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L3 Analyse des données démographiques\"/>
    </mc:Choice>
  </mc:AlternateContent>
  <xr:revisionPtr revIDLastSave="0" documentId="13_ncr:1_{251BFA9D-B62F-4694-9CB9-ACA79B8EE3B0}" xr6:coauthVersionLast="45" xr6:coauthVersionMax="45" xr10:uidLastSave="{00000000-0000-0000-0000-000000000000}"/>
  <bookViews>
    <workbookView xWindow="-120" yWindow="-120" windowWidth="24240" windowHeight="13140" activeTab="1" xr2:uid="{2BA0F096-E755-4DC5-871D-FD9645B40DF8}"/>
  </bookViews>
  <sheets>
    <sheet name=" France WPP" sheetId="1" r:id="rId1"/>
    <sheet name=" France WPP Données étudiants" sheetId="4" r:id="rId2"/>
    <sheet name="France Insee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5" i="3" l="1"/>
  <c r="AP6" i="3"/>
  <c r="AP7" i="3"/>
  <c r="AP8" i="3"/>
  <c r="AP9" i="3"/>
  <c r="AP10" i="3"/>
  <c r="AP11" i="3"/>
  <c r="AP12" i="3"/>
  <c r="AP13" i="3"/>
  <c r="AP14" i="3"/>
  <c r="AP15" i="3"/>
  <c r="AP16" i="3"/>
  <c r="AP17" i="3"/>
  <c r="AP4" i="3"/>
  <c r="AO5" i="3"/>
  <c r="AO6" i="3"/>
  <c r="AO7" i="3"/>
  <c r="AO8" i="3"/>
  <c r="AO9" i="3"/>
  <c r="AO10" i="3"/>
  <c r="AO11" i="3"/>
  <c r="AO12" i="3"/>
  <c r="AO13" i="3"/>
  <c r="AO14" i="3"/>
  <c r="AO15" i="3"/>
  <c r="AO16" i="3"/>
  <c r="AO17" i="3"/>
  <c r="AO4" i="3"/>
  <c r="AN5" i="3"/>
  <c r="AN6" i="3"/>
  <c r="AN7" i="3"/>
  <c r="AN8" i="3"/>
  <c r="AN9" i="3"/>
  <c r="AN10" i="3"/>
  <c r="AN11" i="3"/>
  <c r="AN12" i="3"/>
  <c r="AN13" i="3"/>
  <c r="AN14" i="3"/>
  <c r="AN15" i="3"/>
  <c r="AN16" i="3"/>
  <c r="AN17" i="3"/>
  <c r="AN4" i="3"/>
  <c r="AM5" i="3"/>
  <c r="AM6" i="3"/>
  <c r="AM7" i="3"/>
  <c r="AM8" i="3"/>
  <c r="AM9" i="3"/>
  <c r="AM10" i="3"/>
  <c r="AM11" i="3"/>
  <c r="AM12" i="3"/>
  <c r="AM13" i="3"/>
  <c r="AM14" i="3"/>
  <c r="AM15" i="3"/>
  <c r="AM16" i="3"/>
  <c r="AM17" i="3"/>
  <c r="AL5" i="3"/>
  <c r="AL6" i="3"/>
  <c r="AL7" i="3"/>
  <c r="AL8" i="3"/>
  <c r="AL9" i="3"/>
  <c r="AL10" i="3"/>
  <c r="AL11" i="3"/>
  <c r="AL12" i="3"/>
  <c r="AL13" i="3"/>
  <c r="AL14" i="3"/>
  <c r="AL15" i="3"/>
  <c r="AL16" i="3"/>
  <c r="AL17" i="3"/>
  <c r="AL4" i="3"/>
  <c r="AM4" i="3"/>
  <c r="AK4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J5" i="3"/>
  <c r="AJ6" i="3"/>
  <c r="AJ7" i="3"/>
  <c r="AJ8" i="3"/>
  <c r="AJ9" i="3"/>
  <c r="AJ10" i="3"/>
  <c r="AJ11" i="3"/>
  <c r="AJ12" i="3"/>
  <c r="AJ13" i="3"/>
  <c r="AJ14" i="3"/>
  <c r="AJ15" i="3"/>
  <c r="AJ16" i="3"/>
  <c r="AJ17" i="3"/>
  <c r="AJ4" i="3"/>
  <c r="AC17" i="3"/>
  <c r="AH17" i="3" s="1"/>
  <c r="AC16" i="3"/>
  <c r="AH16" i="3" s="1"/>
  <c r="AC15" i="3"/>
  <c r="AH15" i="3" s="1"/>
  <c r="AC14" i="3"/>
  <c r="AH14" i="3" s="1"/>
  <c r="AC13" i="3"/>
  <c r="AH13" i="3" s="1"/>
  <c r="AC12" i="3"/>
  <c r="AH12" i="3" s="1"/>
  <c r="AC11" i="3"/>
  <c r="AH11" i="3" s="1"/>
  <c r="AC10" i="3"/>
  <c r="AH10" i="3" s="1"/>
  <c r="AC9" i="3"/>
  <c r="AH9" i="3" s="1"/>
  <c r="AC8" i="3"/>
  <c r="AH8" i="3" s="1"/>
  <c r="AC7" i="3"/>
  <c r="AH7" i="3" s="1"/>
  <c r="AC6" i="3"/>
  <c r="AH6" i="3" s="1"/>
  <c r="AC5" i="3"/>
  <c r="AH5" i="3" s="1"/>
  <c r="AC4" i="3"/>
  <c r="AH4" i="3" s="1"/>
  <c r="AB17" i="3"/>
  <c r="AG17" i="3" s="1"/>
  <c r="AB16" i="3"/>
  <c r="AG16" i="3" s="1"/>
  <c r="AB15" i="3"/>
  <c r="AG15" i="3" s="1"/>
  <c r="AB14" i="3"/>
  <c r="AG14" i="3" s="1"/>
  <c r="AB13" i="3"/>
  <c r="AG13" i="3" s="1"/>
  <c r="AB12" i="3"/>
  <c r="AG12" i="3" s="1"/>
  <c r="AB11" i="3"/>
  <c r="AG11" i="3" s="1"/>
  <c r="AB10" i="3"/>
  <c r="AG10" i="3" s="1"/>
  <c r="AB9" i="3"/>
  <c r="AG9" i="3" s="1"/>
  <c r="AB8" i="3"/>
  <c r="AG8" i="3" s="1"/>
  <c r="AB7" i="3"/>
  <c r="AG7" i="3" s="1"/>
  <c r="AB6" i="3"/>
  <c r="AG6" i="3" s="1"/>
  <c r="AB5" i="3"/>
  <c r="AG5" i="3" s="1"/>
  <c r="AB4" i="3"/>
  <c r="AG4" i="3" s="1"/>
  <c r="Z4" i="3"/>
  <c r="AE4" i="3" s="1"/>
  <c r="Z5" i="3"/>
  <c r="Z6" i="3"/>
  <c r="AE6" i="3" s="1"/>
  <c r="Z7" i="3"/>
  <c r="Z8" i="3"/>
  <c r="AE8" i="3" s="1"/>
  <c r="Z9" i="3"/>
  <c r="Z10" i="3"/>
  <c r="AE10" i="3" s="1"/>
  <c r="Z11" i="3"/>
  <c r="Z12" i="3"/>
  <c r="AE12" i="3" s="1"/>
  <c r="Z13" i="3"/>
  <c r="Z14" i="3"/>
  <c r="AE14" i="3" s="1"/>
  <c r="Z15" i="3"/>
  <c r="AE15" i="3" s="1"/>
  <c r="Z16" i="3"/>
  <c r="AE16" i="3" s="1"/>
  <c r="Z17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W18" i="3"/>
  <c r="W17" i="3"/>
  <c r="W16" i="3"/>
  <c r="W15" i="3"/>
  <c r="W14" i="3"/>
  <c r="W13" i="3"/>
  <c r="X13" i="3" s="1"/>
  <c r="W12" i="3"/>
  <c r="W11" i="3"/>
  <c r="W10" i="3"/>
  <c r="W9" i="3"/>
  <c r="X9" i="3" s="1"/>
  <c r="W8" i="3"/>
  <c r="W7" i="3"/>
  <c r="W6" i="3"/>
  <c r="W5" i="3"/>
  <c r="W4" i="3"/>
  <c r="V17" i="3"/>
  <c r="U17" i="3"/>
  <c r="V16" i="3"/>
  <c r="U16" i="3"/>
  <c r="V15" i="3"/>
  <c r="U15" i="3"/>
  <c r="V14" i="3"/>
  <c r="U14" i="3"/>
  <c r="V13" i="3"/>
  <c r="U13" i="3"/>
  <c r="V12" i="3"/>
  <c r="U12" i="3"/>
  <c r="V11" i="3"/>
  <c r="U11" i="3"/>
  <c r="V10" i="3"/>
  <c r="U10" i="3"/>
  <c r="V9" i="3"/>
  <c r="U9" i="3"/>
  <c r="V8" i="3"/>
  <c r="U8" i="3"/>
  <c r="V7" i="3"/>
  <c r="U7" i="3"/>
  <c r="X5" i="3"/>
  <c r="V6" i="3"/>
  <c r="U6" i="3"/>
  <c r="V5" i="3"/>
  <c r="U5" i="3"/>
  <c r="V4" i="3"/>
  <c r="U4" i="3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4" i="1"/>
  <c r="X4" i="1"/>
  <c r="X16" i="1"/>
  <c r="X17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4" i="1"/>
  <c r="AE4" i="1" s="1"/>
  <c r="C4" i="1"/>
  <c r="W4" i="1" s="1"/>
  <c r="U4" i="1"/>
  <c r="V4" i="1"/>
  <c r="AB4" i="1"/>
  <c r="AF4" i="1" s="1"/>
  <c r="AA9" i="3" l="1"/>
  <c r="AF9" i="3" s="1"/>
  <c r="AA13" i="3"/>
  <c r="AF13" i="3" s="1"/>
  <c r="AI9" i="3"/>
  <c r="AI13" i="3"/>
  <c r="AA17" i="3"/>
  <c r="AF17" i="3" s="1"/>
  <c r="AI17" i="3" s="1"/>
  <c r="AD16" i="3"/>
  <c r="AA12" i="3"/>
  <c r="AF12" i="3" s="1"/>
  <c r="AI12" i="3" s="1"/>
  <c r="AD12" i="3"/>
  <c r="AD8" i="3"/>
  <c r="AA8" i="3"/>
  <c r="AF8" i="3" s="1"/>
  <c r="AI8" i="3" s="1"/>
  <c r="AD15" i="3"/>
  <c r="AD11" i="3"/>
  <c r="AD7" i="3"/>
  <c r="AD4" i="3"/>
  <c r="AD14" i="3"/>
  <c r="AD10" i="3"/>
  <c r="AD6" i="3"/>
  <c r="AA16" i="3"/>
  <c r="AF16" i="3" s="1"/>
  <c r="AI16" i="3" s="1"/>
  <c r="AD17" i="3"/>
  <c r="AD13" i="3"/>
  <c r="AD9" i="3"/>
  <c r="AD5" i="3"/>
  <c r="AE17" i="3"/>
  <c r="AE13" i="3"/>
  <c r="AE11" i="3"/>
  <c r="AE9" i="3"/>
  <c r="AE7" i="3"/>
  <c r="AE5" i="3"/>
  <c r="AA15" i="3"/>
  <c r="AF15" i="3" s="1"/>
  <c r="AI15" i="3" s="1"/>
  <c r="AA11" i="3"/>
  <c r="AF11" i="3" s="1"/>
  <c r="AI11" i="3" s="1"/>
  <c r="AA7" i="3"/>
  <c r="AF7" i="3" s="1"/>
  <c r="AI7" i="3" s="1"/>
  <c r="AA4" i="3"/>
  <c r="AA14" i="3"/>
  <c r="AF14" i="3" s="1"/>
  <c r="AI14" i="3" s="1"/>
  <c r="AA10" i="3"/>
  <c r="AF10" i="3" s="1"/>
  <c r="AI10" i="3" s="1"/>
  <c r="AA6" i="3"/>
  <c r="AF6" i="3" s="1"/>
  <c r="AI6" i="3" s="1"/>
  <c r="X4" i="3"/>
  <c r="X8" i="3"/>
  <c r="X12" i="3"/>
  <c r="X16" i="3"/>
  <c r="AA5" i="3"/>
  <c r="AF5" i="3" s="1"/>
  <c r="AI5" i="3" s="1"/>
  <c r="X17" i="3"/>
  <c r="X6" i="3"/>
  <c r="X10" i="3"/>
  <c r="X14" i="3"/>
  <c r="X7" i="3"/>
  <c r="X11" i="3"/>
  <c r="X15" i="3"/>
  <c r="AF4" i="3" l="1"/>
  <c r="AI4" i="3" s="1"/>
  <c r="AE5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AB5" i="1"/>
  <c r="AF5" i="1" s="1"/>
  <c r="AB6" i="1"/>
  <c r="AF6" i="1" s="1"/>
  <c r="AB7" i="1"/>
  <c r="AF7" i="1" s="1"/>
  <c r="AB8" i="1"/>
  <c r="AF8" i="1" s="1"/>
  <c r="AB9" i="1"/>
  <c r="AF9" i="1" s="1"/>
  <c r="AB10" i="1"/>
  <c r="AF10" i="1" s="1"/>
  <c r="AB11" i="1"/>
  <c r="AF11" i="1" s="1"/>
  <c r="AB12" i="1"/>
  <c r="AF12" i="1" s="1"/>
  <c r="AB13" i="1"/>
  <c r="AF13" i="1" s="1"/>
  <c r="AB14" i="1"/>
  <c r="AF14" i="1" s="1"/>
  <c r="AB15" i="1"/>
  <c r="AF15" i="1" s="1"/>
  <c r="AB16" i="1"/>
  <c r="AF16" i="1" s="1"/>
  <c r="AB17" i="1"/>
  <c r="AF17" i="1" s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C5" i="1"/>
  <c r="D4" i="1" s="1"/>
  <c r="E4" i="1" s="1"/>
  <c r="C6" i="1"/>
  <c r="D5" i="1" s="1"/>
  <c r="E5" i="1" s="1"/>
  <c r="C7" i="1"/>
  <c r="D6" i="1" s="1"/>
  <c r="E6" i="1" s="1"/>
  <c r="C8" i="1"/>
  <c r="D7" i="1" s="1"/>
  <c r="E7" i="1" s="1"/>
  <c r="C9" i="1"/>
  <c r="C10" i="1"/>
  <c r="D9" i="1" s="1"/>
  <c r="E9" i="1" s="1"/>
  <c r="C11" i="1"/>
  <c r="D10" i="1" s="1"/>
  <c r="E10" i="1" s="1"/>
  <c r="C12" i="1"/>
  <c r="D11" i="1" s="1"/>
  <c r="E11" i="1" s="1"/>
  <c r="C13" i="1"/>
  <c r="C14" i="1"/>
  <c r="D13" i="1" s="1"/>
  <c r="E13" i="1" s="1"/>
  <c r="C15" i="1"/>
  <c r="D14" i="1" s="1"/>
  <c r="E14" i="1" s="1"/>
  <c r="C16" i="1"/>
  <c r="D15" i="1" s="1"/>
  <c r="E15" i="1" s="1"/>
  <c r="C17" i="1"/>
  <c r="C18" i="1"/>
  <c r="D17" i="1" s="1"/>
  <c r="E17" i="1" s="1"/>
  <c r="C19" i="1"/>
  <c r="D18" i="1" s="1"/>
  <c r="E18" i="1" s="1"/>
  <c r="C20" i="1"/>
  <c r="D19" i="1" s="1"/>
  <c r="E19" i="1" s="1"/>
  <c r="C21" i="1"/>
  <c r="C22" i="1"/>
  <c r="D21" i="1" s="1"/>
  <c r="E21" i="1" s="1"/>
  <c r="C23" i="1"/>
  <c r="D22" i="1" s="1"/>
  <c r="E22" i="1" s="1"/>
  <c r="C24" i="1"/>
  <c r="D23" i="1" s="1"/>
  <c r="E23" i="1" s="1"/>
  <c r="C25" i="1"/>
  <c r="C26" i="1"/>
  <c r="D25" i="1" s="1"/>
  <c r="E25" i="1" s="1"/>
  <c r="C27" i="1"/>
  <c r="D26" i="1" s="1"/>
  <c r="E26" i="1" s="1"/>
  <c r="C28" i="1"/>
  <c r="D27" i="1" s="1"/>
  <c r="E27" i="1" s="1"/>
  <c r="C29" i="1"/>
  <c r="C30" i="1"/>
  <c r="D29" i="1" s="1"/>
  <c r="E29" i="1" s="1"/>
  <c r="C31" i="1"/>
  <c r="D30" i="1" s="1"/>
  <c r="E30" i="1" s="1"/>
  <c r="C32" i="1"/>
  <c r="D31" i="1" s="1"/>
  <c r="E31" i="1" s="1"/>
  <c r="C33" i="1"/>
  <c r="C34" i="1"/>
  <c r="D33" i="1" s="1"/>
  <c r="E33" i="1" s="1"/>
  <c r="C35" i="1"/>
  <c r="D34" i="1" s="1"/>
  <c r="E34" i="1" s="1"/>
  <c r="C36" i="1"/>
  <c r="D35" i="1" s="1"/>
  <c r="E35" i="1" s="1"/>
  <c r="C37" i="1"/>
  <c r="C38" i="1"/>
  <c r="D37" i="1" s="1"/>
  <c r="E37" i="1" s="1"/>
  <c r="C39" i="1"/>
  <c r="D38" i="1" s="1"/>
  <c r="E38" i="1" s="1"/>
  <c r="C40" i="1"/>
  <c r="D39" i="1" s="1"/>
  <c r="E39" i="1" s="1"/>
  <c r="C41" i="1"/>
  <c r="C42" i="1"/>
  <c r="D41" i="1" s="1"/>
  <c r="E41" i="1" s="1"/>
  <c r="C43" i="1"/>
  <c r="D42" i="1" s="1"/>
  <c r="E42" i="1" s="1"/>
  <c r="C44" i="1"/>
  <c r="D43" i="1" s="1"/>
  <c r="E43" i="1" s="1"/>
  <c r="C45" i="1"/>
  <c r="C46" i="1"/>
  <c r="D45" i="1" s="1"/>
  <c r="E45" i="1" s="1"/>
  <c r="C47" i="1"/>
  <c r="D46" i="1" s="1"/>
  <c r="E46" i="1" s="1"/>
  <c r="C48" i="1"/>
  <c r="D47" i="1" s="1"/>
  <c r="E47" i="1" s="1"/>
  <c r="C49" i="1"/>
  <c r="C50" i="1"/>
  <c r="D49" i="1" s="1"/>
  <c r="E49" i="1" s="1"/>
  <c r="C51" i="1"/>
  <c r="D50" i="1" s="1"/>
  <c r="E50" i="1" s="1"/>
  <c r="C52" i="1"/>
  <c r="D51" i="1" s="1"/>
  <c r="E51" i="1" s="1"/>
  <c r="C53" i="1"/>
  <c r="C54" i="1"/>
  <c r="D53" i="1" s="1"/>
  <c r="E53" i="1" s="1"/>
  <c r="C55" i="1"/>
  <c r="D54" i="1" s="1"/>
  <c r="E54" i="1" s="1"/>
  <c r="C56" i="1"/>
  <c r="D55" i="1" s="1"/>
  <c r="E55" i="1" s="1"/>
  <c r="C57" i="1"/>
  <c r="C58" i="1"/>
  <c r="D57" i="1" s="1"/>
  <c r="E57" i="1" s="1"/>
  <c r="C59" i="1"/>
  <c r="D58" i="1" s="1"/>
  <c r="E58" i="1" s="1"/>
  <c r="C60" i="1"/>
  <c r="D59" i="1" s="1"/>
  <c r="E59" i="1" s="1"/>
  <c r="C61" i="1"/>
  <c r="C62" i="1"/>
  <c r="D61" i="1" s="1"/>
  <c r="E61" i="1" s="1"/>
  <c r="C63" i="1"/>
  <c r="D62" i="1" s="1"/>
  <c r="E62" i="1" s="1"/>
  <c r="C64" i="1"/>
  <c r="D63" i="1" s="1"/>
  <c r="E63" i="1" s="1"/>
  <c r="C65" i="1"/>
  <c r="C66" i="1"/>
  <c r="D65" i="1" s="1"/>
  <c r="E65" i="1" s="1"/>
  <c r="C67" i="1"/>
  <c r="D66" i="1" s="1"/>
  <c r="E66" i="1" s="1"/>
  <c r="C68" i="1"/>
  <c r="D67" i="1" s="1"/>
  <c r="E67" i="1" s="1"/>
  <c r="C69" i="1"/>
  <c r="C70" i="1"/>
  <c r="D69" i="1" s="1"/>
  <c r="E69" i="1" s="1"/>
  <c r="C71" i="1"/>
  <c r="D70" i="1" s="1"/>
  <c r="E70" i="1" s="1"/>
  <c r="C72" i="1"/>
  <c r="D71" i="1" s="1"/>
  <c r="E71" i="1" s="1"/>
  <c r="C73" i="1"/>
  <c r="C74" i="1"/>
  <c r="D73" i="1" s="1"/>
  <c r="E73" i="1" s="1"/>
  <c r="D52" i="1" l="1"/>
  <c r="E52" i="1" s="1"/>
  <c r="D48" i="1"/>
  <c r="E48" i="1" s="1"/>
  <c r="D44" i="1"/>
  <c r="E44" i="1" s="1"/>
  <c r="D40" i="1"/>
  <c r="E40" i="1" s="1"/>
  <c r="D36" i="1"/>
  <c r="E36" i="1" s="1"/>
  <c r="D32" i="1"/>
  <c r="E32" i="1" s="1"/>
  <c r="D28" i="1"/>
  <c r="E28" i="1" s="1"/>
  <c r="D24" i="1"/>
  <c r="E24" i="1" s="1"/>
  <c r="D20" i="1"/>
  <c r="E20" i="1" s="1"/>
  <c r="D16" i="1"/>
  <c r="E16" i="1" s="1"/>
  <c r="D12" i="1"/>
  <c r="E12" i="1" s="1"/>
  <c r="D8" i="1"/>
  <c r="E8" i="1" s="1"/>
  <c r="D72" i="1"/>
  <c r="E72" i="1" s="1"/>
  <c r="D68" i="1"/>
  <c r="E68" i="1" s="1"/>
  <c r="D64" i="1"/>
  <c r="E64" i="1" s="1"/>
  <c r="D60" i="1"/>
  <c r="E60" i="1" s="1"/>
  <c r="D56" i="1"/>
  <c r="E56" i="1" s="1"/>
  <c r="AC4" i="1"/>
  <c r="AD4" i="1" s="1"/>
  <c r="AH4" i="1"/>
  <c r="AG4" i="1"/>
  <c r="AI4" i="1" s="1"/>
  <c r="AH5" i="1"/>
  <c r="X5" i="1"/>
  <c r="AC5" i="1" s="1"/>
  <c r="AD5" i="1" s="1"/>
  <c r="AH6" i="1" l="1"/>
  <c r="AG6" i="1"/>
  <c r="AG5" i="1"/>
  <c r="AI5" i="1" s="1"/>
  <c r="AI6" i="1" l="1"/>
  <c r="X6" i="1"/>
  <c r="AC6" i="1" s="1"/>
  <c r="AD6" i="1" s="1"/>
  <c r="AH7" i="1"/>
  <c r="AG7" i="1" l="1"/>
  <c r="AI7" i="1" s="1"/>
  <c r="AH8" i="1"/>
  <c r="X7" i="1"/>
  <c r="AC7" i="1" s="1"/>
  <c r="AD7" i="1" s="1"/>
  <c r="AH9" i="1" l="1"/>
  <c r="X8" i="1"/>
  <c r="AC8" i="1" s="1"/>
  <c r="AD8" i="1" s="1"/>
  <c r="AG8" i="1"/>
  <c r="AI8" i="1" s="1"/>
  <c r="AH10" i="1" l="1"/>
  <c r="X9" i="1"/>
  <c r="AC9" i="1" s="1"/>
  <c r="AD9" i="1" s="1"/>
  <c r="AG9" i="1"/>
  <c r="AI9" i="1" s="1"/>
  <c r="X10" i="1" l="1"/>
  <c r="AC10" i="1" s="1"/>
  <c r="AD10" i="1" s="1"/>
  <c r="AG10" i="1"/>
  <c r="AI10" i="1" s="1"/>
  <c r="AH12" i="1" l="1"/>
  <c r="X11" i="1"/>
  <c r="AC11" i="1" s="1"/>
  <c r="AD11" i="1" s="1"/>
  <c r="AG11" i="1"/>
  <c r="AH11" i="1"/>
  <c r="X12" i="1" l="1"/>
  <c r="AC12" i="1" s="1"/>
  <c r="AD12" i="1" s="1"/>
  <c r="AI11" i="1"/>
  <c r="AG12" i="1"/>
  <c r="AI12" i="1" s="1"/>
  <c r="AH14" i="1" l="1"/>
  <c r="X13" i="1"/>
  <c r="AC13" i="1" s="1"/>
  <c r="AD13" i="1" s="1"/>
  <c r="AH13" i="1"/>
  <c r="AG13" i="1"/>
  <c r="AI13" i="1" l="1"/>
  <c r="AG15" i="1"/>
  <c r="X14" i="1"/>
  <c r="AC14" i="1" s="1"/>
  <c r="AD14" i="1" s="1"/>
  <c r="AG14" i="1"/>
  <c r="AI14" i="1" s="1"/>
  <c r="AH16" i="1" l="1"/>
  <c r="X15" i="1"/>
  <c r="AC15" i="1" s="1"/>
  <c r="AD15" i="1" s="1"/>
  <c r="AH15" i="1"/>
  <c r="AI15" i="1" s="1"/>
  <c r="AC16" i="1" l="1"/>
  <c r="AD16" i="1" s="1"/>
  <c r="AC17" i="1"/>
  <c r="AD17" i="1" s="1"/>
  <c r="AG16" i="1"/>
  <c r="AI16" i="1" s="1"/>
  <c r="AH17" i="1" l="1"/>
  <c r="AG17" i="1"/>
  <c r="AI17" i="1" s="1"/>
</calcChain>
</file>

<file path=xl/sharedStrings.xml><?xml version="1.0" encoding="utf-8"?>
<sst xmlns="http://schemas.openxmlformats.org/spreadsheetml/2006/main" count="122" uniqueCount="73">
  <si>
    <t>Année</t>
  </si>
  <si>
    <t>Population</t>
  </si>
  <si>
    <t>Population en milliers</t>
  </si>
  <si>
    <t>Naissances</t>
  </si>
  <si>
    <t>Naissances (en milliers)</t>
  </si>
  <si>
    <t>Décès (en milliers)</t>
  </si>
  <si>
    <t>Décès</t>
  </si>
  <si>
    <t>Solde annuel</t>
  </si>
  <si>
    <t>Taux d'accroissement</t>
  </si>
  <si>
    <t>Solde (5 ans)</t>
  </si>
  <si>
    <t>Centre période</t>
  </si>
  <si>
    <t>Période</t>
  </si>
  <si>
    <t>Solde annuel moyen</t>
  </si>
  <si>
    <t>Naissances annuelles moyennes</t>
  </si>
  <si>
    <t>Décès annuels moyens</t>
  </si>
  <si>
    <t>Données annuelles</t>
  </si>
  <si>
    <t>Taux brut de natalité (pour 1000)</t>
  </si>
  <si>
    <t>Taux brut de mortalité (pour 1000)</t>
  </si>
  <si>
    <t>TBN-TBM (pour 1000)</t>
  </si>
  <si>
    <t>1950-1954</t>
  </si>
  <si>
    <t>1955-1959</t>
  </si>
  <si>
    <t>1960-1964</t>
  </si>
  <si>
    <t>1965-1969</t>
  </si>
  <si>
    <t>1970-1974</t>
  </si>
  <si>
    <t>1975-1979</t>
  </si>
  <si>
    <t>1980-1984</t>
  </si>
  <si>
    <t>1985-1989</t>
  </si>
  <si>
    <t>1990-1994</t>
  </si>
  <si>
    <t>1995-1999</t>
  </si>
  <si>
    <t>2000-2004</t>
  </si>
  <si>
    <t>2005-2009</t>
  </si>
  <si>
    <t>2010-2014</t>
  </si>
  <si>
    <t>2015-2019</t>
  </si>
  <si>
    <t>Taux d'accroissement annuel moyen (%)</t>
  </si>
  <si>
    <t>Taux d'accroissement naturel annuel moyen(%)</t>
  </si>
  <si>
    <t>Solde total annuel moyen (1)</t>
  </si>
  <si>
    <t>Solde naturel annuel moyen (2)</t>
  </si>
  <si>
    <t>Taux d'accroissement migratoire annuel moyen (%)</t>
  </si>
  <si>
    <t>(1) - (2) = Solde migratoire annuel moyen</t>
  </si>
  <si>
    <t>Source : Insee, estimations de population et statistiques de l'état civil</t>
  </si>
  <si>
    <t>Champ : France métropolitaine</t>
  </si>
  <si>
    <t>nd : non disponible.</t>
  </si>
  <si>
    <t>(p) populations 2018, 2019, 2020, état civil 2019, soldes migratoires 2017, 2018, 2019 : résultats provisoires à fin 2019.</t>
  </si>
  <si>
    <t>[Insee,  Note technique, 2020]</t>
  </si>
  <si>
    <t>(a) : du fait d'un changement de questionnaire, un ajustement a été introduit à partir de 2015 pour rendre comparables les niveaux de populations annuels successifs.</t>
  </si>
  <si>
    <t>nd</t>
  </si>
  <si>
    <t>(p)</t>
  </si>
  <si>
    <t>Ajustement (a)</t>
  </si>
  <si>
    <t>Solde migratoire évalué</t>
  </si>
  <si>
    <t>Solde naturel</t>
  </si>
  <si>
    <t>Nombre de décès</t>
  </si>
  <si>
    <t>Nombre de naissances vivantes</t>
  </si>
  <si>
    <t>Population au 1er janvier</t>
  </si>
  <si>
    <t>Composantes de la croissance démographique, France métropolitaine</t>
  </si>
  <si>
    <t>Solde
(5 ans)</t>
  </si>
  <si>
    <t>Naissances
(5 ans)</t>
  </si>
  <si>
    <t>Décès
(5 ans)</t>
  </si>
  <si>
    <t>Solde naturel
(5 ans)</t>
  </si>
  <si>
    <t>Solde migratoire
(5 ans)</t>
  </si>
  <si>
    <t>Ajustement
(5 ans)</t>
  </si>
  <si>
    <t>Naissances
annuelles moyennes</t>
  </si>
  <si>
    <t>Décès
annuels moyens</t>
  </si>
  <si>
    <t>Solde naturel
annuel moyen</t>
  </si>
  <si>
    <t>Solde migratoire
annuel moyen</t>
  </si>
  <si>
    <t>Ajustement
annuel moyen</t>
  </si>
  <si>
    <t>TBN (p. 1000)</t>
  </si>
  <si>
    <t>TBM (p. 1000)</t>
  </si>
  <si>
    <t>TAN (%)</t>
  </si>
  <si>
    <t>TAN (p. 1000)</t>
  </si>
  <si>
    <t>TAM (%)</t>
  </si>
  <si>
    <t>% Ajustement</t>
  </si>
  <si>
    <t>TAM + Ajustement</t>
  </si>
  <si>
    <r>
      <rPr>
        <b/>
        <sz val="12"/>
        <color theme="1"/>
        <rFont val="Calibri"/>
        <family val="2"/>
        <scheme val="minor"/>
      </rPr>
      <t>EVOLUTION DE LA POPULATION DE FRANCE METROPOLITAINE</t>
    </r>
    <r>
      <rPr>
        <sz val="12"/>
        <color theme="1"/>
        <rFont val="Calibri"/>
        <family val="2"/>
        <scheme val="minor"/>
      </rPr>
      <t xml:space="preserve">_Source : United Nations, Population Division, </t>
    </r>
    <r>
      <rPr>
        <i/>
        <sz val="12"/>
        <color theme="1"/>
        <rFont val="Calibri"/>
        <family val="2"/>
        <scheme val="minor"/>
      </rPr>
      <t>World population Propects 201</t>
    </r>
    <r>
      <rPr>
        <sz val="12"/>
        <color theme="1"/>
        <rFont val="Calibri"/>
        <family val="2"/>
        <scheme val="minor"/>
      </rPr>
      <t>9. New York,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</si>
</sst>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;\-#\ ###\ ###\ ##0;0"/>
    <numFmt numFmtId="165" formatCode="0_ ;\-0\ "/>
    <numFmt numFmtId="166" formatCode="0.0"/>
    <numFmt numFmtId="167" formatCode="#.#;\-#.#;0"/>
    <numFmt numFmtId="169" formatCode="\+\ #,##0;\-\ #,##0;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4" fontId="0" fillId="0" borderId="0" xfId="0" applyNumberFormat="1"/>
    <xf numFmtId="10" fontId="3" fillId="0" borderId="0" xfId="1" applyNumberFormat="1" applyFont="1" applyAlignment="1">
      <alignment horizontal="center" vertical="center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0" xfId="1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10" fontId="1" fillId="3" borderId="0" xfId="1" applyNumberFormat="1" applyFont="1" applyFill="1" applyAlignment="1">
      <alignment horizontal="center"/>
    </xf>
    <xf numFmtId="10" fontId="0" fillId="0" borderId="0" xfId="1" applyNumberFormat="1" applyFont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5" fillId="0" borderId="0" xfId="2" applyNumberFormat="1" applyAlignment="1">
      <alignment vertical="top" wrapText="1"/>
    </xf>
    <xf numFmtId="169" fontId="4" fillId="4" borderId="2" xfId="0" applyNumberFormat="1" applyFont="1" applyFill="1" applyBorder="1" applyAlignment="1">
      <alignment horizontal="right" vertical="top" wrapText="1"/>
    </xf>
    <xf numFmtId="3" fontId="4" fillId="4" borderId="2" xfId="0" applyNumberFormat="1" applyFont="1" applyFill="1" applyBorder="1" applyAlignment="1">
      <alignment horizontal="righ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center" vertical="top" wrapText="1"/>
    </xf>
    <xf numFmtId="169" fontId="0" fillId="0" borderId="0" xfId="0" applyNumberFormat="1" applyAlignment="1">
      <alignment horizontal="center"/>
    </xf>
    <xf numFmtId="169" fontId="4" fillId="4" borderId="2" xfId="0" applyNumberFormat="1" applyFont="1" applyFill="1" applyBorder="1" applyAlignment="1">
      <alignment horizontal="right" vertical="top"/>
    </xf>
    <xf numFmtId="0" fontId="4" fillId="4" borderId="3" xfId="0" applyFont="1" applyFill="1" applyBorder="1" applyAlignment="1">
      <alignment horizontal="center" vertical="top" wrapText="1"/>
    </xf>
    <xf numFmtId="169" fontId="6" fillId="4" borderId="2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10" fontId="1" fillId="3" borderId="0" xfId="1" applyNumberFormat="1" applyFont="1" applyFill="1" applyAlignment="1">
      <alignment horizontal="center" vertical="center"/>
    </xf>
    <xf numFmtId="166" fontId="1" fillId="0" borderId="0" xfId="1" applyNumberFormat="1" applyFont="1" applyAlignment="1">
      <alignment horizontal="right" vertical="center"/>
    </xf>
    <xf numFmtId="167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10" fontId="0" fillId="3" borderId="0" xfId="1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6" fontId="1" fillId="0" borderId="1" xfId="1" applyNumberFormat="1" applyFont="1" applyBorder="1" applyAlignment="1">
      <alignment horizontal="right" vertical="center"/>
    </xf>
    <xf numFmtId="167" fontId="1" fillId="0" borderId="1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center" vertical="center"/>
    </xf>
    <xf numFmtId="10" fontId="1" fillId="3" borderId="1" xfId="1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0" fontId="0" fillId="3" borderId="1" xfId="1" applyNumberFormat="1" applyFont="1" applyFill="1" applyBorder="1" applyAlignment="1">
      <alignment horizontal="center" vertical="center"/>
    </xf>
    <xf numFmtId="10" fontId="3" fillId="0" borderId="0" xfId="1" applyNumberFormat="1" applyFont="1" applyAlignment="1">
      <alignment horizontal="right" vertical="center"/>
    </xf>
    <xf numFmtId="0" fontId="7" fillId="0" borderId="0" xfId="0" applyFont="1"/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 France WPP'!$D$3</c:f>
          <c:strCache>
            <c:ptCount val="1"/>
            <c:pt idx="0">
              <c:v>Solde annuel</c:v>
            </c:pt>
          </c:strCache>
        </c:strRef>
      </c:tx>
      <c:layout>
        <c:manualLayout>
          <c:xMode val="edge"/>
          <c:yMode val="edge"/>
          <c:x val="0.4423888888888888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5750759773449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' France WPP'!$B$3</c:f>
              <c:strCache>
                <c:ptCount val="1"/>
                <c:pt idx="0">
                  <c:v>Population en milliers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658D-47C5-8119-D7D8E04FA5E6}"/>
              </c:ext>
            </c:extLst>
          </c:dPt>
          <c:dPt>
            <c:idx val="2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658D-47C5-8119-D7D8E04FA5E6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658D-47C5-8119-D7D8E04FA5E6}"/>
              </c:ext>
            </c:extLst>
          </c:dPt>
          <c:dPt>
            <c:idx val="4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658D-47C5-8119-D7D8E04FA5E6}"/>
              </c:ext>
            </c:extLst>
          </c:dPt>
          <c:dPt>
            <c:idx val="6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658D-47C5-8119-D7D8E04FA5E6}"/>
              </c:ext>
            </c:extLst>
          </c:dPt>
          <c:xVal>
            <c:numRef>
              <c:f>' France WPP'!$A$4:$A$74</c:f>
              <c:numCache>
                <c:formatCode>0_ ;\-0\ 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xVal>
          <c:yVal>
            <c:numRef>
              <c:f>' France WPP'!$D$4:$D$74</c:f>
              <c:numCache>
                <c:formatCode>#\ ###\ ###\ ##0;\-#\ ###\ ###\ ##0;0</c:formatCode>
                <c:ptCount val="71"/>
                <c:pt idx="0">
                  <c:v>197323</c:v>
                </c:pt>
                <c:pt idx="1">
                  <c:v>284402</c:v>
                </c:pt>
                <c:pt idx="2">
                  <c:v>339063</c:v>
                </c:pt>
                <c:pt idx="3">
                  <c:v>370156</c:v>
                </c:pt>
                <c:pt idx="4">
                  <c:v>386560</c:v>
                </c:pt>
                <c:pt idx="5">
                  <c:v>397620</c:v>
                </c:pt>
                <c:pt idx="6">
                  <c:v>412227</c:v>
                </c:pt>
                <c:pt idx="7">
                  <c:v>437828</c:v>
                </c:pt>
                <c:pt idx="8">
                  <c:v>479381</c:v>
                </c:pt>
                <c:pt idx="9">
                  <c:v>534714</c:v>
                </c:pt>
                <c:pt idx="10">
                  <c:v>593827</c:v>
                </c:pt>
                <c:pt idx="11">
                  <c:v>640069</c:v>
                </c:pt>
                <c:pt idx="12">
                  <c:v>653782</c:v>
                </c:pt>
                <c:pt idx="13">
                  <c:v>623589</c:v>
                </c:pt>
                <c:pt idx="14">
                  <c:v>562239</c:v>
                </c:pt>
                <c:pt idx="15">
                  <c:v>485883</c:v>
                </c:pt>
                <c:pt idx="16">
                  <c:v>418544</c:v>
                </c:pt>
                <c:pt idx="17">
                  <c:v>373507</c:v>
                </c:pt>
                <c:pt idx="18">
                  <c:v>362854</c:v>
                </c:pt>
                <c:pt idx="19">
                  <c:v>376480</c:v>
                </c:pt>
                <c:pt idx="20">
                  <c:v>398648</c:v>
                </c:pt>
                <c:pt idx="21">
                  <c:v>410699</c:v>
                </c:pt>
                <c:pt idx="22">
                  <c:v>406263</c:v>
                </c:pt>
                <c:pt idx="23">
                  <c:v>377262</c:v>
                </c:pt>
                <c:pt idx="24">
                  <c:v>331782</c:v>
                </c:pt>
                <c:pt idx="25">
                  <c:v>280739</c:v>
                </c:pt>
                <c:pt idx="26">
                  <c:v>239235</c:v>
                </c:pt>
                <c:pt idx="27">
                  <c:v>214563</c:v>
                </c:pt>
                <c:pt idx="28">
                  <c:v>213961</c:v>
                </c:pt>
                <c:pt idx="29">
                  <c:v>230933</c:v>
                </c:pt>
                <c:pt idx="30">
                  <c:v>253003</c:v>
                </c:pt>
                <c:pt idx="31">
                  <c:v>270460</c:v>
                </c:pt>
                <c:pt idx="32">
                  <c:v>283901</c:v>
                </c:pt>
                <c:pt idx="33">
                  <c:v>289797</c:v>
                </c:pt>
                <c:pt idx="34">
                  <c:v>289671</c:v>
                </c:pt>
                <c:pt idx="35">
                  <c:v>290433</c:v>
                </c:pt>
                <c:pt idx="36">
                  <c:v>292351</c:v>
                </c:pt>
                <c:pt idx="37">
                  <c:v>288715</c:v>
                </c:pt>
                <c:pt idx="38">
                  <c:v>277966</c:v>
                </c:pt>
                <c:pt idx="39">
                  <c:v>262558</c:v>
                </c:pt>
                <c:pt idx="40">
                  <c:v>246719</c:v>
                </c:pt>
                <c:pt idx="41">
                  <c:v>233633</c:v>
                </c:pt>
                <c:pt idx="42">
                  <c:v>223162</c:v>
                </c:pt>
                <c:pt idx="43">
                  <c:v>216747</c:v>
                </c:pt>
                <c:pt idx="44">
                  <c:v>214765</c:v>
                </c:pt>
                <c:pt idx="45">
                  <c:v>210168</c:v>
                </c:pt>
                <c:pt idx="46">
                  <c:v>208602</c:v>
                </c:pt>
                <c:pt idx="47">
                  <c:v>223588</c:v>
                </c:pt>
                <c:pt idx="48">
                  <c:v>260136</c:v>
                </c:pt>
                <c:pt idx="49">
                  <c:v>310711</c:v>
                </c:pt>
                <c:pt idx="50">
                  <c:v>369034</c:v>
                </c:pt>
                <c:pt idx="51">
                  <c:v>419308</c:v>
                </c:pt>
                <c:pt idx="52">
                  <c:v>448157</c:v>
                </c:pt>
                <c:pt idx="53">
                  <c:v>446386</c:v>
                </c:pt>
                <c:pt idx="54">
                  <c:v>422151</c:v>
                </c:pt>
                <c:pt idx="55">
                  <c:v>388796</c:v>
                </c:pt>
                <c:pt idx="56">
                  <c:v>360305</c:v>
                </c:pt>
                <c:pt idx="57">
                  <c:v>339978</c:v>
                </c:pt>
                <c:pt idx="58">
                  <c:v>333676</c:v>
                </c:pt>
                <c:pt idx="59">
                  <c:v>336652</c:v>
                </c:pt>
                <c:pt idx="60">
                  <c:v>342694</c:v>
                </c:pt>
                <c:pt idx="61">
                  <c:v>341995</c:v>
                </c:pt>
                <c:pt idx="62">
                  <c:v>329297</c:v>
                </c:pt>
                <c:pt idx="63">
                  <c:v>300029</c:v>
                </c:pt>
                <c:pt idx="64">
                  <c:v>259644</c:v>
                </c:pt>
                <c:pt idx="65">
                  <c:v>214396</c:v>
                </c:pt>
                <c:pt idx="66">
                  <c:v>174923</c:v>
                </c:pt>
                <c:pt idx="67">
                  <c:v>147999</c:v>
                </c:pt>
                <c:pt idx="68">
                  <c:v>139219</c:v>
                </c:pt>
                <c:pt idx="69">
                  <c:v>143781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58D-47C5-8119-D7D8E04FA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862224"/>
        <c:axId val="432859272"/>
      </c:scatterChart>
      <c:valAx>
        <c:axId val="432862224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;\-0\ 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859272"/>
        <c:crosses val="autoZero"/>
        <c:crossBetween val="midCat"/>
        <c:majorUnit val="5"/>
      </c:valAx>
      <c:valAx>
        <c:axId val="43285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\ ##0;\-#\ ###\ ###\ ##0;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862224"/>
        <c:crosses val="autoZero"/>
        <c:crossBetween val="midCat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Taux de natalité et de mortalité</a:t>
            </a:r>
          </a:p>
        </c:rich>
      </c:tx>
      <c:layout>
        <c:manualLayout>
          <c:xMode val="edge"/>
          <c:yMode val="edge"/>
          <c:x val="0.2895252771544830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6406976112778098E-2"/>
          <c:y val="0.11619526177648845"/>
          <c:w val="0.87303749752579729"/>
          <c:h val="0.75750759773449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' France WPP'!$AG$3</c:f>
              <c:strCache>
                <c:ptCount val="1"/>
                <c:pt idx="0">
                  <c:v>Taux brut de natalité (pour 1000)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 France WPP'!$U$4:$U$17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' France WPP'!$AG$4:$AG$17</c:f>
              <c:numCache>
                <c:formatCode>0.0</c:formatCode>
                <c:ptCount val="14"/>
                <c:pt idx="0">
                  <c:v>19.108869995688909</c:v>
                </c:pt>
                <c:pt idx="1">
                  <c:v>18.230111438884716</c:v>
                </c:pt>
                <c:pt idx="2">
                  <c:v>18.285851060900363</c:v>
                </c:pt>
                <c:pt idx="3">
                  <c:v>17.186197720053347</c:v>
                </c:pt>
                <c:pt idx="4">
                  <c:v>16.075374343795435</c:v>
                </c:pt>
                <c:pt idx="5">
                  <c:v>13.798866162944924</c:v>
                </c:pt>
                <c:pt idx="6">
                  <c:v>14.152417068602061</c:v>
                </c:pt>
                <c:pt idx="7">
                  <c:v>13.680968156139231</c:v>
                </c:pt>
                <c:pt idx="8">
                  <c:v>12.787895609725721</c:v>
                </c:pt>
                <c:pt idx="9">
                  <c:v>12.692651468071263</c:v>
                </c:pt>
                <c:pt idx="10">
                  <c:v>12.852464081723911</c:v>
                </c:pt>
                <c:pt idx="11">
                  <c:v>12.823373560297499</c:v>
                </c:pt>
                <c:pt idx="12">
                  <c:v>12.347157029831662</c:v>
                </c:pt>
                <c:pt idx="13">
                  <c:v>11.235358122790846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FB-49AC-B6F3-7F75132C4CCD}"/>
            </c:ext>
          </c:extLst>
        </c:ser>
        <c:ser>
          <c:idx val="1"/>
          <c:order val="1"/>
          <c:tx>
            <c:strRef>
              <c:f>' France WPP'!$AH$3</c:f>
              <c:strCache>
                <c:ptCount val="1"/>
                <c:pt idx="0">
                  <c:v>Taux brut de mortalité (pour 1000)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 France WPP'!$U$4:$U$17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' France WPP'!$AH$4:$AH$17</c:f>
              <c:numCache>
                <c:formatCode>#.#;\-#.#;0</c:formatCode>
                <c:ptCount val="14"/>
                <c:pt idx="0">
                  <c:v>12.713168182391394</c:v>
                </c:pt>
                <c:pt idx="1">
                  <c:v>11.803105104989953</c:v>
                </c:pt>
                <c:pt idx="2">
                  <c:v>11.271885769722029</c:v>
                </c:pt>
                <c:pt idx="3">
                  <c:v>11.053583109670335</c:v>
                </c:pt>
                <c:pt idx="4">
                  <c:v>10.733451999070182</c:v>
                </c:pt>
                <c:pt idx="5">
                  <c:v>10.341544273084363</c:v>
                </c:pt>
                <c:pt idx="6">
                  <c:v>10.137620680047526</c:v>
                </c:pt>
                <c:pt idx="7">
                  <c:v>9.6223199756822844</c:v>
                </c:pt>
                <c:pt idx="8">
                  <c:v>9.2485470357376514</c:v>
                </c:pt>
                <c:pt idx="9">
                  <c:v>9.201463770091161</c:v>
                </c:pt>
                <c:pt idx="10">
                  <c:v>8.9283758751180535</c:v>
                </c:pt>
                <c:pt idx="11">
                  <c:v>8.5869523693786167</c:v>
                </c:pt>
                <c:pt idx="12">
                  <c:v>8.7351147559242204</c:v>
                </c:pt>
                <c:pt idx="13">
                  <c:v>9.269126127352683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FB-49AC-B6F3-7F75132C4CCD}"/>
            </c:ext>
          </c:extLst>
        </c:ser>
        <c:ser>
          <c:idx val="2"/>
          <c:order val="2"/>
          <c:tx>
            <c:strRef>
              <c:f>' France WPP'!$AI$3</c:f>
              <c:strCache>
                <c:ptCount val="1"/>
                <c:pt idx="0">
                  <c:v>TBN-TBM (pour 1000)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 France WPP'!$U$4:$U$17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' France WPP'!$AI$4:$AI$17</c:f>
              <c:numCache>
                <c:formatCode>0.0</c:formatCode>
                <c:ptCount val="14"/>
                <c:pt idx="0">
                  <c:v>6.3957018132975154</c:v>
                </c:pt>
                <c:pt idx="1">
                  <c:v>6.4270063338947629</c:v>
                </c:pt>
                <c:pt idx="2">
                  <c:v>7.0139652911783337</c:v>
                </c:pt>
                <c:pt idx="3">
                  <c:v>6.1326146103830119</c:v>
                </c:pt>
                <c:pt idx="4">
                  <c:v>5.3419223447252531</c:v>
                </c:pt>
                <c:pt idx="5">
                  <c:v>3.4573218898605607</c:v>
                </c:pt>
                <c:pt idx="6">
                  <c:v>4.0147963885545348</c:v>
                </c:pt>
                <c:pt idx="7">
                  <c:v>4.058648180456947</c:v>
                </c:pt>
                <c:pt idx="8">
                  <c:v>3.5393485739880699</c:v>
                </c:pt>
                <c:pt idx="9">
                  <c:v>3.4911876979801022</c:v>
                </c:pt>
                <c:pt idx="10">
                  <c:v>3.9240882066058571</c:v>
                </c:pt>
                <c:pt idx="11">
                  <c:v>4.2364211909188825</c:v>
                </c:pt>
                <c:pt idx="12">
                  <c:v>3.6120422739074414</c:v>
                </c:pt>
                <c:pt idx="13">
                  <c:v>1.9662319954381626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FFB-49AC-B6F3-7F75132C4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862224"/>
        <c:axId val="432859272"/>
      </c:scatterChart>
      <c:valAx>
        <c:axId val="432862224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859272"/>
        <c:crosses val="autoZero"/>
        <c:crossBetween val="midCat"/>
        <c:majorUnit val="5"/>
      </c:valAx>
      <c:valAx>
        <c:axId val="43285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Pour 1000 personnes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862224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3866955338234444"/>
          <c:y val="0.12409955529310276"/>
          <c:w val="0.60976197733017334"/>
          <c:h val="0.202853985357093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Flux naturels annuels moyens</a:t>
            </a:r>
          </a:p>
        </c:rich>
      </c:tx>
      <c:layout>
        <c:manualLayout>
          <c:xMode val="edge"/>
          <c:yMode val="edge"/>
          <c:x val="0.3859157615695098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6627952755905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France WPP'!$AE$3</c:f>
              <c:strCache>
                <c:ptCount val="1"/>
                <c:pt idx="0">
                  <c:v>Naissances annuelles moyennes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 France WPP'!$V$4:$V$17</c:f>
              <c:strCache>
                <c:ptCount val="14"/>
                <c:pt idx="0">
                  <c:v>1950-1954</c:v>
                </c:pt>
                <c:pt idx="1">
                  <c:v>1955-1959</c:v>
                </c:pt>
                <c:pt idx="2">
                  <c:v>1960-1964</c:v>
                </c:pt>
                <c:pt idx="3">
                  <c:v>1965-1969</c:v>
                </c:pt>
                <c:pt idx="4">
                  <c:v>1970-1974</c:v>
                </c:pt>
                <c:pt idx="5">
                  <c:v>1975-1979</c:v>
                </c:pt>
                <c:pt idx="6">
                  <c:v>1980-1984</c:v>
                </c:pt>
                <c:pt idx="7">
                  <c:v>1985-1989</c:v>
                </c:pt>
                <c:pt idx="8">
                  <c:v>1990-1994</c:v>
                </c:pt>
                <c:pt idx="9">
                  <c:v>1995-1999</c:v>
                </c:pt>
                <c:pt idx="10">
                  <c:v>2000-2004</c:v>
                </c:pt>
                <c:pt idx="11">
                  <c:v>2005-2009</c:v>
                </c:pt>
                <c:pt idx="12">
                  <c:v>2010-2014</c:v>
                </c:pt>
                <c:pt idx="13">
                  <c:v>2015-2019</c:v>
                </c:pt>
              </c:strCache>
            </c:strRef>
          </c:cat>
          <c:val>
            <c:numRef>
              <c:f>' France WPP'!$AE$4:$AE$17</c:f>
              <c:numCache>
                <c:formatCode>#\ ###\ ###\ ##0;\-#\ ###\ ###\ ##0;0</c:formatCode>
                <c:ptCount val="14"/>
                <c:pt idx="0">
                  <c:v>814470.2</c:v>
                </c:pt>
                <c:pt idx="1">
                  <c:v>812010.4</c:v>
                </c:pt>
                <c:pt idx="2">
                  <c:v>863273.2</c:v>
                </c:pt>
                <c:pt idx="3">
                  <c:v>855104.2</c:v>
                </c:pt>
                <c:pt idx="4">
                  <c:v>831518.8</c:v>
                </c:pt>
                <c:pt idx="5">
                  <c:v>735180</c:v>
                </c:pt>
                <c:pt idx="6">
                  <c:v>772176</c:v>
                </c:pt>
                <c:pt idx="7">
                  <c:v>765598.6</c:v>
                </c:pt>
                <c:pt idx="8">
                  <c:v>731907.2</c:v>
                </c:pt>
                <c:pt idx="9">
                  <c:v>741358.6</c:v>
                </c:pt>
                <c:pt idx="10">
                  <c:v>772016.8</c:v>
                </c:pt>
                <c:pt idx="11">
                  <c:v>795047</c:v>
                </c:pt>
                <c:pt idx="12">
                  <c:v>786098.6</c:v>
                </c:pt>
                <c:pt idx="13">
                  <c:v>728763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C6-49B8-AE66-B36F3B0C09C4}"/>
            </c:ext>
          </c:extLst>
        </c:ser>
        <c:ser>
          <c:idx val="1"/>
          <c:order val="1"/>
          <c:tx>
            <c:strRef>
              <c:f>' France WPP'!$AF$3</c:f>
              <c:strCache>
                <c:ptCount val="1"/>
                <c:pt idx="0">
                  <c:v>Décès annuels moyens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 France WPP'!$V$4:$V$17</c:f>
              <c:strCache>
                <c:ptCount val="14"/>
                <c:pt idx="0">
                  <c:v>1950-1954</c:v>
                </c:pt>
                <c:pt idx="1">
                  <c:v>1955-1959</c:v>
                </c:pt>
                <c:pt idx="2">
                  <c:v>1960-1964</c:v>
                </c:pt>
                <c:pt idx="3">
                  <c:v>1965-1969</c:v>
                </c:pt>
                <c:pt idx="4">
                  <c:v>1970-1974</c:v>
                </c:pt>
                <c:pt idx="5">
                  <c:v>1975-1979</c:v>
                </c:pt>
                <c:pt idx="6">
                  <c:v>1980-1984</c:v>
                </c:pt>
                <c:pt idx="7">
                  <c:v>1985-1989</c:v>
                </c:pt>
                <c:pt idx="8">
                  <c:v>1990-1994</c:v>
                </c:pt>
                <c:pt idx="9">
                  <c:v>1995-1999</c:v>
                </c:pt>
                <c:pt idx="10">
                  <c:v>2000-2004</c:v>
                </c:pt>
                <c:pt idx="11">
                  <c:v>2005-2009</c:v>
                </c:pt>
                <c:pt idx="12">
                  <c:v>2010-2014</c:v>
                </c:pt>
                <c:pt idx="13">
                  <c:v>2015-2019</c:v>
                </c:pt>
              </c:strCache>
            </c:strRef>
          </c:cat>
          <c:val>
            <c:numRef>
              <c:f>' France WPP'!$AF$4:$AF$17</c:f>
              <c:numCache>
                <c:formatCode>#\ ###\ ###\ ##0;\-#\ ###\ ###\ ##0;0</c:formatCode>
                <c:ptCount val="14"/>
                <c:pt idx="0">
                  <c:v>541868.6</c:v>
                </c:pt>
                <c:pt idx="1">
                  <c:v>525737</c:v>
                </c:pt>
                <c:pt idx="2">
                  <c:v>532144.6</c:v>
                </c:pt>
                <c:pt idx="3">
                  <c:v>549974.19999999995</c:v>
                </c:pt>
                <c:pt idx="4">
                  <c:v>555201.19999999995</c:v>
                </c:pt>
                <c:pt idx="5">
                  <c:v>550979.80000000005</c:v>
                </c:pt>
                <c:pt idx="6">
                  <c:v>553123</c:v>
                </c:pt>
                <c:pt idx="7">
                  <c:v>538473.19999999995</c:v>
                </c:pt>
                <c:pt idx="8">
                  <c:v>529334.80000000005</c:v>
                </c:pt>
                <c:pt idx="9">
                  <c:v>537443.6</c:v>
                </c:pt>
                <c:pt idx="10">
                  <c:v>536306.19999999995</c:v>
                </c:pt>
                <c:pt idx="11">
                  <c:v>532389.6</c:v>
                </c:pt>
                <c:pt idx="12">
                  <c:v>556133</c:v>
                </c:pt>
                <c:pt idx="13">
                  <c:v>601226.6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C6-49B8-AE66-B36F3B0C0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862224"/>
        <c:axId val="432859272"/>
      </c:barChart>
      <c:catAx>
        <c:axId val="43286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859272"/>
        <c:crosses val="autoZero"/>
        <c:auto val="1"/>
        <c:lblAlgn val="ctr"/>
        <c:lblOffset val="100"/>
        <c:noMultiLvlLbl val="0"/>
      </c:catAx>
      <c:valAx>
        <c:axId val="43285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\ ##0;\-#\ ###\ ###\ ##0;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862224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422625309869649"/>
          <c:y val="0.13421711245200038"/>
          <c:w val="0.55578499766079059"/>
          <c:h val="0.112135755201937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Décomposition du taux d'accroissement annuel moyen _ France</a:t>
            </a:r>
          </a:p>
        </c:rich>
      </c:tx>
      <c:layout>
        <c:manualLayout>
          <c:xMode val="edge"/>
          <c:yMode val="edge"/>
          <c:x val="0.1532002684296059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6406976112778098E-2"/>
          <c:y val="0.14068090338352926"/>
          <c:w val="0.87303749752579729"/>
          <c:h val="0.73302189711863197"/>
        </c:manualLayout>
      </c:layout>
      <c:scatterChart>
        <c:scatterStyle val="lineMarker"/>
        <c:varyColors val="0"/>
        <c:ser>
          <c:idx val="1"/>
          <c:order val="0"/>
          <c:tx>
            <c:strRef>
              <c:f>' France WPP'!$AD$3</c:f>
              <c:strCache>
                <c:ptCount val="1"/>
                <c:pt idx="0">
                  <c:v>Taux d'accroissement annuel moyen (%)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 France WPP'!$U$4:$U$17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' France WPP'!$AD$4:$AD$17</c:f>
              <c:numCache>
                <c:formatCode>0.00%</c:formatCode>
                <c:ptCount val="14"/>
                <c:pt idx="0">
                  <c:v>7.4021907379003523E-3</c:v>
                </c:pt>
                <c:pt idx="1">
                  <c:v>1.0155613560891901E-2</c:v>
                </c:pt>
                <c:pt idx="2">
                  <c:v>1.3020599492902971E-2</c:v>
                </c:pt>
                <c:pt idx="3">
                  <c:v>8.1087583717485128E-3</c:v>
                </c:pt>
                <c:pt idx="4">
                  <c:v>7.4416918853267688E-3</c:v>
                </c:pt>
                <c:pt idx="5">
                  <c:v>4.4274355987454217E-3</c:v>
                </c:pt>
                <c:pt idx="6">
                  <c:v>5.0835625215193258E-3</c:v>
                </c:pt>
                <c:pt idx="7">
                  <c:v>5.0464673521441088E-3</c:v>
                </c:pt>
                <c:pt idx="8">
                  <c:v>3.966238889937016E-3</c:v>
                </c:pt>
                <c:pt idx="9">
                  <c:v>4.1542077543368075E-3</c:v>
                </c:pt>
                <c:pt idx="10">
                  <c:v>7.0088888171179111E-3</c:v>
                </c:pt>
                <c:pt idx="11">
                  <c:v>5.6755218762167122E-3</c:v>
                </c:pt>
                <c:pt idx="12">
                  <c:v>4.9434548756117523E-3</c:v>
                </c:pt>
                <c:pt idx="13">
                  <c:v>2.5293727877434891E-3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52-4DB6-AB1F-3AC8A3EF39FE}"/>
            </c:ext>
          </c:extLst>
        </c:ser>
        <c:ser>
          <c:idx val="0"/>
          <c:order val="1"/>
          <c:tx>
            <c:strRef>
              <c:f>' France WPP'!$AJ$3</c:f>
              <c:strCache>
                <c:ptCount val="1"/>
                <c:pt idx="0">
                  <c:v>Taux d'accroissement naturel annuel moyen(%)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 France WPP'!$U$4:$U$17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' France WPP'!$AJ$4:$AJ$17</c:f>
              <c:numCache>
                <c:formatCode>0.00%</c:formatCode>
                <c:ptCount val="14"/>
                <c:pt idx="0">
                  <c:v>6.3957018132975146E-3</c:v>
                </c:pt>
                <c:pt idx="1">
                  <c:v>6.4270063338947633E-3</c:v>
                </c:pt>
                <c:pt idx="2">
                  <c:v>7.0139652911783328E-3</c:v>
                </c:pt>
                <c:pt idx="3">
                  <c:v>6.132614610383013E-3</c:v>
                </c:pt>
                <c:pt idx="4">
                  <c:v>5.341922344725256E-3</c:v>
                </c:pt>
                <c:pt idx="5">
                  <c:v>3.4573218898605604E-3</c:v>
                </c:pt>
                <c:pt idx="6">
                  <c:v>4.0147963885545359E-3</c:v>
                </c:pt>
                <c:pt idx="7">
                  <c:v>4.0586481804569469E-3</c:v>
                </c:pt>
                <c:pt idx="8">
                  <c:v>3.5393485739880705E-3</c:v>
                </c:pt>
                <c:pt idx="9">
                  <c:v>3.4911876979801027E-3</c:v>
                </c:pt>
                <c:pt idx="10">
                  <c:v>3.9240882066058575E-3</c:v>
                </c:pt>
                <c:pt idx="11">
                  <c:v>4.236421190918882E-3</c:v>
                </c:pt>
                <c:pt idx="12">
                  <c:v>3.6120422739074408E-3</c:v>
                </c:pt>
                <c:pt idx="13">
                  <c:v>1.9662319954381639E-3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52-4DB6-AB1F-3AC8A3EF39FE}"/>
            </c:ext>
          </c:extLst>
        </c:ser>
        <c:ser>
          <c:idx val="2"/>
          <c:order val="2"/>
          <c:tx>
            <c:strRef>
              <c:f>' France WPP'!$AO$3</c:f>
              <c:strCache>
                <c:ptCount val="1"/>
                <c:pt idx="0">
                  <c:v>Taux d'accroissement migratoire annuel moyen (%)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 France WPP'!$U$4:$U$17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' France WPP'!$AO$4:$AO$17</c:f>
              <c:numCache>
                <c:formatCode>0.00%</c:formatCode>
                <c:ptCount val="14"/>
                <c:pt idx="0">
                  <c:v>1.0064889246028375E-3</c:v>
                </c:pt>
                <c:pt idx="1">
                  <c:v>3.7286072269971378E-3</c:v>
                </c:pt>
                <c:pt idx="2">
                  <c:v>6.0066342017246381E-3</c:v>
                </c:pt>
                <c:pt idx="3">
                  <c:v>1.9761437613655002E-3</c:v>
                </c:pt>
                <c:pt idx="4">
                  <c:v>2.0997695406015124E-3</c:v>
                </c:pt>
                <c:pt idx="5">
                  <c:v>9.7011370888486106E-4</c:v>
                </c:pt>
                <c:pt idx="6">
                  <c:v>1.0687661329647901E-3</c:v>
                </c:pt>
                <c:pt idx="7">
                  <c:v>9.8781917168716234E-4</c:v>
                </c:pt>
                <c:pt idx="8">
                  <c:v>4.2689031594894537E-4</c:v>
                </c:pt>
                <c:pt idx="9">
                  <c:v>6.6302005635670484E-4</c:v>
                </c:pt>
                <c:pt idx="10">
                  <c:v>3.0848006105120532E-3</c:v>
                </c:pt>
                <c:pt idx="11">
                  <c:v>1.4391006852978302E-3</c:v>
                </c:pt>
                <c:pt idx="12">
                  <c:v>1.3314126017043115E-3</c:v>
                </c:pt>
                <c:pt idx="13">
                  <c:v>5.6314079230532503E-4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952-4DB6-AB1F-3AC8A3EF3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862224"/>
        <c:axId val="432859272"/>
      </c:scatterChart>
      <c:valAx>
        <c:axId val="432862224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859272"/>
        <c:crosses val="autoZero"/>
        <c:crossBetween val="midCat"/>
        <c:majorUnit val="5"/>
      </c:valAx>
      <c:valAx>
        <c:axId val="43285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862224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38669552451768718"/>
          <c:y val="0.14858515120750618"/>
          <c:w val="0.60976197733017334"/>
          <c:h val="0.24133130030357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Flux naturels et migratoires</a:t>
            </a:r>
          </a:p>
        </c:rich>
      </c:tx>
      <c:layout>
        <c:manualLayout>
          <c:xMode val="edge"/>
          <c:yMode val="edge"/>
          <c:x val="0.4294410695374948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6627952755905515"/>
        </c:manualLayout>
      </c:layout>
      <c:barChart>
        <c:barDir val="col"/>
        <c:grouping val="clustered"/>
        <c:varyColors val="0"/>
        <c:ser>
          <c:idx val="0"/>
          <c:order val="0"/>
          <c:tx>
            <c:v>Solde naturel annuel moyen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 France WPP'!$V$4:$V$17</c:f>
              <c:strCache>
                <c:ptCount val="14"/>
                <c:pt idx="0">
                  <c:v>1950-1954</c:v>
                </c:pt>
                <c:pt idx="1">
                  <c:v>1955-1959</c:v>
                </c:pt>
                <c:pt idx="2">
                  <c:v>1960-1964</c:v>
                </c:pt>
                <c:pt idx="3">
                  <c:v>1965-1969</c:v>
                </c:pt>
                <c:pt idx="4">
                  <c:v>1970-1974</c:v>
                </c:pt>
                <c:pt idx="5">
                  <c:v>1975-1979</c:v>
                </c:pt>
                <c:pt idx="6">
                  <c:v>1980-1984</c:v>
                </c:pt>
                <c:pt idx="7">
                  <c:v>1985-1989</c:v>
                </c:pt>
                <c:pt idx="8">
                  <c:v>1990-1994</c:v>
                </c:pt>
                <c:pt idx="9">
                  <c:v>1995-1999</c:v>
                </c:pt>
                <c:pt idx="10">
                  <c:v>2000-2004</c:v>
                </c:pt>
                <c:pt idx="11">
                  <c:v>2005-2009</c:v>
                </c:pt>
                <c:pt idx="12">
                  <c:v>2010-2014</c:v>
                </c:pt>
                <c:pt idx="13">
                  <c:v>2015-2019</c:v>
                </c:pt>
              </c:strCache>
            </c:strRef>
          </c:cat>
          <c:val>
            <c:numRef>
              <c:f>' France WPP'!$AM$4:$AM$17</c:f>
              <c:numCache>
                <c:formatCode>#\ ###\ ###\ ##0;\-#\ ###\ ###\ ##0;0</c:formatCode>
                <c:ptCount val="14"/>
                <c:pt idx="0">
                  <c:v>272601.59999999998</c:v>
                </c:pt>
                <c:pt idx="1">
                  <c:v>286273.40000000002</c:v>
                </c:pt>
                <c:pt idx="2">
                  <c:v>331128.59999999998</c:v>
                </c:pt>
                <c:pt idx="3">
                  <c:v>305130</c:v>
                </c:pt>
                <c:pt idx="4">
                  <c:v>276317.60000000009</c:v>
                </c:pt>
                <c:pt idx="5">
                  <c:v>184200.19999999995</c:v>
                </c:pt>
                <c:pt idx="6">
                  <c:v>219053</c:v>
                </c:pt>
                <c:pt idx="7">
                  <c:v>227125.40000000002</c:v>
                </c:pt>
                <c:pt idx="8">
                  <c:v>202572.39999999991</c:v>
                </c:pt>
                <c:pt idx="9">
                  <c:v>203915</c:v>
                </c:pt>
                <c:pt idx="10">
                  <c:v>235710.60000000009</c:v>
                </c:pt>
                <c:pt idx="11">
                  <c:v>262657.40000000002</c:v>
                </c:pt>
                <c:pt idx="12">
                  <c:v>229965.59999999998</c:v>
                </c:pt>
                <c:pt idx="13">
                  <c:v>127536.40000000002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D5-4C56-934C-2C79068F3D28}"/>
            </c:ext>
          </c:extLst>
        </c:ser>
        <c:ser>
          <c:idx val="1"/>
          <c:order val="1"/>
          <c:tx>
            <c:v>Solde migratoire annuel moyen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 France WPP'!$V$4:$V$17</c:f>
              <c:strCache>
                <c:ptCount val="14"/>
                <c:pt idx="0">
                  <c:v>1950-1954</c:v>
                </c:pt>
                <c:pt idx="1">
                  <c:v>1955-1959</c:v>
                </c:pt>
                <c:pt idx="2">
                  <c:v>1960-1964</c:v>
                </c:pt>
                <c:pt idx="3">
                  <c:v>1965-1969</c:v>
                </c:pt>
                <c:pt idx="4">
                  <c:v>1970-1974</c:v>
                </c:pt>
                <c:pt idx="5">
                  <c:v>1975-1979</c:v>
                </c:pt>
                <c:pt idx="6">
                  <c:v>1980-1984</c:v>
                </c:pt>
                <c:pt idx="7">
                  <c:v>1985-1989</c:v>
                </c:pt>
                <c:pt idx="8">
                  <c:v>1990-1994</c:v>
                </c:pt>
                <c:pt idx="9">
                  <c:v>1995-1999</c:v>
                </c:pt>
                <c:pt idx="10">
                  <c:v>2000-2004</c:v>
                </c:pt>
                <c:pt idx="11">
                  <c:v>2005-2009</c:v>
                </c:pt>
                <c:pt idx="12">
                  <c:v>2010-2014</c:v>
                </c:pt>
                <c:pt idx="13">
                  <c:v>2015-2019</c:v>
                </c:pt>
              </c:strCache>
            </c:strRef>
          </c:cat>
          <c:val>
            <c:numRef>
              <c:f>' France WPP'!$AN$4:$AN$17</c:f>
              <c:numCache>
                <c:formatCode>#\ ###\ ###\ ##0;\-#\ ###\ ###\ ##0;0</c:formatCode>
                <c:ptCount val="14"/>
                <c:pt idx="0">
                  <c:v>42899.200000000012</c:v>
                </c:pt>
                <c:pt idx="1">
                  <c:v>166080.59999999998</c:v>
                </c:pt>
                <c:pt idx="2">
                  <c:v>283572.59999999998</c:v>
                </c:pt>
                <c:pt idx="3">
                  <c:v>98323.599999999977</c:v>
                </c:pt>
                <c:pt idx="4">
                  <c:v>108613.1999999999</c:v>
                </c:pt>
                <c:pt idx="5">
                  <c:v>51686.000000000058</c:v>
                </c:pt>
                <c:pt idx="6">
                  <c:v>58313.400000000023</c:v>
                </c:pt>
                <c:pt idx="7">
                  <c:v>55279.199999999953</c:v>
                </c:pt>
                <c:pt idx="8">
                  <c:v>24432.800000000105</c:v>
                </c:pt>
                <c:pt idx="9">
                  <c:v>38726</c:v>
                </c:pt>
                <c:pt idx="10">
                  <c:v>185296.59999999992</c:v>
                </c:pt>
                <c:pt idx="11">
                  <c:v>89224</c:v>
                </c:pt>
                <c:pt idx="12">
                  <c:v>84766.200000000012</c:v>
                </c:pt>
                <c:pt idx="13">
                  <c:v>36527.199999999983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D5-4C56-934C-2C79068F3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862224"/>
        <c:axId val="432859272"/>
      </c:barChart>
      <c:catAx>
        <c:axId val="43286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859272"/>
        <c:crosses val="autoZero"/>
        <c:auto val="1"/>
        <c:lblAlgn val="ctr"/>
        <c:lblOffset val="100"/>
        <c:noMultiLvlLbl val="0"/>
      </c:catAx>
      <c:valAx>
        <c:axId val="43285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\ ##0;\-#\ ###\ ###\ ##0;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862224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40006659300836683"/>
          <c:y val="0.13421711245200041"/>
          <c:w val="0.55578499766079059"/>
          <c:h val="0.112135755201937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Flux naturels annuels moyens</a:t>
            </a:r>
          </a:p>
        </c:rich>
      </c:tx>
      <c:layout>
        <c:manualLayout>
          <c:xMode val="edge"/>
          <c:yMode val="edge"/>
          <c:x val="0.3859157615695098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6627952755905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France WPP Données étudiants'!$J$3</c:f>
              <c:strCache>
                <c:ptCount val="1"/>
                <c:pt idx="0">
                  <c:v>Naissances annuelles moyennes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 France WPP Données étudiants'!$C$4:$C$17</c:f>
              <c:strCache>
                <c:ptCount val="14"/>
                <c:pt idx="0">
                  <c:v>1950-1954</c:v>
                </c:pt>
                <c:pt idx="1">
                  <c:v>1955-1959</c:v>
                </c:pt>
                <c:pt idx="2">
                  <c:v>1960-1964</c:v>
                </c:pt>
                <c:pt idx="3">
                  <c:v>1965-1969</c:v>
                </c:pt>
                <c:pt idx="4">
                  <c:v>1970-1974</c:v>
                </c:pt>
                <c:pt idx="5">
                  <c:v>1975-1979</c:v>
                </c:pt>
                <c:pt idx="6">
                  <c:v>1980-1984</c:v>
                </c:pt>
                <c:pt idx="7">
                  <c:v>1985-1989</c:v>
                </c:pt>
                <c:pt idx="8">
                  <c:v>1990-1994</c:v>
                </c:pt>
                <c:pt idx="9">
                  <c:v>1995-1999</c:v>
                </c:pt>
                <c:pt idx="10">
                  <c:v>2000-2004</c:v>
                </c:pt>
                <c:pt idx="11">
                  <c:v>2005-2009</c:v>
                </c:pt>
                <c:pt idx="12">
                  <c:v>2010-2014</c:v>
                </c:pt>
                <c:pt idx="13">
                  <c:v>2015-2019</c:v>
                </c:pt>
              </c:strCache>
            </c:strRef>
          </c:cat>
          <c:val>
            <c:numRef>
              <c:f>' France WPP Données étudiants'!$J$4:$J$17</c:f>
              <c:numCache>
                <c:formatCode>#\ ###\ ###\ ##0;\-#\ ###\ ###\ ##0;0</c:formatCode>
                <c:ptCount val="14"/>
                <c:pt idx="0">
                  <c:v>814470.2</c:v>
                </c:pt>
                <c:pt idx="1">
                  <c:v>812010.4</c:v>
                </c:pt>
                <c:pt idx="2">
                  <c:v>863273.2</c:v>
                </c:pt>
                <c:pt idx="3">
                  <c:v>855104.2</c:v>
                </c:pt>
                <c:pt idx="4">
                  <c:v>831518.8</c:v>
                </c:pt>
                <c:pt idx="5">
                  <c:v>735180</c:v>
                </c:pt>
                <c:pt idx="6">
                  <c:v>772176</c:v>
                </c:pt>
                <c:pt idx="7">
                  <c:v>765598.6</c:v>
                </c:pt>
                <c:pt idx="8">
                  <c:v>731907.2</c:v>
                </c:pt>
                <c:pt idx="9">
                  <c:v>741358.6</c:v>
                </c:pt>
                <c:pt idx="10">
                  <c:v>772016.8</c:v>
                </c:pt>
                <c:pt idx="11">
                  <c:v>795047</c:v>
                </c:pt>
                <c:pt idx="13">
                  <c:v>728763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C-4EA0-B4F0-CD491B3EEB68}"/>
            </c:ext>
          </c:extLst>
        </c:ser>
        <c:ser>
          <c:idx val="1"/>
          <c:order val="1"/>
          <c:tx>
            <c:strRef>
              <c:f>' France WPP Données étudiants'!$K$3</c:f>
              <c:strCache>
                <c:ptCount val="1"/>
                <c:pt idx="0">
                  <c:v>Décès annuels moyens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 France WPP Données étudiants'!$C$4:$C$17</c:f>
              <c:strCache>
                <c:ptCount val="14"/>
                <c:pt idx="0">
                  <c:v>1950-1954</c:v>
                </c:pt>
                <c:pt idx="1">
                  <c:v>1955-1959</c:v>
                </c:pt>
                <c:pt idx="2">
                  <c:v>1960-1964</c:v>
                </c:pt>
                <c:pt idx="3">
                  <c:v>1965-1969</c:v>
                </c:pt>
                <c:pt idx="4">
                  <c:v>1970-1974</c:v>
                </c:pt>
                <c:pt idx="5">
                  <c:v>1975-1979</c:v>
                </c:pt>
                <c:pt idx="6">
                  <c:v>1980-1984</c:v>
                </c:pt>
                <c:pt idx="7">
                  <c:v>1985-1989</c:v>
                </c:pt>
                <c:pt idx="8">
                  <c:v>1990-1994</c:v>
                </c:pt>
                <c:pt idx="9">
                  <c:v>1995-1999</c:v>
                </c:pt>
                <c:pt idx="10">
                  <c:v>2000-2004</c:v>
                </c:pt>
                <c:pt idx="11">
                  <c:v>2005-2009</c:v>
                </c:pt>
                <c:pt idx="12">
                  <c:v>2010-2014</c:v>
                </c:pt>
                <c:pt idx="13">
                  <c:v>2015-2019</c:v>
                </c:pt>
              </c:strCache>
            </c:strRef>
          </c:cat>
          <c:val>
            <c:numRef>
              <c:f>' France WPP Données étudiants'!$K$4:$K$17</c:f>
              <c:numCache>
                <c:formatCode>#\ ###\ ###\ ##0;\-#\ ###\ ###\ ##0;0</c:formatCode>
                <c:ptCount val="14"/>
                <c:pt idx="0">
                  <c:v>541868.6</c:v>
                </c:pt>
                <c:pt idx="1">
                  <c:v>525737</c:v>
                </c:pt>
                <c:pt idx="2">
                  <c:v>532144.6</c:v>
                </c:pt>
                <c:pt idx="3">
                  <c:v>549974.19999999995</c:v>
                </c:pt>
                <c:pt idx="4">
                  <c:v>555201.19999999995</c:v>
                </c:pt>
                <c:pt idx="5">
                  <c:v>550979.80000000005</c:v>
                </c:pt>
                <c:pt idx="6">
                  <c:v>553123</c:v>
                </c:pt>
                <c:pt idx="7">
                  <c:v>538473.19999999995</c:v>
                </c:pt>
                <c:pt idx="8">
                  <c:v>529334.80000000005</c:v>
                </c:pt>
                <c:pt idx="9">
                  <c:v>537443.6</c:v>
                </c:pt>
                <c:pt idx="10">
                  <c:v>536306.19999999995</c:v>
                </c:pt>
                <c:pt idx="11">
                  <c:v>532389.6</c:v>
                </c:pt>
                <c:pt idx="13">
                  <c:v>601226.6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BC-4EA0-B4F0-CD491B3EE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862224"/>
        <c:axId val="432859272"/>
      </c:barChart>
      <c:catAx>
        <c:axId val="43286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859272"/>
        <c:crosses val="autoZero"/>
        <c:auto val="1"/>
        <c:lblAlgn val="ctr"/>
        <c:lblOffset val="100"/>
        <c:noMultiLvlLbl val="0"/>
      </c:catAx>
      <c:valAx>
        <c:axId val="43285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\ ##0;\-#\ ###\ ###\ ##0;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862224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422625309869649"/>
          <c:y val="0.13421711245200038"/>
          <c:w val="0.55578499766079059"/>
          <c:h val="0.112135755201937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Soldes naturels et migratoires</a:t>
            </a:r>
          </a:p>
        </c:rich>
      </c:tx>
      <c:layout>
        <c:manualLayout>
          <c:xMode val="edge"/>
          <c:yMode val="edge"/>
          <c:x val="0.332388888888888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533114610673667"/>
          <c:y val="0.10491129785247433"/>
          <c:w val="0.81577996500437444"/>
          <c:h val="0.7640956645125242"/>
        </c:manualLayout>
      </c:layout>
      <c:scatterChart>
        <c:scatterStyle val="lineMarker"/>
        <c:varyColors val="0"/>
        <c:ser>
          <c:idx val="1"/>
          <c:order val="0"/>
          <c:tx>
            <c:strRef>
              <c:f>'France Insee'!$G$3</c:f>
              <c:strCache>
                <c:ptCount val="1"/>
                <c:pt idx="0">
                  <c:v>Solde migratoire évalué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'France Insee'!$A$4:$A$77</c:f>
              <c:numCache>
                <c:formatCode>General</c:formatCode>
                <c:ptCount val="74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  <c:pt idx="55">
                  <c:v>2001</c:v>
                </c:pt>
                <c:pt idx="56">
                  <c:v>2002</c:v>
                </c:pt>
                <c:pt idx="57">
                  <c:v>2003</c:v>
                </c:pt>
                <c:pt idx="58">
                  <c:v>2004</c:v>
                </c:pt>
                <c:pt idx="59">
                  <c:v>2005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4">
                  <c:v>2010</c:v>
                </c:pt>
                <c:pt idx="65">
                  <c:v>2011</c:v>
                </c:pt>
                <c:pt idx="66">
                  <c:v>2012</c:v>
                </c:pt>
                <c:pt idx="67">
                  <c:v>2013</c:v>
                </c:pt>
                <c:pt idx="68">
                  <c:v>2014</c:v>
                </c:pt>
                <c:pt idx="69">
                  <c:v>2015</c:v>
                </c:pt>
                <c:pt idx="70">
                  <c:v>2016</c:v>
                </c:pt>
                <c:pt idx="71">
                  <c:v>2017</c:v>
                </c:pt>
                <c:pt idx="72">
                  <c:v>2018</c:v>
                </c:pt>
                <c:pt idx="73">
                  <c:v>2019</c:v>
                </c:pt>
              </c:numCache>
            </c:numRef>
          </c:xVal>
          <c:yVal>
            <c:numRef>
              <c:f>'France Insee'!$G$4:$G$77</c:f>
              <c:numCache>
                <c:formatCode>\+\ #\ ##0;\-\ #\ ##0;0</c:formatCode>
                <c:ptCount val="74"/>
                <c:pt idx="0">
                  <c:v>25000</c:v>
                </c:pt>
                <c:pt idx="1">
                  <c:v>130000</c:v>
                </c:pt>
                <c:pt idx="2">
                  <c:v>45000</c:v>
                </c:pt>
                <c:pt idx="3">
                  <c:v>35000</c:v>
                </c:pt>
                <c:pt idx="4">
                  <c:v>35000</c:v>
                </c:pt>
                <c:pt idx="5">
                  <c:v>30000</c:v>
                </c:pt>
                <c:pt idx="6">
                  <c:v>20000</c:v>
                </c:pt>
                <c:pt idx="7">
                  <c:v>19071</c:v>
                </c:pt>
                <c:pt idx="8">
                  <c:v>50872</c:v>
                </c:pt>
                <c:pt idx="9">
                  <c:v>120000</c:v>
                </c:pt>
                <c:pt idx="10">
                  <c:v>170000</c:v>
                </c:pt>
                <c:pt idx="11">
                  <c:v>220000</c:v>
                </c:pt>
                <c:pt idx="12">
                  <c:v>140000</c:v>
                </c:pt>
                <c:pt idx="13">
                  <c:v>130000</c:v>
                </c:pt>
                <c:pt idx="14">
                  <c:v>140000</c:v>
                </c:pt>
                <c:pt idx="15">
                  <c:v>180000</c:v>
                </c:pt>
                <c:pt idx="16">
                  <c:v>860200</c:v>
                </c:pt>
                <c:pt idx="17">
                  <c:v>214599</c:v>
                </c:pt>
                <c:pt idx="18">
                  <c:v>185000</c:v>
                </c:pt>
                <c:pt idx="19">
                  <c:v>110000</c:v>
                </c:pt>
                <c:pt idx="20">
                  <c:v>125000</c:v>
                </c:pt>
                <c:pt idx="21">
                  <c:v>92000</c:v>
                </c:pt>
                <c:pt idx="22">
                  <c:v>102308</c:v>
                </c:pt>
                <c:pt idx="23">
                  <c:v>151574</c:v>
                </c:pt>
                <c:pt idx="24">
                  <c:v>179911</c:v>
                </c:pt>
                <c:pt idx="25">
                  <c:v>142586</c:v>
                </c:pt>
                <c:pt idx="26">
                  <c:v>102314</c:v>
                </c:pt>
                <c:pt idx="27">
                  <c:v>106448</c:v>
                </c:pt>
                <c:pt idx="28">
                  <c:v>30608</c:v>
                </c:pt>
                <c:pt idx="29">
                  <c:v>13626</c:v>
                </c:pt>
                <c:pt idx="30">
                  <c:v>57386</c:v>
                </c:pt>
                <c:pt idx="31">
                  <c:v>44038</c:v>
                </c:pt>
                <c:pt idx="32">
                  <c:v>19361</c:v>
                </c:pt>
                <c:pt idx="33">
                  <c:v>34765</c:v>
                </c:pt>
                <c:pt idx="34">
                  <c:v>43974</c:v>
                </c:pt>
                <c:pt idx="35">
                  <c:v>55710</c:v>
                </c:pt>
                <c:pt idx="36">
                  <c:v>60865</c:v>
                </c:pt>
                <c:pt idx="37">
                  <c:v>56000</c:v>
                </c:pt>
                <c:pt idx="38">
                  <c:v>45000</c:v>
                </c:pt>
                <c:pt idx="39">
                  <c:v>38000</c:v>
                </c:pt>
                <c:pt idx="40">
                  <c:v>39000</c:v>
                </c:pt>
                <c:pt idx="41">
                  <c:v>44000</c:v>
                </c:pt>
                <c:pt idx="42">
                  <c:v>57000</c:v>
                </c:pt>
                <c:pt idx="43">
                  <c:v>71000</c:v>
                </c:pt>
                <c:pt idx="44">
                  <c:v>80000</c:v>
                </c:pt>
                <c:pt idx="45">
                  <c:v>90000</c:v>
                </c:pt>
                <c:pt idx="46">
                  <c:v>90000</c:v>
                </c:pt>
                <c:pt idx="47">
                  <c:v>70000</c:v>
                </c:pt>
                <c:pt idx="48">
                  <c:v>50000</c:v>
                </c:pt>
                <c:pt idx="49">
                  <c:v>40000</c:v>
                </c:pt>
                <c:pt idx="50">
                  <c:v>35000</c:v>
                </c:pt>
                <c:pt idx="51">
                  <c:v>40000</c:v>
                </c:pt>
                <c:pt idx="52">
                  <c:v>45000</c:v>
                </c:pt>
                <c:pt idx="53">
                  <c:v>60000</c:v>
                </c:pt>
                <c:pt idx="54">
                  <c:v>70000</c:v>
                </c:pt>
                <c:pt idx="55">
                  <c:v>85000</c:v>
                </c:pt>
                <c:pt idx="56">
                  <c:v>95000</c:v>
                </c:pt>
                <c:pt idx="57">
                  <c:v>100000</c:v>
                </c:pt>
                <c:pt idx="58">
                  <c:v>105000</c:v>
                </c:pt>
                <c:pt idx="59">
                  <c:v>95000</c:v>
                </c:pt>
                <c:pt idx="60">
                  <c:v>115025</c:v>
                </c:pt>
                <c:pt idx="61">
                  <c:v>74659</c:v>
                </c:pt>
                <c:pt idx="62">
                  <c:v>66930</c:v>
                </c:pt>
                <c:pt idx="63">
                  <c:v>44222</c:v>
                </c:pt>
                <c:pt idx="64">
                  <c:v>43354</c:v>
                </c:pt>
                <c:pt idx="65">
                  <c:v>47426</c:v>
                </c:pt>
                <c:pt idx="66">
                  <c:v>90831</c:v>
                </c:pt>
                <c:pt idx="67">
                  <c:v>106880</c:v>
                </c:pt>
                <c:pt idx="68">
                  <c:v>38699</c:v>
                </c:pt>
                <c:pt idx="69">
                  <c:v>53025</c:v>
                </c:pt>
                <c:pt idx="70">
                  <c:v>87964</c:v>
                </c:pt>
                <c:pt idx="71">
                  <c:v>60000</c:v>
                </c:pt>
                <c:pt idx="72">
                  <c:v>60000</c:v>
                </c:pt>
                <c:pt idx="73">
                  <c:v>60000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02-4330-A2E2-F8EFCE6BF421}"/>
            </c:ext>
          </c:extLst>
        </c:ser>
        <c:ser>
          <c:idx val="2"/>
          <c:order val="1"/>
          <c:tx>
            <c:strRef>
              <c:f>'France Insee'!$F$3</c:f>
              <c:strCache>
                <c:ptCount val="1"/>
                <c:pt idx="0">
                  <c:v>Solde naturel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'France Insee'!$A$4:$A$77</c:f>
              <c:numCache>
                <c:formatCode>General</c:formatCode>
                <c:ptCount val="74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  <c:pt idx="55">
                  <c:v>2001</c:v>
                </c:pt>
                <c:pt idx="56">
                  <c:v>2002</c:v>
                </c:pt>
                <c:pt idx="57">
                  <c:v>2003</c:v>
                </c:pt>
                <c:pt idx="58">
                  <c:v>2004</c:v>
                </c:pt>
                <c:pt idx="59">
                  <c:v>2005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4">
                  <c:v>2010</c:v>
                </c:pt>
                <c:pt idx="65">
                  <c:v>2011</c:v>
                </c:pt>
                <c:pt idx="66">
                  <c:v>2012</c:v>
                </c:pt>
                <c:pt idx="67">
                  <c:v>2013</c:v>
                </c:pt>
                <c:pt idx="68">
                  <c:v>2014</c:v>
                </c:pt>
                <c:pt idx="69">
                  <c:v>2015</c:v>
                </c:pt>
                <c:pt idx="70">
                  <c:v>2016</c:v>
                </c:pt>
                <c:pt idx="71">
                  <c:v>2017</c:v>
                </c:pt>
                <c:pt idx="72">
                  <c:v>2018</c:v>
                </c:pt>
                <c:pt idx="73">
                  <c:v>2019</c:v>
                </c:pt>
              </c:numCache>
            </c:numRef>
          </c:xVal>
          <c:yVal>
            <c:numRef>
              <c:f>'France Insee'!$F$4:$F$77</c:f>
              <c:numCache>
                <c:formatCode>\+\ #\ ##0;\-\ #\ ##0;0</c:formatCode>
                <c:ptCount val="74"/>
                <c:pt idx="0">
                  <c:v>298024</c:v>
                </c:pt>
                <c:pt idx="1">
                  <c:v>332315</c:v>
                </c:pt>
                <c:pt idx="2">
                  <c:v>357626</c:v>
                </c:pt>
                <c:pt idx="3">
                  <c:v>299063</c:v>
                </c:pt>
                <c:pt idx="4">
                  <c:v>327830</c:v>
                </c:pt>
                <c:pt idx="5">
                  <c:v>260893</c:v>
                </c:pt>
                <c:pt idx="6">
                  <c:v>297373</c:v>
                </c:pt>
                <c:pt idx="7">
                  <c:v>247713</c:v>
                </c:pt>
                <c:pt idx="8">
                  <c:v>291862</c:v>
                </c:pt>
                <c:pt idx="9">
                  <c:v>279595</c:v>
                </c:pt>
                <c:pt idx="10">
                  <c:v>261216</c:v>
                </c:pt>
                <c:pt idx="11">
                  <c:v>284360</c:v>
                </c:pt>
                <c:pt idx="12">
                  <c:v>311619</c:v>
                </c:pt>
                <c:pt idx="13">
                  <c:v>320135</c:v>
                </c:pt>
                <c:pt idx="14">
                  <c:v>298859</c:v>
                </c:pt>
                <c:pt idx="15">
                  <c:v>338344</c:v>
                </c:pt>
                <c:pt idx="16">
                  <c:v>291206</c:v>
                </c:pt>
                <c:pt idx="17">
                  <c:v>311024</c:v>
                </c:pt>
                <c:pt idx="18">
                  <c:v>357771</c:v>
                </c:pt>
                <c:pt idx="19">
                  <c:v>321992</c:v>
                </c:pt>
                <c:pt idx="20">
                  <c:v>334745</c:v>
                </c:pt>
                <c:pt idx="21">
                  <c:v>297535</c:v>
                </c:pt>
                <c:pt idx="22">
                  <c:v>282355</c:v>
                </c:pt>
                <c:pt idx="23">
                  <c:v>268910</c:v>
                </c:pt>
                <c:pt idx="24">
                  <c:v>308104</c:v>
                </c:pt>
                <c:pt idx="25">
                  <c:v>327133</c:v>
                </c:pt>
                <c:pt idx="26">
                  <c:v>327606</c:v>
                </c:pt>
                <c:pt idx="27">
                  <c:v>298404</c:v>
                </c:pt>
                <c:pt idx="28">
                  <c:v>248667</c:v>
                </c:pt>
                <c:pt idx="29">
                  <c:v>184712</c:v>
                </c:pt>
                <c:pt idx="30">
                  <c:v>163281</c:v>
                </c:pt>
                <c:pt idx="31">
                  <c:v>208523</c:v>
                </c:pt>
                <c:pt idx="32">
                  <c:v>190146</c:v>
                </c:pt>
                <c:pt idx="33">
                  <c:v>215549</c:v>
                </c:pt>
                <c:pt idx="34">
                  <c:v>253269</c:v>
                </c:pt>
                <c:pt idx="35">
                  <c:v>250660</c:v>
                </c:pt>
                <c:pt idx="36">
                  <c:v>254119</c:v>
                </c:pt>
                <c:pt idx="37">
                  <c:v>188870</c:v>
                </c:pt>
                <c:pt idx="38">
                  <c:v>217449</c:v>
                </c:pt>
                <c:pt idx="39">
                  <c:v>215935</c:v>
                </c:pt>
                <c:pt idx="40">
                  <c:v>231542</c:v>
                </c:pt>
                <c:pt idx="41">
                  <c:v>240362</c:v>
                </c:pt>
                <c:pt idx="42">
                  <c:v>246668</c:v>
                </c:pt>
                <c:pt idx="43">
                  <c:v>236190</c:v>
                </c:pt>
                <c:pt idx="44">
                  <c:v>236206</c:v>
                </c:pt>
                <c:pt idx="45">
                  <c:v>234371</c:v>
                </c:pt>
                <c:pt idx="46">
                  <c:v>222128</c:v>
                </c:pt>
                <c:pt idx="47">
                  <c:v>179347</c:v>
                </c:pt>
                <c:pt idx="48">
                  <c:v>191028</c:v>
                </c:pt>
                <c:pt idx="49">
                  <c:v>197991</c:v>
                </c:pt>
                <c:pt idx="50">
                  <c:v>198563</c:v>
                </c:pt>
                <c:pt idx="51">
                  <c:v>196449</c:v>
                </c:pt>
                <c:pt idx="52">
                  <c:v>204075</c:v>
                </c:pt>
                <c:pt idx="53">
                  <c:v>207130</c:v>
                </c:pt>
                <c:pt idx="54">
                  <c:v>243918</c:v>
                </c:pt>
                <c:pt idx="55">
                  <c:v>239872</c:v>
                </c:pt>
                <c:pt idx="56">
                  <c:v>226486</c:v>
                </c:pt>
                <c:pt idx="57">
                  <c:v>209125</c:v>
                </c:pt>
                <c:pt idx="58">
                  <c:v>258387</c:v>
                </c:pt>
                <c:pt idx="59">
                  <c:v>246822</c:v>
                </c:pt>
                <c:pt idx="60">
                  <c:v>280480</c:v>
                </c:pt>
                <c:pt idx="61">
                  <c:v>264969</c:v>
                </c:pt>
                <c:pt idx="62">
                  <c:v>263913</c:v>
                </c:pt>
                <c:pt idx="63">
                  <c:v>255304</c:v>
                </c:pt>
                <c:pt idx="64">
                  <c:v>261755</c:v>
                </c:pt>
                <c:pt idx="65">
                  <c:v>258201</c:v>
                </c:pt>
                <c:pt idx="66">
                  <c:v>231063</c:v>
                </c:pt>
                <c:pt idx="67">
                  <c:v>223213</c:v>
                </c:pt>
                <c:pt idx="68">
                  <c:v>234164</c:v>
                </c:pt>
                <c:pt idx="69">
                  <c:v>178651</c:v>
                </c:pt>
                <c:pt idx="70">
                  <c:v>163624</c:v>
                </c:pt>
                <c:pt idx="71">
                  <c:v>136636</c:v>
                </c:pt>
                <c:pt idx="72">
                  <c:v>123185</c:v>
                </c:pt>
                <c:pt idx="73">
                  <c:v>115000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02-4330-A2E2-F8EFCE6BF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448424"/>
        <c:axId val="605446456"/>
      </c:scatterChart>
      <c:valAx>
        <c:axId val="605448424"/>
        <c:scaling>
          <c:orientation val="minMax"/>
          <c:max val="2019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5446456"/>
        <c:crosses val="autoZero"/>
        <c:crossBetween val="midCat"/>
        <c:majorUnit val="5"/>
      </c:valAx>
      <c:valAx>
        <c:axId val="605446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\ #\ ##0;\-\ #\ ##0;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5448424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073663604549431"/>
          <c:y val="0.18627406868259111"/>
          <c:w val="0.39915616797900255"/>
          <c:h val="0.178805296396773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'France Insee'!$AM$3</c:f>
          <c:strCache>
            <c:ptCount val="1"/>
            <c:pt idx="0">
              <c:v>TAN (%)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INSEE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'France Insee'!$U$4:$U$17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'France Insee'!$AM$4:$AM$17</c:f>
              <c:numCache>
                <c:formatCode>0.00%</c:formatCode>
                <c:ptCount val="14"/>
                <c:pt idx="0">
                  <c:v>6.7189104747173876E-3</c:v>
                </c:pt>
                <c:pt idx="1">
                  <c:v>6.5706670750882469E-3</c:v>
                </c:pt>
                <c:pt idx="2">
                  <c:v>6.7946902300420374E-3</c:v>
                </c:pt>
                <c:pt idx="3">
                  <c:v>6.0774516553478517E-3</c:v>
                </c:pt>
                <c:pt idx="4">
                  <c:v>5.8564533146839275E-3</c:v>
                </c:pt>
                <c:pt idx="5">
                  <c:v>3.6196687625263462E-3</c:v>
                </c:pt>
                <c:pt idx="6">
                  <c:v>4.2772743431847698E-3</c:v>
                </c:pt>
                <c:pt idx="7">
                  <c:v>4.1910030082704325E-3</c:v>
                </c:pt>
                <c:pt idx="8">
                  <c:v>3.7193538834912605E-3</c:v>
                </c:pt>
                <c:pt idx="9">
                  <c:v>3.4446503307718683E-3</c:v>
                </c:pt>
                <c:pt idx="10">
                  <c:v>3.9318098121687078E-3</c:v>
                </c:pt>
                <c:pt idx="11">
                  <c:v>4.2398897928924194E-3</c:v>
                </c:pt>
                <c:pt idx="12">
                  <c:v>3.8039930978891801E-3</c:v>
                </c:pt>
                <c:pt idx="13">
                  <c:v>2.2201325051263063E-3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0F-4DC4-955A-72EA4FA78467}"/>
            </c:ext>
          </c:extLst>
        </c:ser>
        <c:ser>
          <c:idx val="0"/>
          <c:order val="1"/>
          <c:tx>
            <c:v>WPP 2019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'France Insee'!$U$4:$U$17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' France WPP'!$AJ$4:$AJ$17</c:f>
              <c:numCache>
                <c:formatCode>0.00%</c:formatCode>
                <c:ptCount val="14"/>
                <c:pt idx="0">
                  <c:v>6.3957018132975146E-3</c:v>
                </c:pt>
                <c:pt idx="1">
                  <c:v>6.4270063338947633E-3</c:v>
                </c:pt>
                <c:pt idx="2">
                  <c:v>7.0139652911783328E-3</c:v>
                </c:pt>
                <c:pt idx="3">
                  <c:v>6.132614610383013E-3</c:v>
                </c:pt>
                <c:pt idx="4">
                  <c:v>5.341922344725256E-3</c:v>
                </c:pt>
                <c:pt idx="5">
                  <c:v>3.4573218898605604E-3</c:v>
                </c:pt>
                <c:pt idx="6">
                  <c:v>4.0147963885545359E-3</c:v>
                </c:pt>
                <c:pt idx="7">
                  <c:v>4.0586481804569469E-3</c:v>
                </c:pt>
                <c:pt idx="8">
                  <c:v>3.5393485739880705E-3</c:v>
                </c:pt>
                <c:pt idx="9">
                  <c:v>3.4911876979801027E-3</c:v>
                </c:pt>
                <c:pt idx="10">
                  <c:v>3.9240882066058575E-3</c:v>
                </c:pt>
                <c:pt idx="11">
                  <c:v>4.236421190918882E-3</c:v>
                </c:pt>
                <c:pt idx="12">
                  <c:v>3.6120422739074408E-3</c:v>
                </c:pt>
                <c:pt idx="13">
                  <c:v>1.9662319954381639E-3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0F-4DC4-955A-72EA4FA78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469088"/>
        <c:axId val="605473352"/>
      </c:scatterChart>
      <c:valAx>
        <c:axId val="605469088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5473352"/>
        <c:crosses val="autoZero"/>
        <c:crossBetween val="midCat"/>
        <c:majorUnit val="5"/>
      </c:valAx>
      <c:valAx>
        <c:axId val="605473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5469088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3624693788276465"/>
          <c:y val="0.18194400699912508"/>
          <c:w val="0.2025061242344707"/>
          <c:h val="0.243981918926800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'France Insee'!$AN$3</c:f>
          <c:strCache>
            <c:ptCount val="1"/>
            <c:pt idx="0">
              <c:v>TAM (%)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INSEE sans ajustement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'France Insee'!$U$4:$U$17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'France Insee'!$AN$4:$AN$17</c:f>
              <c:numCache>
                <c:formatCode>0.00%</c:formatCode>
                <c:ptCount val="14"/>
                <c:pt idx="0">
                  <c:v>7.3021626005167822E-4</c:v>
                </c:pt>
                <c:pt idx="1">
                  <c:v>3.5177653747233608E-3</c:v>
                </c:pt>
                <c:pt idx="2">
                  <c:v>6.7206473504512771E-3</c:v>
                </c:pt>
                <c:pt idx="3">
                  <c:v>2.3448658335608955E-3</c:v>
                </c:pt>
                <c:pt idx="4">
                  <c:v>2.1792948833917127E-3</c:v>
                </c:pt>
                <c:pt idx="5">
                  <c:v>6.3641039498525491E-4</c:v>
                </c:pt>
                <c:pt idx="6">
                  <c:v>9.6079399981761199E-4</c:v>
                </c:pt>
                <c:pt idx="7">
                  <c:v>8.9140037862857563E-4</c:v>
                </c:pt>
                <c:pt idx="8">
                  <c:v>1.3294902318985204E-3</c:v>
                </c:pt>
                <c:pt idx="9">
                  <c:v>7.5464751602238877E-4</c:v>
                </c:pt>
                <c:pt idx="10">
                  <c:v>1.5189265509045449E-3</c:v>
                </c:pt>
                <c:pt idx="11">
                  <c:v>1.279692239699764E-3</c:v>
                </c:pt>
                <c:pt idx="12">
                  <c:v>1.0299839636165303E-3</c:v>
                </c:pt>
                <c:pt idx="13">
                  <c:v>9.9378341629013131E-4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E4-461B-A5DB-11032BAD82BC}"/>
            </c:ext>
          </c:extLst>
        </c:ser>
        <c:ser>
          <c:idx val="0"/>
          <c:order val="1"/>
          <c:tx>
            <c:v>WPP 2019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'France Insee'!$U$4:$U$17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' France WPP'!$AO$4:$AO$17</c:f>
              <c:numCache>
                <c:formatCode>0.00%</c:formatCode>
                <c:ptCount val="14"/>
                <c:pt idx="0">
                  <c:v>1.0064889246028375E-3</c:v>
                </c:pt>
                <c:pt idx="1">
                  <c:v>3.7286072269971378E-3</c:v>
                </c:pt>
                <c:pt idx="2">
                  <c:v>6.0066342017246381E-3</c:v>
                </c:pt>
                <c:pt idx="3">
                  <c:v>1.9761437613655002E-3</c:v>
                </c:pt>
                <c:pt idx="4">
                  <c:v>2.0997695406015124E-3</c:v>
                </c:pt>
                <c:pt idx="5">
                  <c:v>9.7011370888486106E-4</c:v>
                </c:pt>
                <c:pt idx="6">
                  <c:v>1.0687661329647901E-3</c:v>
                </c:pt>
                <c:pt idx="7">
                  <c:v>9.8781917168716234E-4</c:v>
                </c:pt>
                <c:pt idx="8">
                  <c:v>4.2689031594894537E-4</c:v>
                </c:pt>
                <c:pt idx="9">
                  <c:v>6.6302005635670484E-4</c:v>
                </c:pt>
                <c:pt idx="10">
                  <c:v>3.0848006105120532E-3</c:v>
                </c:pt>
                <c:pt idx="11">
                  <c:v>1.4391006852978302E-3</c:v>
                </c:pt>
                <c:pt idx="12">
                  <c:v>1.3314126017043115E-3</c:v>
                </c:pt>
                <c:pt idx="13">
                  <c:v>5.6314079230532503E-4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E4-461B-A5DB-11032BAD82BC}"/>
            </c:ext>
          </c:extLst>
        </c:ser>
        <c:ser>
          <c:idx val="2"/>
          <c:order val="2"/>
          <c:tx>
            <c:v>INSEE avec ajustement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'France Insee'!$U$4:$U$17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'France Insee'!$AP$4:$AP$17</c:f>
              <c:numCache>
                <c:formatCode>0.00%</c:formatCode>
                <c:ptCount val="14"/>
                <c:pt idx="0">
                  <c:v>7.3021626005167822E-4</c:v>
                </c:pt>
                <c:pt idx="1">
                  <c:v>3.5177653747233608E-3</c:v>
                </c:pt>
                <c:pt idx="2">
                  <c:v>6.380318113607791E-3</c:v>
                </c:pt>
                <c:pt idx="3">
                  <c:v>1.8604578126077457E-3</c:v>
                </c:pt>
                <c:pt idx="4">
                  <c:v>2.1792948833917127E-3</c:v>
                </c:pt>
                <c:pt idx="5">
                  <c:v>6.3641039498525491E-4</c:v>
                </c:pt>
                <c:pt idx="6">
                  <c:v>9.6079399981761199E-4</c:v>
                </c:pt>
                <c:pt idx="7">
                  <c:v>8.9140037862857563E-4</c:v>
                </c:pt>
                <c:pt idx="8">
                  <c:v>3.9344164217933718E-4</c:v>
                </c:pt>
                <c:pt idx="9">
                  <c:v>3.4801256244568841E-4</c:v>
                </c:pt>
                <c:pt idx="10">
                  <c:v>3.0955322511421199E-3</c:v>
                </c:pt>
                <c:pt idx="11">
                  <c:v>1.5856750998005723E-3</c:v>
                </c:pt>
                <c:pt idx="12">
                  <c:v>1.0299839636165303E-3</c:v>
                </c:pt>
                <c:pt idx="13">
                  <c:v>-3.7140599823798619E-4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CE4-461B-A5DB-11032BAD8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469088"/>
        <c:axId val="605473352"/>
      </c:scatterChart>
      <c:valAx>
        <c:axId val="605469088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5473352"/>
        <c:crossesAt val="-0.1"/>
        <c:crossBetween val="midCat"/>
        <c:majorUnit val="5"/>
      </c:valAx>
      <c:valAx>
        <c:axId val="605473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5469088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58611111111111114"/>
          <c:y val="0.1671291921843103"/>
          <c:w val="0.35"/>
          <c:h val="0.266204141149023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 France WPP'!$C$3</c:f>
          <c:strCache>
            <c:ptCount val="1"/>
            <c:pt idx="0">
              <c:v>Population</c:v>
            </c:pt>
          </c:strCache>
        </c:strRef>
      </c:tx>
      <c:layout>
        <c:manualLayout>
          <c:xMode val="edge"/>
          <c:yMode val="edge"/>
          <c:x val="0.4423888888888888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5750759773449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' France WPP'!$B$3</c:f>
              <c:strCache>
                <c:ptCount val="1"/>
                <c:pt idx="0">
                  <c:v>Population en milliers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square"/>
              <c:size val="10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DE1C-4D61-8477-D3133A4088A8}"/>
              </c:ext>
            </c:extLst>
          </c:dPt>
          <c:dPt>
            <c:idx val="24"/>
            <c:marker>
              <c:symbol val="square"/>
              <c:size val="10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E1C-4D61-8477-D3133A4088A8}"/>
              </c:ext>
            </c:extLst>
          </c:dPt>
          <c:dPt>
            <c:idx val="37"/>
            <c:marker>
              <c:symbol val="square"/>
              <c:size val="10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DE1C-4D61-8477-D3133A4088A8}"/>
              </c:ext>
            </c:extLst>
          </c:dPt>
          <c:dPt>
            <c:idx val="48"/>
            <c:marker>
              <c:symbol val="square"/>
              <c:size val="10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E1C-4D61-8477-D3133A4088A8}"/>
              </c:ext>
            </c:extLst>
          </c:dPt>
          <c:dPt>
            <c:idx val="60"/>
            <c:marker>
              <c:symbol val="square"/>
              <c:size val="10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DE1C-4D61-8477-D3133A4088A8}"/>
              </c:ext>
            </c:extLst>
          </c:dPt>
          <c:xVal>
            <c:numRef>
              <c:f>' France WPP'!$A$4:$A$74</c:f>
              <c:numCache>
                <c:formatCode>0_ ;\-0\ 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xVal>
          <c:yVal>
            <c:numRef>
              <c:f>' France WPP'!$C$4:$C$74</c:f>
              <c:numCache>
                <c:formatCode>#\ ###\ ###\ ##0;\-#\ ###\ ###\ ##0;0</c:formatCode>
                <c:ptCount val="71"/>
                <c:pt idx="0">
                  <c:v>41833873</c:v>
                </c:pt>
                <c:pt idx="1">
                  <c:v>42031196</c:v>
                </c:pt>
                <c:pt idx="2">
                  <c:v>42315598</c:v>
                </c:pt>
                <c:pt idx="3">
                  <c:v>42654661</c:v>
                </c:pt>
                <c:pt idx="4">
                  <c:v>43024817</c:v>
                </c:pt>
                <c:pt idx="5">
                  <c:v>43411377</c:v>
                </c:pt>
                <c:pt idx="6">
                  <c:v>43808997</c:v>
                </c:pt>
                <c:pt idx="7">
                  <c:v>44221224</c:v>
                </c:pt>
                <c:pt idx="8">
                  <c:v>44659052</c:v>
                </c:pt>
                <c:pt idx="9">
                  <c:v>45138433</c:v>
                </c:pt>
                <c:pt idx="10">
                  <c:v>45673147</c:v>
                </c:pt>
                <c:pt idx="11">
                  <c:v>46266974</c:v>
                </c:pt>
                <c:pt idx="12">
                  <c:v>46907043</c:v>
                </c:pt>
                <c:pt idx="13">
                  <c:v>47560825</c:v>
                </c:pt>
                <c:pt idx="14">
                  <c:v>48184414</c:v>
                </c:pt>
                <c:pt idx="15">
                  <c:v>48746653</c:v>
                </c:pt>
                <c:pt idx="16">
                  <c:v>49232536</c:v>
                </c:pt>
                <c:pt idx="17">
                  <c:v>49651080</c:v>
                </c:pt>
                <c:pt idx="18">
                  <c:v>50024587</c:v>
                </c:pt>
                <c:pt idx="19">
                  <c:v>50387441</c:v>
                </c:pt>
                <c:pt idx="20">
                  <c:v>50763921</c:v>
                </c:pt>
                <c:pt idx="21">
                  <c:v>51162569</c:v>
                </c:pt>
                <c:pt idx="22">
                  <c:v>51573268</c:v>
                </c:pt>
                <c:pt idx="23">
                  <c:v>51979531</c:v>
                </c:pt>
                <c:pt idx="24">
                  <c:v>52356793</c:v>
                </c:pt>
                <c:pt idx="25">
                  <c:v>52688575</c:v>
                </c:pt>
                <c:pt idx="26">
                  <c:v>52969314</c:v>
                </c:pt>
                <c:pt idx="27">
                  <c:v>53208549</c:v>
                </c:pt>
                <c:pt idx="28">
                  <c:v>53423112</c:v>
                </c:pt>
                <c:pt idx="29">
                  <c:v>53637073</c:v>
                </c:pt>
                <c:pt idx="30">
                  <c:v>53868006</c:v>
                </c:pt>
                <c:pt idx="31">
                  <c:v>54121009</c:v>
                </c:pt>
                <c:pt idx="32">
                  <c:v>54391469</c:v>
                </c:pt>
                <c:pt idx="33">
                  <c:v>54675370</c:v>
                </c:pt>
                <c:pt idx="34">
                  <c:v>54965167</c:v>
                </c:pt>
                <c:pt idx="35">
                  <c:v>55254838</c:v>
                </c:pt>
                <c:pt idx="36">
                  <c:v>55545271</c:v>
                </c:pt>
                <c:pt idx="37">
                  <c:v>55837622</c:v>
                </c:pt>
                <c:pt idx="38">
                  <c:v>56126337</c:v>
                </c:pt>
                <c:pt idx="39">
                  <c:v>56404303</c:v>
                </c:pt>
                <c:pt idx="40">
                  <c:v>56666861</c:v>
                </c:pt>
                <c:pt idx="41">
                  <c:v>56913580</c:v>
                </c:pt>
                <c:pt idx="42">
                  <c:v>57147213</c:v>
                </c:pt>
                <c:pt idx="43">
                  <c:v>57370375</c:v>
                </c:pt>
                <c:pt idx="44">
                  <c:v>57587122</c:v>
                </c:pt>
                <c:pt idx="45">
                  <c:v>57801887</c:v>
                </c:pt>
                <c:pt idx="46">
                  <c:v>58012055</c:v>
                </c:pt>
                <c:pt idx="47">
                  <c:v>58220657</c:v>
                </c:pt>
                <c:pt idx="48">
                  <c:v>58444245</c:v>
                </c:pt>
                <c:pt idx="49">
                  <c:v>58704381</c:v>
                </c:pt>
                <c:pt idx="50">
                  <c:v>59015092</c:v>
                </c:pt>
                <c:pt idx="51">
                  <c:v>59384126</c:v>
                </c:pt>
                <c:pt idx="52">
                  <c:v>59803434</c:v>
                </c:pt>
                <c:pt idx="53">
                  <c:v>60251591</c:v>
                </c:pt>
                <c:pt idx="54">
                  <c:v>60697977</c:v>
                </c:pt>
                <c:pt idx="55">
                  <c:v>61120128</c:v>
                </c:pt>
                <c:pt idx="56">
                  <c:v>61508924</c:v>
                </c:pt>
                <c:pt idx="57">
                  <c:v>61869229</c:v>
                </c:pt>
                <c:pt idx="58">
                  <c:v>62209207</c:v>
                </c:pt>
                <c:pt idx="59">
                  <c:v>62542883</c:v>
                </c:pt>
                <c:pt idx="60">
                  <c:v>62879535</c:v>
                </c:pt>
                <c:pt idx="61">
                  <c:v>63222229</c:v>
                </c:pt>
                <c:pt idx="62">
                  <c:v>63564224</c:v>
                </c:pt>
                <c:pt idx="63">
                  <c:v>63893521</c:v>
                </c:pt>
                <c:pt idx="64">
                  <c:v>64193550</c:v>
                </c:pt>
                <c:pt idx="65">
                  <c:v>64453194</c:v>
                </c:pt>
                <c:pt idx="66">
                  <c:v>64667590</c:v>
                </c:pt>
                <c:pt idx="67">
                  <c:v>64842513</c:v>
                </c:pt>
                <c:pt idx="68">
                  <c:v>64990512</c:v>
                </c:pt>
                <c:pt idx="69">
                  <c:v>65129731</c:v>
                </c:pt>
                <c:pt idx="70">
                  <c:v>65273512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E1C-4D61-8477-D3133A408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862224"/>
        <c:axId val="432859272"/>
      </c:scatterChart>
      <c:valAx>
        <c:axId val="432862224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;\-0\ 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859272"/>
        <c:crosses val="autoZero"/>
        <c:crossBetween val="midCat"/>
        <c:majorUnit val="5"/>
      </c:valAx>
      <c:valAx>
        <c:axId val="43285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\ ##0;\-#\ ###\ ###\ ##0;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862224"/>
        <c:crosses val="autoZero"/>
        <c:crossBetween val="midCat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 France WPP'!$E$3</c:f>
          <c:strCache>
            <c:ptCount val="1"/>
            <c:pt idx="0">
              <c:v>Taux d'accroissement</c:v>
            </c:pt>
          </c:strCache>
        </c:strRef>
      </c:tx>
      <c:layout>
        <c:manualLayout>
          <c:xMode val="edge"/>
          <c:yMode val="edge"/>
          <c:x val="0.3701666666666665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5750759773449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' France WPP'!$B$3</c:f>
              <c:strCache>
                <c:ptCount val="1"/>
                <c:pt idx="0">
                  <c:v>Population en milliers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 France WPP'!$A$4:$A$74</c:f>
              <c:numCache>
                <c:formatCode>0_ ;\-0\ 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xVal>
          <c:yVal>
            <c:numRef>
              <c:f>' France WPP'!$E$4:$E$74</c:f>
              <c:numCache>
                <c:formatCode>0.00%</c:formatCode>
                <c:ptCount val="71"/>
                <c:pt idx="0">
                  <c:v>4.7057255744939533E-3</c:v>
                </c:pt>
                <c:pt idx="1">
                  <c:v>6.7436350929947616E-3</c:v>
                </c:pt>
                <c:pt idx="2">
                  <c:v>7.9807453570313342E-3</c:v>
                </c:pt>
                <c:pt idx="3">
                  <c:v>8.6404821467282976E-3</c:v>
                </c:pt>
                <c:pt idx="4">
                  <c:v>8.9444012308084742E-3</c:v>
                </c:pt>
                <c:pt idx="5">
                  <c:v>9.1175944739700383E-3</c:v>
                </c:pt>
                <c:pt idx="6">
                  <c:v>9.3655791231059167E-3</c:v>
                </c:pt>
                <c:pt idx="7">
                  <c:v>9.8520846177390358E-3</c:v>
                </c:pt>
                <c:pt idx="8">
                  <c:v>1.0676935996592777E-2</c:v>
                </c:pt>
                <c:pt idx="9">
                  <c:v>1.1776339537314514E-2</c:v>
                </c:pt>
                <c:pt idx="10">
                  <c:v>1.2917690199689861E-2</c:v>
                </c:pt>
                <c:pt idx="11">
                  <c:v>1.3739216588676219E-2</c:v>
                </c:pt>
                <c:pt idx="12">
                  <c:v>1.3841362440824853E-2</c:v>
                </c:pt>
                <c:pt idx="13">
                  <c:v>1.3026005397511201E-2</c:v>
                </c:pt>
                <c:pt idx="14">
                  <c:v>1.1600800804142598E-2</c:v>
                </c:pt>
                <c:pt idx="15">
                  <c:v>9.9180857681930804E-3</c:v>
                </c:pt>
                <c:pt idx="16">
                  <c:v>8.465386217267782E-3</c:v>
                </c:pt>
                <c:pt idx="17">
                  <c:v>7.4944469646739363E-3</c:v>
                </c:pt>
                <c:pt idx="18">
                  <c:v>7.2273014941994802E-3</c:v>
                </c:pt>
                <c:pt idx="19">
                  <c:v>7.4438938350627447E-3</c:v>
                </c:pt>
                <c:pt idx="20">
                  <c:v>7.8222648498932901E-3</c:v>
                </c:pt>
                <c:pt idx="21">
                  <c:v>7.9952431788724316E-3</c:v>
                </c:pt>
                <c:pt idx="22">
                  <c:v>7.8464899823712155E-3</c:v>
                </c:pt>
                <c:pt idx="23">
                  <c:v>7.2316521329618627E-3</c:v>
                </c:pt>
                <c:pt idx="24">
                  <c:v>6.3169277487799365E-3</c:v>
                </c:pt>
                <c:pt idx="25">
                  <c:v>5.3141133645022952E-3</c:v>
                </c:pt>
                <c:pt idx="26">
                  <c:v>4.50630655469116E-3</c:v>
                </c:pt>
                <c:pt idx="27">
                  <c:v>4.0243769624858415E-3</c:v>
                </c:pt>
                <c:pt idx="28">
                  <c:v>3.9970227961029581E-3</c:v>
                </c:pt>
                <c:pt idx="29">
                  <c:v>4.2962249253358535E-3</c:v>
                </c:pt>
                <c:pt idx="30">
                  <c:v>4.6857173389348904E-3</c:v>
                </c:pt>
                <c:pt idx="31">
                  <c:v>4.9848645056285602E-3</c:v>
                </c:pt>
                <c:pt idx="32">
                  <c:v>5.2060003315948303E-3</c:v>
                </c:pt>
                <c:pt idx="33">
                  <c:v>5.2863112117008332E-3</c:v>
                </c:pt>
                <c:pt idx="34">
                  <c:v>5.2562327501255333E-3</c:v>
                </c:pt>
                <c:pt idx="35">
                  <c:v>5.2424677668864023E-3</c:v>
                </c:pt>
                <c:pt idx="36">
                  <c:v>5.2494775835998445E-3</c:v>
                </c:pt>
                <c:pt idx="37">
                  <c:v>5.1572845865516422E-3</c:v>
                </c:pt>
                <c:pt idx="38">
                  <c:v>4.9402722671798545E-3</c:v>
                </c:pt>
                <c:pt idx="39">
                  <c:v>4.6441195210478242E-3</c:v>
                </c:pt>
                <c:pt idx="40">
                  <c:v>4.3443923588921442E-3</c:v>
                </c:pt>
                <c:pt idx="41">
                  <c:v>4.0966399383178054E-3</c:v>
                </c:pt>
                <c:pt idx="42">
                  <c:v>3.8974275287740083E-3</c:v>
                </c:pt>
                <c:pt idx="43">
                  <c:v>3.770906737818065E-3</c:v>
                </c:pt>
                <c:pt idx="44">
                  <c:v>3.7224515898216961E-3</c:v>
                </c:pt>
                <c:pt idx="45">
                  <c:v>3.6294075889412346E-3</c:v>
                </c:pt>
                <c:pt idx="46">
                  <c:v>3.5893854046871072E-3</c:v>
                </c:pt>
                <c:pt idx="47">
                  <c:v>3.832995119646181E-3</c:v>
                </c:pt>
                <c:pt idx="48">
                  <c:v>4.441127632175558E-3</c:v>
                </c:pt>
                <c:pt idx="49">
                  <c:v>5.2788377671381522E-3</c:v>
                </c:pt>
                <c:pt idx="50">
                  <c:v>6.2337236044920502E-3</c:v>
                </c:pt>
                <c:pt idx="51">
                  <c:v>7.0361034322709518E-3</c:v>
                </c:pt>
                <c:pt idx="52">
                  <c:v>7.4658599254800034E-3</c:v>
                </c:pt>
                <c:pt idx="53">
                  <c:v>7.381357492736146E-3</c:v>
                </c:pt>
                <c:pt idx="54">
                  <c:v>6.9308416840009124E-3</c:v>
                </c:pt>
                <c:pt idx="55">
                  <c:v>6.3410096328560053E-3</c:v>
                </c:pt>
                <c:pt idx="56">
                  <c:v>5.8406612716920799E-3</c:v>
                </c:pt>
                <c:pt idx="57">
                  <c:v>5.4800497324128099E-3</c:v>
                </c:pt>
                <c:pt idx="58">
                  <c:v>5.3494254084240191E-3</c:v>
                </c:pt>
                <c:pt idx="59">
                  <c:v>5.3682906990359571E-3</c:v>
                </c:pt>
                <c:pt idx="60">
                  <c:v>5.4351975599643476E-3</c:v>
                </c:pt>
                <c:pt idx="61">
                  <c:v>5.3948192714248422E-3</c:v>
                </c:pt>
                <c:pt idx="62">
                  <c:v>5.1671555934086231E-3</c:v>
                </c:pt>
                <c:pt idx="63">
                  <c:v>4.6847663492906319E-3</c:v>
                </c:pt>
                <c:pt idx="64">
                  <c:v>4.0365421141167783E-3</c:v>
                </c:pt>
                <c:pt idx="65">
                  <c:v>3.3208596379030661E-3</c:v>
                </c:pt>
                <c:pt idx="66">
                  <c:v>2.7013027701784779E-3</c:v>
                </c:pt>
                <c:pt idx="67">
                  <c:v>2.279835966234323E-3</c:v>
                </c:pt>
                <c:pt idx="68">
                  <c:v>2.1398515217958824E-3</c:v>
                </c:pt>
                <c:pt idx="69">
                  <c:v>2.2051752194537063E-3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FFF-4F88-B467-E47B6DF62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862224"/>
        <c:axId val="432859272"/>
      </c:scatterChart>
      <c:valAx>
        <c:axId val="432862224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;\-0\ 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859272"/>
        <c:crosses val="autoZero"/>
        <c:crossBetween val="midCat"/>
        <c:majorUnit val="5"/>
      </c:valAx>
      <c:valAx>
        <c:axId val="43285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862224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 France WPP'!$C$3</c:f>
          <c:strCache>
            <c:ptCount val="1"/>
            <c:pt idx="0">
              <c:v>Population</c:v>
            </c:pt>
          </c:strCache>
        </c:strRef>
      </c:tx>
      <c:layout>
        <c:manualLayout>
          <c:xMode val="edge"/>
          <c:yMode val="edge"/>
          <c:x val="0.4423888888888888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5750759773449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' France WPP'!$W$3</c:f>
              <c:strCache>
                <c:ptCount val="1"/>
                <c:pt idx="0">
                  <c:v>Population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 France WPP'!$T$4:$T$18</c:f>
              <c:numCache>
                <c:formatCode>General</c:formatCode>
                <c:ptCount val="15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2020</c:v>
                </c:pt>
              </c:numCache>
            </c:numRef>
          </c:xVal>
          <c:yVal>
            <c:numRef>
              <c:f>' France WPP'!$W$4:$W$18</c:f>
              <c:numCache>
                <c:formatCode>#\ ###\ ###\ ##0;\-#\ ###\ ###\ ##0;0</c:formatCode>
                <c:ptCount val="15"/>
                <c:pt idx="0">
                  <c:v>41833873</c:v>
                </c:pt>
                <c:pt idx="1">
                  <c:v>43411377</c:v>
                </c:pt>
                <c:pt idx="2">
                  <c:v>45673147</c:v>
                </c:pt>
                <c:pt idx="3">
                  <c:v>48746653</c:v>
                </c:pt>
                <c:pt idx="4">
                  <c:v>50763921</c:v>
                </c:pt>
                <c:pt idx="5">
                  <c:v>52688575</c:v>
                </c:pt>
                <c:pt idx="6">
                  <c:v>53868006</c:v>
                </c:pt>
                <c:pt idx="7">
                  <c:v>55254838</c:v>
                </c:pt>
                <c:pt idx="8">
                  <c:v>56666861</c:v>
                </c:pt>
                <c:pt idx="9">
                  <c:v>57801887</c:v>
                </c:pt>
                <c:pt idx="10">
                  <c:v>59015092</c:v>
                </c:pt>
                <c:pt idx="11">
                  <c:v>61120128</c:v>
                </c:pt>
                <c:pt idx="12">
                  <c:v>62879535</c:v>
                </c:pt>
                <c:pt idx="13">
                  <c:v>64453194</c:v>
                </c:pt>
                <c:pt idx="14">
                  <c:v>65273512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F77-4095-8CEB-B2F13D17D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862224"/>
        <c:axId val="432859272"/>
      </c:scatterChart>
      <c:valAx>
        <c:axId val="432862224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859272"/>
        <c:crosses val="autoZero"/>
        <c:crossBetween val="midCat"/>
        <c:majorUnit val="5"/>
      </c:valAx>
      <c:valAx>
        <c:axId val="43285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\ ##0;\-#\ ###\ ###\ ##0;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862224"/>
        <c:crosses val="autoZero"/>
        <c:crossBetween val="midCat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 France WPP'!$X$3</c:f>
          <c:strCache>
            <c:ptCount val="1"/>
            <c:pt idx="0">
              <c:v>Solde (5 ans)</c:v>
            </c:pt>
          </c:strCache>
        </c:strRef>
      </c:tx>
      <c:layout>
        <c:manualLayout>
          <c:xMode val="edge"/>
          <c:yMode val="edge"/>
          <c:x val="0.4423888888888888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6627952755905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France WPP'!$W$3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 France WPP'!$V$4:$V$17</c:f>
              <c:strCache>
                <c:ptCount val="14"/>
                <c:pt idx="0">
                  <c:v>1950-1954</c:v>
                </c:pt>
                <c:pt idx="1">
                  <c:v>1955-1959</c:v>
                </c:pt>
                <c:pt idx="2">
                  <c:v>1960-1964</c:v>
                </c:pt>
                <c:pt idx="3">
                  <c:v>1965-1969</c:v>
                </c:pt>
                <c:pt idx="4">
                  <c:v>1970-1974</c:v>
                </c:pt>
                <c:pt idx="5">
                  <c:v>1975-1979</c:v>
                </c:pt>
                <c:pt idx="6">
                  <c:v>1980-1984</c:v>
                </c:pt>
                <c:pt idx="7">
                  <c:v>1985-1989</c:v>
                </c:pt>
                <c:pt idx="8">
                  <c:v>1990-1994</c:v>
                </c:pt>
                <c:pt idx="9">
                  <c:v>1995-1999</c:v>
                </c:pt>
                <c:pt idx="10">
                  <c:v>2000-2004</c:v>
                </c:pt>
                <c:pt idx="11">
                  <c:v>2005-2009</c:v>
                </c:pt>
                <c:pt idx="12">
                  <c:v>2010-2014</c:v>
                </c:pt>
                <c:pt idx="13">
                  <c:v>2015-2019</c:v>
                </c:pt>
              </c:strCache>
            </c:strRef>
          </c:cat>
          <c:val>
            <c:numRef>
              <c:f>' France WPP'!$X$4:$X$17</c:f>
              <c:numCache>
                <c:formatCode>#\ ###\ ###\ ##0;\-#\ ###\ ###\ ##0;0</c:formatCode>
                <c:ptCount val="14"/>
                <c:pt idx="0">
                  <c:v>1577504</c:v>
                </c:pt>
                <c:pt idx="1">
                  <c:v>2261770</c:v>
                </c:pt>
                <c:pt idx="2">
                  <c:v>3073506</c:v>
                </c:pt>
                <c:pt idx="3">
                  <c:v>2017268</c:v>
                </c:pt>
                <c:pt idx="4">
                  <c:v>1924654</c:v>
                </c:pt>
                <c:pt idx="5">
                  <c:v>1179431</c:v>
                </c:pt>
                <c:pt idx="6">
                  <c:v>1386832</c:v>
                </c:pt>
                <c:pt idx="7">
                  <c:v>1412023</c:v>
                </c:pt>
                <c:pt idx="8">
                  <c:v>1135026</c:v>
                </c:pt>
                <c:pt idx="9">
                  <c:v>1213205</c:v>
                </c:pt>
                <c:pt idx="10">
                  <c:v>2105036</c:v>
                </c:pt>
                <c:pt idx="11">
                  <c:v>1759407</c:v>
                </c:pt>
                <c:pt idx="12">
                  <c:v>1573659</c:v>
                </c:pt>
                <c:pt idx="13">
                  <c:v>820318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E9-446C-8182-64CA1A412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862224"/>
        <c:axId val="432859272"/>
      </c:barChart>
      <c:catAx>
        <c:axId val="43286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859272"/>
        <c:crosses val="autoZero"/>
        <c:auto val="1"/>
        <c:lblAlgn val="ctr"/>
        <c:lblOffset val="100"/>
        <c:noMultiLvlLbl val="0"/>
      </c:catAx>
      <c:valAx>
        <c:axId val="43285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862224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 France WPP'!$AC$3</c:f>
          <c:strCache>
            <c:ptCount val="1"/>
            <c:pt idx="0">
              <c:v>Solde annuel moyen</c:v>
            </c:pt>
          </c:strCache>
        </c:strRef>
      </c:tx>
      <c:layout>
        <c:manualLayout>
          <c:xMode val="edge"/>
          <c:yMode val="edge"/>
          <c:x val="0.3663354118300002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66279527559055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 France WPP'!$W$3</c:f>
              <c:strCache>
                <c:ptCount val="1"/>
                <c:pt idx="0">
                  <c:v>Population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 France WPP'!$U$4:$U$17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' France WPP'!$AC$4:$AC$17</c:f>
              <c:numCache>
                <c:formatCode>#\ ###\ ###\ ##0;\-#\ ###\ ###\ ##0;0</c:formatCode>
                <c:ptCount val="14"/>
                <c:pt idx="0">
                  <c:v>315500.79999999999</c:v>
                </c:pt>
                <c:pt idx="1">
                  <c:v>452354</c:v>
                </c:pt>
                <c:pt idx="2">
                  <c:v>614701.19999999995</c:v>
                </c:pt>
                <c:pt idx="3">
                  <c:v>403453.6</c:v>
                </c:pt>
                <c:pt idx="4">
                  <c:v>384930.8</c:v>
                </c:pt>
                <c:pt idx="5">
                  <c:v>235886.2</c:v>
                </c:pt>
                <c:pt idx="6">
                  <c:v>277366.40000000002</c:v>
                </c:pt>
                <c:pt idx="7">
                  <c:v>282404.59999999998</c:v>
                </c:pt>
                <c:pt idx="8">
                  <c:v>227005.2</c:v>
                </c:pt>
                <c:pt idx="9">
                  <c:v>242641</c:v>
                </c:pt>
                <c:pt idx="10">
                  <c:v>421007.2</c:v>
                </c:pt>
                <c:pt idx="11">
                  <c:v>351881.4</c:v>
                </c:pt>
                <c:pt idx="12">
                  <c:v>314731.8</c:v>
                </c:pt>
                <c:pt idx="13">
                  <c:v>164063.6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38-43C6-99B3-16E3AECBC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862224"/>
        <c:axId val="432859272"/>
      </c:scatterChart>
      <c:valAx>
        <c:axId val="432862224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859272"/>
        <c:crosses val="autoZero"/>
        <c:crossBetween val="midCat"/>
        <c:majorUnit val="5"/>
      </c:valAx>
      <c:valAx>
        <c:axId val="43285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\ ##0;\-#\ ###\ ###\ ##0;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862224"/>
        <c:crosses val="autoZero"/>
        <c:crossBetween val="midCat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 France WPP'!$AD$3</c:f>
          <c:strCache>
            <c:ptCount val="1"/>
            <c:pt idx="0">
              <c:v>Taux d'accroissement annuel moyen (%)</c:v>
            </c:pt>
          </c:strCache>
        </c:strRef>
      </c:tx>
      <c:layout>
        <c:manualLayout>
          <c:xMode val="edge"/>
          <c:yMode val="edge"/>
          <c:x val="0.295166666666666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5750759773449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' France WPP'!$AD$3</c:f>
              <c:strCache>
                <c:ptCount val="1"/>
                <c:pt idx="0">
                  <c:v>Taux d'accroissement annuel moyen (%)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 France WPP'!$U$4:$U$17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' France WPP'!$AD$4:$AD$17</c:f>
              <c:numCache>
                <c:formatCode>0.00%</c:formatCode>
                <c:ptCount val="14"/>
                <c:pt idx="0">
                  <c:v>7.4021907379003523E-3</c:v>
                </c:pt>
                <c:pt idx="1">
                  <c:v>1.0155613560891901E-2</c:v>
                </c:pt>
                <c:pt idx="2">
                  <c:v>1.3020599492902971E-2</c:v>
                </c:pt>
                <c:pt idx="3">
                  <c:v>8.1087583717485128E-3</c:v>
                </c:pt>
                <c:pt idx="4">
                  <c:v>7.4416918853267688E-3</c:v>
                </c:pt>
                <c:pt idx="5">
                  <c:v>4.4274355987454217E-3</c:v>
                </c:pt>
                <c:pt idx="6">
                  <c:v>5.0835625215193258E-3</c:v>
                </c:pt>
                <c:pt idx="7">
                  <c:v>5.0464673521441088E-3</c:v>
                </c:pt>
                <c:pt idx="8">
                  <c:v>3.966238889937016E-3</c:v>
                </c:pt>
                <c:pt idx="9">
                  <c:v>4.1542077543368075E-3</c:v>
                </c:pt>
                <c:pt idx="10">
                  <c:v>7.0088888171179111E-3</c:v>
                </c:pt>
                <c:pt idx="11">
                  <c:v>5.6755218762167122E-3</c:v>
                </c:pt>
                <c:pt idx="12">
                  <c:v>4.9434548756117523E-3</c:v>
                </c:pt>
                <c:pt idx="13">
                  <c:v>2.5293727877434891E-3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0D-4755-9787-91B3167C4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862224"/>
        <c:axId val="432859272"/>
      </c:scatterChart>
      <c:valAx>
        <c:axId val="432862224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859272"/>
        <c:crosses val="autoZero"/>
        <c:crossBetween val="midCat"/>
        <c:majorUnit val="5"/>
      </c:valAx>
      <c:valAx>
        <c:axId val="43285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862224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Comparaison des calculs</a:t>
            </a:r>
          </a:p>
        </c:rich>
      </c:tx>
      <c:layout>
        <c:manualLayout>
          <c:xMode val="edge"/>
          <c:yMode val="edge"/>
          <c:x val="0.3396111111111110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5750759773449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' France WPP'!$D$3</c:f>
              <c:strCache>
                <c:ptCount val="1"/>
                <c:pt idx="0">
                  <c:v>Solde annuel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F47F-4D73-9842-0762E8FBDA6C}"/>
              </c:ext>
            </c:extLst>
          </c:dPt>
          <c:dPt>
            <c:idx val="2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F47F-4D73-9842-0762E8FBDA6C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F47F-4D73-9842-0762E8FBDA6C}"/>
              </c:ext>
            </c:extLst>
          </c:dPt>
          <c:dPt>
            <c:idx val="4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F47F-4D73-9842-0762E8FBDA6C}"/>
              </c:ext>
            </c:extLst>
          </c:dPt>
          <c:dPt>
            <c:idx val="6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F47F-4D73-9842-0762E8FBDA6C}"/>
              </c:ext>
            </c:extLst>
          </c:dPt>
          <c:xVal>
            <c:numRef>
              <c:f>' France WPP'!$A$4:$A$74</c:f>
              <c:numCache>
                <c:formatCode>0_ ;\-0\ 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xVal>
          <c:yVal>
            <c:numRef>
              <c:f>' France WPP'!$D$4:$D$74</c:f>
              <c:numCache>
                <c:formatCode>#\ ###\ ###\ ##0;\-#\ ###\ ###\ ##0;0</c:formatCode>
                <c:ptCount val="71"/>
                <c:pt idx="0">
                  <c:v>197323</c:v>
                </c:pt>
                <c:pt idx="1">
                  <c:v>284402</c:v>
                </c:pt>
                <c:pt idx="2">
                  <c:v>339063</c:v>
                </c:pt>
                <c:pt idx="3">
                  <c:v>370156</c:v>
                </c:pt>
                <c:pt idx="4">
                  <c:v>386560</c:v>
                </c:pt>
                <c:pt idx="5">
                  <c:v>397620</c:v>
                </c:pt>
                <c:pt idx="6">
                  <c:v>412227</c:v>
                </c:pt>
                <c:pt idx="7">
                  <c:v>437828</c:v>
                </c:pt>
                <c:pt idx="8">
                  <c:v>479381</c:v>
                </c:pt>
                <c:pt idx="9">
                  <c:v>534714</c:v>
                </c:pt>
                <c:pt idx="10">
                  <c:v>593827</c:v>
                </c:pt>
                <c:pt idx="11">
                  <c:v>640069</c:v>
                </c:pt>
                <c:pt idx="12">
                  <c:v>653782</c:v>
                </c:pt>
                <c:pt idx="13">
                  <c:v>623589</c:v>
                </c:pt>
                <c:pt idx="14">
                  <c:v>562239</c:v>
                </c:pt>
                <c:pt idx="15">
                  <c:v>485883</c:v>
                </c:pt>
                <c:pt idx="16">
                  <c:v>418544</c:v>
                </c:pt>
                <c:pt idx="17">
                  <c:v>373507</c:v>
                </c:pt>
                <c:pt idx="18">
                  <c:v>362854</c:v>
                </c:pt>
                <c:pt idx="19">
                  <c:v>376480</c:v>
                </c:pt>
                <c:pt idx="20">
                  <c:v>398648</c:v>
                </c:pt>
                <c:pt idx="21">
                  <c:v>410699</c:v>
                </c:pt>
                <c:pt idx="22">
                  <c:v>406263</c:v>
                </c:pt>
                <c:pt idx="23">
                  <c:v>377262</c:v>
                </c:pt>
                <c:pt idx="24">
                  <c:v>331782</c:v>
                </c:pt>
                <c:pt idx="25">
                  <c:v>280739</c:v>
                </c:pt>
                <c:pt idx="26">
                  <c:v>239235</c:v>
                </c:pt>
                <c:pt idx="27">
                  <c:v>214563</c:v>
                </c:pt>
                <c:pt idx="28">
                  <c:v>213961</c:v>
                </c:pt>
                <c:pt idx="29">
                  <c:v>230933</c:v>
                </c:pt>
                <c:pt idx="30">
                  <c:v>253003</c:v>
                </c:pt>
                <c:pt idx="31">
                  <c:v>270460</c:v>
                </c:pt>
                <c:pt idx="32">
                  <c:v>283901</c:v>
                </c:pt>
                <c:pt idx="33">
                  <c:v>289797</c:v>
                </c:pt>
                <c:pt idx="34">
                  <c:v>289671</c:v>
                </c:pt>
                <c:pt idx="35">
                  <c:v>290433</c:v>
                </c:pt>
                <c:pt idx="36">
                  <c:v>292351</c:v>
                </c:pt>
                <c:pt idx="37">
                  <c:v>288715</c:v>
                </c:pt>
                <c:pt idx="38">
                  <c:v>277966</c:v>
                </c:pt>
                <c:pt idx="39">
                  <c:v>262558</c:v>
                </c:pt>
                <c:pt idx="40">
                  <c:v>246719</c:v>
                </c:pt>
                <c:pt idx="41">
                  <c:v>233633</c:v>
                </c:pt>
                <c:pt idx="42">
                  <c:v>223162</c:v>
                </c:pt>
                <c:pt idx="43">
                  <c:v>216747</c:v>
                </c:pt>
                <c:pt idx="44">
                  <c:v>214765</c:v>
                </c:pt>
                <c:pt idx="45">
                  <c:v>210168</c:v>
                </c:pt>
                <c:pt idx="46">
                  <c:v>208602</c:v>
                </c:pt>
                <c:pt idx="47">
                  <c:v>223588</c:v>
                </c:pt>
                <c:pt idx="48">
                  <c:v>260136</c:v>
                </c:pt>
                <c:pt idx="49">
                  <c:v>310711</c:v>
                </c:pt>
                <c:pt idx="50">
                  <c:v>369034</c:v>
                </c:pt>
                <c:pt idx="51">
                  <c:v>419308</c:v>
                </c:pt>
                <c:pt idx="52">
                  <c:v>448157</c:v>
                </c:pt>
                <c:pt idx="53">
                  <c:v>446386</c:v>
                </c:pt>
                <c:pt idx="54">
                  <c:v>422151</c:v>
                </c:pt>
                <c:pt idx="55">
                  <c:v>388796</c:v>
                </c:pt>
                <c:pt idx="56">
                  <c:v>360305</c:v>
                </c:pt>
                <c:pt idx="57">
                  <c:v>339978</c:v>
                </c:pt>
                <c:pt idx="58">
                  <c:v>333676</c:v>
                </c:pt>
                <c:pt idx="59">
                  <c:v>336652</c:v>
                </c:pt>
                <c:pt idx="60">
                  <c:v>342694</c:v>
                </c:pt>
                <c:pt idx="61">
                  <c:v>341995</c:v>
                </c:pt>
                <c:pt idx="62">
                  <c:v>329297</c:v>
                </c:pt>
                <c:pt idx="63">
                  <c:v>300029</c:v>
                </c:pt>
                <c:pt idx="64">
                  <c:v>259644</c:v>
                </c:pt>
                <c:pt idx="65">
                  <c:v>214396</c:v>
                </c:pt>
                <c:pt idx="66">
                  <c:v>174923</c:v>
                </c:pt>
                <c:pt idx="67">
                  <c:v>147999</c:v>
                </c:pt>
                <c:pt idx="68">
                  <c:v>139219</c:v>
                </c:pt>
                <c:pt idx="69">
                  <c:v>143781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47F-4D73-9842-0762E8FBDA6C}"/>
            </c:ext>
          </c:extLst>
        </c:ser>
        <c:ser>
          <c:idx val="1"/>
          <c:order val="1"/>
          <c:tx>
            <c:strRef>
              <c:f>' France WPP'!$AC$3</c:f>
              <c:strCache>
                <c:ptCount val="1"/>
                <c:pt idx="0">
                  <c:v>Solde annuel moyen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 France WPP'!$U$4:$U$17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' France WPP'!$AC$4:$AC$17</c:f>
              <c:numCache>
                <c:formatCode>#\ ###\ ###\ ##0;\-#\ ###\ ###\ ##0;0</c:formatCode>
                <c:ptCount val="14"/>
                <c:pt idx="0">
                  <c:v>315500.79999999999</c:v>
                </c:pt>
                <c:pt idx="1">
                  <c:v>452354</c:v>
                </c:pt>
                <c:pt idx="2">
                  <c:v>614701.19999999995</c:v>
                </c:pt>
                <c:pt idx="3">
                  <c:v>403453.6</c:v>
                </c:pt>
                <c:pt idx="4">
                  <c:v>384930.8</c:v>
                </c:pt>
                <c:pt idx="5">
                  <c:v>235886.2</c:v>
                </c:pt>
                <c:pt idx="6">
                  <c:v>277366.40000000002</c:v>
                </c:pt>
                <c:pt idx="7">
                  <c:v>282404.59999999998</c:v>
                </c:pt>
                <c:pt idx="8">
                  <c:v>227005.2</c:v>
                </c:pt>
                <c:pt idx="9">
                  <c:v>242641</c:v>
                </c:pt>
                <c:pt idx="10">
                  <c:v>421007.2</c:v>
                </c:pt>
                <c:pt idx="11">
                  <c:v>351881.4</c:v>
                </c:pt>
                <c:pt idx="12">
                  <c:v>314731.8</c:v>
                </c:pt>
                <c:pt idx="13">
                  <c:v>164063.6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47F-4D73-9842-0762E8FBD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862224"/>
        <c:axId val="432859272"/>
      </c:scatterChart>
      <c:valAx>
        <c:axId val="432862224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;\-0\ 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859272"/>
        <c:crosses val="autoZero"/>
        <c:crossBetween val="midCat"/>
        <c:majorUnit val="5"/>
      </c:valAx>
      <c:valAx>
        <c:axId val="43285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\ ##0;\-#\ ###\ ###\ ##0;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862224"/>
        <c:crosses val="autoZero"/>
        <c:crossBetween val="midCat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125269876362669"/>
          <c:y val="0.14548176543721505"/>
          <c:w val="0.29025087489063867"/>
          <c:h val="0.262062439563475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Comparaison des calculs</a:t>
            </a:r>
          </a:p>
        </c:rich>
      </c:tx>
      <c:layout>
        <c:manualLayout>
          <c:xMode val="edge"/>
          <c:yMode val="edge"/>
          <c:x val="0.3701666666666665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977580927384078"/>
          <c:y val="0.11619526177648845"/>
          <c:w val="0.83966863517060364"/>
          <c:h val="0.75750759773449372"/>
        </c:manualLayout>
      </c:layout>
      <c:scatterChart>
        <c:scatterStyle val="lineMarker"/>
        <c:varyColors val="0"/>
        <c:ser>
          <c:idx val="0"/>
          <c:order val="0"/>
          <c:tx>
            <c:strRef>
              <c:f>' France WPP'!$E$3</c:f>
              <c:strCache>
                <c:ptCount val="1"/>
                <c:pt idx="0">
                  <c:v>Taux d'accroissement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 France WPP'!$A$4:$A$74</c:f>
              <c:numCache>
                <c:formatCode>0_ ;\-0\ 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xVal>
          <c:yVal>
            <c:numRef>
              <c:f>' France WPP'!$E$4:$E$74</c:f>
              <c:numCache>
                <c:formatCode>0.00%</c:formatCode>
                <c:ptCount val="71"/>
                <c:pt idx="0">
                  <c:v>4.7057255744939533E-3</c:v>
                </c:pt>
                <c:pt idx="1">
                  <c:v>6.7436350929947616E-3</c:v>
                </c:pt>
                <c:pt idx="2">
                  <c:v>7.9807453570313342E-3</c:v>
                </c:pt>
                <c:pt idx="3">
                  <c:v>8.6404821467282976E-3</c:v>
                </c:pt>
                <c:pt idx="4">
                  <c:v>8.9444012308084742E-3</c:v>
                </c:pt>
                <c:pt idx="5">
                  <c:v>9.1175944739700383E-3</c:v>
                </c:pt>
                <c:pt idx="6">
                  <c:v>9.3655791231059167E-3</c:v>
                </c:pt>
                <c:pt idx="7">
                  <c:v>9.8520846177390358E-3</c:v>
                </c:pt>
                <c:pt idx="8">
                  <c:v>1.0676935996592777E-2</c:v>
                </c:pt>
                <c:pt idx="9">
                  <c:v>1.1776339537314514E-2</c:v>
                </c:pt>
                <c:pt idx="10">
                  <c:v>1.2917690199689861E-2</c:v>
                </c:pt>
                <c:pt idx="11">
                  <c:v>1.3739216588676219E-2</c:v>
                </c:pt>
                <c:pt idx="12">
                  <c:v>1.3841362440824853E-2</c:v>
                </c:pt>
                <c:pt idx="13">
                  <c:v>1.3026005397511201E-2</c:v>
                </c:pt>
                <c:pt idx="14">
                  <c:v>1.1600800804142598E-2</c:v>
                </c:pt>
                <c:pt idx="15">
                  <c:v>9.9180857681930804E-3</c:v>
                </c:pt>
                <c:pt idx="16">
                  <c:v>8.465386217267782E-3</c:v>
                </c:pt>
                <c:pt idx="17">
                  <c:v>7.4944469646739363E-3</c:v>
                </c:pt>
                <c:pt idx="18">
                  <c:v>7.2273014941994802E-3</c:v>
                </c:pt>
                <c:pt idx="19">
                  <c:v>7.4438938350627447E-3</c:v>
                </c:pt>
                <c:pt idx="20">
                  <c:v>7.8222648498932901E-3</c:v>
                </c:pt>
                <c:pt idx="21">
                  <c:v>7.9952431788724316E-3</c:v>
                </c:pt>
                <c:pt idx="22">
                  <c:v>7.8464899823712155E-3</c:v>
                </c:pt>
                <c:pt idx="23">
                  <c:v>7.2316521329618627E-3</c:v>
                </c:pt>
                <c:pt idx="24">
                  <c:v>6.3169277487799365E-3</c:v>
                </c:pt>
                <c:pt idx="25">
                  <c:v>5.3141133645022952E-3</c:v>
                </c:pt>
                <c:pt idx="26">
                  <c:v>4.50630655469116E-3</c:v>
                </c:pt>
                <c:pt idx="27">
                  <c:v>4.0243769624858415E-3</c:v>
                </c:pt>
                <c:pt idx="28">
                  <c:v>3.9970227961029581E-3</c:v>
                </c:pt>
                <c:pt idx="29">
                  <c:v>4.2962249253358535E-3</c:v>
                </c:pt>
                <c:pt idx="30">
                  <c:v>4.6857173389348904E-3</c:v>
                </c:pt>
                <c:pt idx="31">
                  <c:v>4.9848645056285602E-3</c:v>
                </c:pt>
                <c:pt idx="32">
                  <c:v>5.2060003315948303E-3</c:v>
                </c:pt>
                <c:pt idx="33">
                  <c:v>5.2863112117008332E-3</c:v>
                </c:pt>
                <c:pt idx="34">
                  <c:v>5.2562327501255333E-3</c:v>
                </c:pt>
                <c:pt idx="35">
                  <c:v>5.2424677668864023E-3</c:v>
                </c:pt>
                <c:pt idx="36">
                  <c:v>5.2494775835998445E-3</c:v>
                </c:pt>
                <c:pt idx="37">
                  <c:v>5.1572845865516422E-3</c:v>
                </c:pt>
                <c:pt idx="38">
                  <c:v>4.9402722671798545E-3</c:v>
                </c:pt>
                <c:pt idx="39">
                  <c:v>4.6441195210478242E-3</c:v>
                </c:pt>
                <c:pt idx="40">
                  <c:v>4.3443923588921442E-3</c:v>
                </c:pt>
                <c:pt idx="41">
                  <c:v>4.0966399383178054E-3</c:v>
                </c:pt>
                <c:pt idx="42">
                  <c:v>3.8974275287740083E-3</c:v>
                </c:pt>
                <c:pt idx="43">
                  <c:v>3.770906737818065E-3</c:v>
                </c:pt>
                <c:pt idx="44">
                  <c:v>3.7224515898216961E-3</c:v>
                </c:pt>
                <c:pt idx="45">
                  <c:v>3.6294075889412346E-3</c:v>
                </c:pt>
                <c:pt idx="46">
                  <c:v>3.5893854046871072E-3</c:v>
                </c:pt>
                <c:pt idx="47">
                  <c:v>3.832995119646181E-3</c:v>
                </c:pt>
                <c:pt idx="48">
                  <c:v>4.441127632175558E-3</c:v>
                </c:pt>
                <c:pt idx="49">
                  <c:v>5.2788377671381522E-3</c:v>
                </c:pt>
                <c:pt idx="50">
                  <c:v>6.2337236044920502E-3</c:v>
                </c:pt>
                <c:pt idx="51">
                  <c:v>7.0361034322709518E-3</c:v>
                </c:pt>
                <c:pt idx="52">
                  <c:v>7.4658599254800034E-3</c:v>
                </c:pt>
                <c:pt idx="53">
                  <c:v>7.381357492736146E-3</c:v>
                </c:pt>
                <c:pt idx="54">
                  <c:v>6.9308416840009124E-3</c:v>
                </c:pt>
                <c:pt idx="55">
                  <c:v>6.3410096328560053E-3</c:v>
                </c:pt>
                <c:pt idx="56">
                  <c:v>5.8406612716920799E-3</c:v>
                </c:pt>
                <c:pt idx="57">
                  <c:v>5.4800497324128099E-3</c:v>
                </c:pt>
                <c:pt idx="58">
                  <c:v>5.3494254084240191E-3</c:v>
                </c:pt>
                <c:pt idx="59">
                  <c:v>5.3682906990359571E-3</c:v>
                </c:pt>
                <c:pt idx="60">
                  <c:v>5.4351975599643476E-3</c:v>
                </c:pt>
                <c:pt idx="61">
                  <c:v>5.3948192714248422E-3</c:v>
                </c:pt>
                <c:pt idx="62">
                  <c:v>5.1671555934086231E-3</c:v>
                </c:pt>
                <c:pt idx="63">
                  <c:v>4.6847663492906319E-3</c:v>
                </c:pt>
                <c:pt idx="64">
                  <c:v>4.0365421141167783E-3</c:v>
                </c:pt>
                <c:pt idx="65">
                  <c:v>3.3208596379030661E-3</c:v>
                </c:pt>
                <c:pt idx="66">
                  <c:v>2.7013027701784779E-3</c:v>
                </c:pt>
                <c:pt idx="67">
                  <c:v>2.279835966234323E-3</c:v>
                </c:pt>
                <c:pt idx="68">
                  <c:v>2.1398515217958824E-3</c:v>
                </c:pt>
                <c:pt idx="69">
                  <c:v>2.2051752194537063E-3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BC-4A8D-8162-B53BB302BD4A}"/>
            </c:ext>
          </c:extLst>
        </c:ser>
        <c:ser>
          <c:idx val="1"/>
          <c:order val="1"/>
          <c:tx>
            <c:strRef>
              <c:f>' France WPP'!$AD$3</c:f>
              <c:strCache>
                <c:ptCount val="1"/>
                <c:pt idx="0">
                  <c:v>Taux d'accroissement annuel moyen (%)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 France WPP'!$U$4:$U$17</c:f>
              <c:numCache>
                <c:formatCode>General</c:formatCode>
                <c:ptCount val="14"/>
                <c:pt idx="0">
                  <c:v>1952.5</c:v>
                </c:pt>
                <c:pt idx="1">
                  <c:v>1957.5</c:v>
                </c:pt>
                <c:pt idx="2">
                  <c:v>1962.5</c:v>
                </c:pt>
                <c:pt idx="3">
                  <c:v>1967.5</c:v>
                </c:pt>
                <c:pt idx="4">
                  <c:v>1972.5</c:v>
                </c:pt>
                <c:pt idx="5">
                  <c:v>1977.5</c:v>
                </c:pt>
                <c:pt idx="6">
                  <c:v>1982.5</c:v>
                </c:pt>
                <c:pt idx="7">
                  <c:v>1987.5</c:v>
                </c:pt>
                <c:pt idx="8">
                  <c:v>1992.5</c:v>
                </c:pt>
                <c:pt idx="9">
                  <c:v>1997.5</c:v>
                </c:pt>
                <c:pt idx="10">
                  <c:v>2002.5</c:v>
                </c:pt>
                <c:pt idx="11">
                  <c:v>2007.5</c:v>
                </c:pt>
                <c:pt idx="12">
                  <c:v>2012.5</c:v>
                </c:pt>
                <c:pt idx="13">
                  <c:v>2017.5</c:v>
                </c:pt>
              </c:numCache>
            </c:numRef>
          </c:xVal>
          <c:yVal>
            <c:numRef>
              <c:f>' France WPP'!$AD$4:$AD$16</c:f>
              <c:numCache>
                <c:formatCode>0.00%</c:formatCode>
                <c:ptCount val="13"/>
                <c:pt idx="0">
                  <c:v>7.4021907379003523E-3</c:v>
                </c:pt>
                <c:pt idx="1">
                  <c:v>1.0155613560891901E-2</c:v>
                </c:pt>
                <c:pt idx="2">
                  <c:v>1.3020599492902971E-2</c:v>
                </c:pt>
                <c:pt idx="3">
                  <c:v>8.1087583717485128E-3</c:v>
                </c:pt>
                <c:pt idx="4">
                  <c:v>7.4416918853267688E-3</c:v>
                </c:pt>
                <c:pt idx="5">
                  <c:v>4.4274355987454217E-3</c:v>
                </c:pt>
                <c:pt idx="6">
                  <c:v>5.0835625215193258E-3</c:v>
                </c:pt>
                <c:pt idx="7">
                  <c:v>5.0464673521441088E-3</c:v>
                </c:pt>
                <c:pt idx="8">
                  <c:v>3.966238889937016E-3</c:v>
                </c:pt>
                <c:pt idx="9">
                  <c:v>4.1542077543368075E-3</c:v>
                </c:pt>
                <c:pt idx="10">
                  <c:v>7.0088888171179111E-3</c:v>
                </c:pt>
                <c:pt idx="11">
                  <c:v>5.6755218762167122E-3</c:v>
                </c:pt>
                <c:pt idx="12">
                  <c:v>4.9434548756117523E-3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EBC-4A8D-8162-B53BB302B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862224"/>
        <c:axId val="432859272"/>
      </c:scatterChart>
      <c:valAx>
        <c:axId val="432862224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;\-0\ 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859272"/>
        <c:crosses val="autoZero"/>
        <c:crossBetween val="midCat"/>
        <c:majorUnit val="5"/>
      </c:valAx>
      <c:valAx>
        <c:axId val="43285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862224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45621405837541662"/>
          <c:y val="0.15918738776074043"/>
          <c:w val="0.48300087489063864"/>
          <c:h val="0.243423124740986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19</xdr:row>
      <xdr:rowOff>0</xdr:rowOff>
    </xdr:from>
    <xdr:to>
      <xdr:col>12</xdr:col>
      <xdr:colOff>0</xdr:colOff>
      <xdr:row>34</xdr:row>
      <xdr:rowOff>38100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614F5AF3-B058-4968-9670-2920B1A837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12</xdr:col>
      <xdr:colOff>0</xdr:colOff>
      <xdr:row>18</xdr:row>
      <xdr:rowOff>38100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A3749085-978E-4FC7-96B7-1FF00044A5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35</xdr:row>
      <xdr:rowOff>0</xdr:rowOff>
    </xdr:from>
    <xdr:to>
      <xdr:col>12</xdr:col>
      <xdr:colOff>0</xdr:colOff>
      <xdr:row>50</xdr:row>
      <xdr:rowOff>38100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416571C-3110-4A08-800E-378A731833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0</xdr:colOff>
      <xdr:row>18</xdr:row>
      <xdr:rowOff>38100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D3079B4F-C24D-4A06-9155-7B1DEAF5C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18</xdr:col>
      <xdr:colOff>0</xdr:colOff>
      <xdr:row>34</xdr:row>
      <xdr:rowOff>38100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F17C7EC3-5A75-4EF1-A52D-BB1808007D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19</xdr:row>
      <xdr:rowOff>0</xdr:rowOff>
    </xdr:from>
    <xdr:to>
      <xdr:col>24</xdr:col>
      <xdr:colOff>1190625</xdr:colOff>
      <xdr:row>34</xdr:row>
      <xdr:rowOff>38100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85ED6BF7-7722-44FE-A62A-57ADF4EDA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0</xdr:colOff>
      <xdr:row>35</xdr:row>
      <xdr:rowOff>0</xdr:rowOff>
    </xdr:from>
    <xdr:to>
      <xdr:col>24</xdr:col>
      <xdr:colOff>1187824</xdr:colOff>
      <xdr:row>50</xdr:row>
      <xdr:rowOff>38100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9B4988A1-3662-4949-9B35-80D38F6627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0</xdr:colOff>
      <xdr:row>19</xdr:row>
      <xdr:rowOff>0</xdr:rowOff>
    </xdr:from>
    <xdr:to>
      <xdr:col>29</xdr:col>
      <xdr:colOff>526677</xdr:colOff>
      <xdr:row>34</xdr:row>
      <xdr:rowOff>38100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id="{8743C6BF-055D-48E7-847F-A5641C05E7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0</xdr:colOff>
      <xdr:row>35</xdr:row>
      <xdr:rowOff>0</xdr:rowOff>
    </xdr:from>
    <xdr:to>
      <xdr:col>29</xdr:col>
      <xdr:colOff>521804</xdr:colOff>
      <xdr:row>50</xdr:row>
      <xdr:rowOff>38100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27BEBECF-F623-4DA2-B9EF-00A7B65A4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38</xdr:col>
      <xdr:colOff>0</xdr:colOff>
      <xdr:row>19</xdr:row>
      <xdr:rowOff>0</xdr:rowOff>
    </xdr:from>
    <xdr:to>
      <xdr:col>43</xdr:col>
      <xdr:colOff>757128</xdr:colOff>
      <xdr:row>38</xdr:row>
      <xdr:rowOff>11206</xdr:rowOff>
    </xdr:to>
    <xdr:graphicFrame macro="">
      <xdr:nvGraphicFramePr>
        <xdr:cNvPr id="19" name="Graphique 18">
          <a:extLst>
            <a:ext uri="{FF2B5EF4-FFF2-40B4-BE49-F238E27FC236}">
              <a16:creationId xmlns:a16="http://schemas.microsoft.com/office/drawing/2014/main" id="{BDC8321A-A82C-4D35-8F19-A038B18EE6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29</xdr:col>
      <xdr:colOff>840441</xdr:colOff>
      <xdr:row>18</xdr:row>
      <xdr:rowOff>190499</xdr:rowOff>
    </xdr:from>
    <xdr:to>
      <xdr:col>37</xdr:col>
      <xdr:colOff>560294</xdr:colOff>
      <xdr:row>38</xdr:row>
      <xdr:rowOff>89646</xdr:rowOff>
    </xdr:to>
    <xdr:graphicFrame macro="">
      <xdr:nvGraphicFramePr>
        <xdr:cNvPr id="20" name="Graphique 19">
          <a:extLst>
            <a:ext uri="{FF2B5EF4-FFF2-40B4-BE49-F238E27FC236}">
              <a16:creationId xmlns:a16="http://schemas.microsoft.com/office/drawing/2014/main" id="{40658D41-C63F-46A1-AFDB-2382D2A961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38</xdr:col>
      <xdr:colOff>0</xdr:colOff>
      <xdr:row>39</xdr:row>
      <xdr:rowOff>0</xdr:rowOff>
    </xdr:from>
    <xdr:to>
      <xdr:col>43</xdr:col>
      <xdr:colOff>757128</xdr:colOff>
      <xdr:row>58</xdr:row>
      <xdr:rowOff>11206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B50CB921-014C-4EF7-BDE8-97ABAD7436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29</xdr:col>
      <xdr:colOff>840441</xdr:colOff>
      <xdr:row>39</xdr:row>
      <xdr:rowOff>22411</xdr:rowOff>
    </xdr:from>
    <xdr:to>
      <xdr:col>37</xdr:col>
      <xdr:colOff>560294</xdr:colOff>
      <xdr:row>58</xdr:row>
      <xdr:rowOff>112058</xdr:rowOff>
    </xdr:to>
    <xdr:graphicFrame macro="">
      <xdr:nvGraphicFramePr>
        <xdr:cNvPr id="18" name="Graphique 17">
          <a:extLst>
            <a:ext uri="{FF2B5EF4-FFF2-40B4-BE49-F238E27FC236}">
              <a16:creationId xmlns:a16="http://schemas.microsoft.com/office/drawing/2014/main" id="{68053DA8-7D6C-4721-81B6-2775E28C03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840441</xdr:colOff>
      <xdr:row>18</xdr:row>
      <xdr:rowOff>190499</xdr:rowOff>
    </xdr:from>
    <xdr:to>
      <xdr:col>16</xdr:col>
      <xdr:colOff>560294</xdr:colOff>
      <xdr:row>19</xdr:row>
      <xdr:rowOff>0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9576EEAB-B8CA-4FEE-8230-87A4E5B7EE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485774</xdr:rowOff>
    </xdr:from>
    <xdr:to>
      <xdr:col>17</xdr:col>
      <xdr:colOff>438150</xdr:colOff>
      <xdr:row>20</xdr:row>
      <xdr:rowOff>161924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E766F1F-D214-4EE2-9BDD-9AD18BB64B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67236</xdr:colOff>
      <xdr:row>19</xdr:row>
      <xdr:rowOff>33618</xdr:rowOff>
    </xdr:from>
    <xdr:to>
      <xdr:col>28</xdr:col>
      <xdr:colOff>145677</xdr:colOff>
      <xdr:row>37</xdr:row>
      <xdr:rowOff>33618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A26A8EF4-412D-4F2C-95E9-090FB6EA09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0</xdr:colOff>
      <xdr:row>19</xdr:row>
      <xdr:rowOff>0</xdr:rowOff>
    </xdr:from>
    <xdr:to>
      <xdr:col>33</xdr:col>
      <xdr:colOff>593911</xdr:colOff>
      <xdr:row>37</xdr:row>
      <xdr:rowOff>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B75840EA-44A9-4354-A676-5E7A1C7040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5F9EF-FF09-4811-B3C6-EA0C470F7A3B}">
  <dimension ref="A2:AO74"/>
  <sheetViews>
    <sheetView topLeftCell="AB1" zoomScale="85" zoomScaleNormal="85" workbookViewId="0">
      <selection activeCell="AR5" sqref="AR5"/>
    </sheetView>
  </sheetViews>
  <sheetFormatPr baseColWidth="10" defaultRowHeight="15" x14ac:dyDescent="0.25"/>
  <cols>
    <col min="1" max="1" width="11.42578125" style="2"/>
    <col min="2" max="2" width="20.7109375" style="3" bestFit="1" customWidth="1"/>
    <col min="3" max="3" width="12.7109375" bestFit="1" customWidth="1"/>
    <col min="4" max="4" width="13.85546875" bestFit="1" customWidth="1"/>
    <col min="5" max="5" width="15.140625" customWidth="1"/>
    <col min="19" max="19" width="4.42578125" customWidth="1"/>
    <col min="20" max="20" width="6.85546875" bestFit="1" customWidth="1"/>
    <col min="21" max="21" width="14.42578125" bestFit="1" customWidth="1"/>
    <col min="22" max="22" width="9.7109375" bestFit="1" customWidth="1"/>
    <col min="23" max="23" width="14.85546875" bestFit="1" customWidth="1"/>
    <col min="24" max="24" width="13.28515625" customWidth="1"/>
    <col min="25" max="25" width="22.28515625" bestFit="1" customWidth="1"/>
    <col min="27" max="27" width="17.7109375" bestFit="1" customWidth="1"/>
    <col min="29" max="29" width="20.140625" bestFit="1" customWidth="1"/>
    <col min="30" max="30" width="20.42578125" customWidth="1"/>
    <col min="31" max="31" width="21.140625" customWidth="1"/>
    <col min="34" max="34" width="14.7109375" bestFit="1" customWidth="1"/>
    <col min="36" max="36" width="15.7109375" customWidth="1"/>
    <col min="40" max="40" width="15.5703125" customWidth="1"/>
    <col min="41" max="41" width="16.7109375" customWidth="1"/>
  </cols>
  <sheetData>
    <row r="2" spans="1:41" x14ac:dyDescent="0.25">
      <c r="A2" s="16" t="s">
        <v>15</v>
      </c>
      <c r="B2" s="16"/>
      <c r="C2" s="16"/>
      <c r="D2" s="16"/>
      <c r="E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1"/>
    </row>
    <row r="3" spans="1:41" ht="75" x14ac:dyDescent="0.25">
      <c r="A3" s="9" t="s">
        <v>0</v>
      </c>
      <c r="B3" s="9" t="s">
        <v>2</v>
      </c>
      <c r="C3" s="9" t="s">
        <v>1</v>
      </c>
      <c r="D3" s="9" t="s">
        <v>7</v>
      </c>
      <c r="E3" s="9" t="s">
        <v>8</v>
      </c>
      <c r="T3" s="9" t="s">
        <v>0</v>
      </c>
      <c r="U3" s="9" t="s">
        <v>10</v>
      </c>
      <c r="V3" s="9" t="s">
        <v>11</v>
      </c>
      <c r="W3" s="9" t="s">
        <v>1</v>
      </c>
      <c r="X3" s="9" t="s">
        <v>9</v>
      </c>
      <c r="Y3" s="9" t="s">
        <v>4</v>
      </c>
      <c r="Z3" s="9" t="s">
        <v>3</v>
      </c>
      <c r="AA3" s="9" t="s">
        <v>5</v>
      </c>
      <c r="AB3" s="9" t="s">
        <v>6</v>
      </c>
      <c r="AC3" s="9" t="s">
        <v>12</v>
      </c>
      <c r="AD3" s="9" t="s">
        <v>33</v>
      </c>
      <c r="AE3" s="9" t="s">
        <v>13</v>
      </c>
      <c r="AF3" s="9" t="s">
        <v>14</v>
      </c>
      <c r="AG3" s="9" t="s">
        <v>16</v>
      </c>
      <c r="AH3" s="9" t="s">
        <v>17</v>
      </c>
      <c r="AI3" s="9" t="s">
        <v>18</v>
      </c>
      <c r="AJ3" s="9" t="s">
        <v>34</v>
      </c>
      <c r="AK3" s="9" t="s">
        <v>11</v>
      </c>
      <c r="AL3" s="9" t="s">
        <v>35</v>
      </c>
      <c r="AM3" s="9" t="s">
        <v>36</v>
      </c>
      <c r="AN3" s="9" t="s">
        <v>38</v>
      </c>
      <c r="AO3" s="9" t="s">
        <v>37</v>
      </c>
    </row>
    <row r="4" spans="1:41" x14ac:dyDescent="0.25">
      <c r="A4" s="4">
        <v>1950</v>
      </c>
      <c r="B4" s="10">
        <v>41833.873</v>
      </c>
      <c r="C4" s="10">
        <f>B4*1000</f>
        <v>41833873</v>
      </c>
      <c r="D4" s="10">
        <f>C5-C4</f>
        <v>197323</v>
      </c>
      <c r="E4" s="8">
        <f>D4/AVERAGE(C4:C5)</f>
        <v>4.7057255744939533E-3</v>
      </c>
      <c r="T4" s="2">
        <v>1950</v>
      </c>
      <c r="U4" s="2">
        <f>AVERAGE(T4:T5)</f>
        <v>1952.5</v>
      </c>
      <c r="V4" s="2" t="str">
        <f>CONCATENATE(T4,"-",T4+4)</f>
        <v>1950-1954</v>
      </c>
      <c r="W4" s="10">
        <f>C4</f>
        <v>41833873</v>
      </c>
      <c r="X4" s="10">
        <f>W5-W4</f>
        <v>1577504</v>
      </c>
      <c r="Y4" s="10">
        <v>4072.3510000000001</v>
      </c>
      <c r="Z4" s="10">
        <f>Y4*1000</f>
        <v>4072351</v>
      </c>
      <c r="AA4" s="10">
        <v>2709.3429999999998</v>
      </c>
      <c r="AB4" s="10">
        <f>AA4*1000</f>
        <v>2709343</v>
      </c>
      <c r="AC4" s="10">
        <f>X4/5</f>
        <v>315500.79999999999</v>
      </c>
      <c r="AD4" s="17">
        <f>AC4/AVERAGE(W4:W5)</f>
        <v>7.4021907379003523E-3</v>
      </c>
      <c r="AE4" s="10">
        <f>Z4/5</f>
        <v>814470.2</v>
      </c>
      <c r="AF4" s="10">
        <f>AB4/5</f>
        <v>541868.6</v>
      </c>
      <c r="AG4" s="13">
        <f>1000*AE4/AVERAGE(W4:W5)</f>
        <v>19.108869995688909</v>
      </c>
      <c r="AH4" s="14">
        <f>1000*AF4/AVERAGE(W4:W5)</f>
        <v>12.713168182391394</v>
      </c>
      <c r="AI4" s="12">
        <f>AG4-AH4</f>
        <v>6.3957018132975154</v>
      </c>
      <c r="AJ4" s="17">
        <f>(AE4-AF4)/AVERAGE(W4:W5)</f>
        <v>6.3957018132975146E-3</v>
      </c>
      <c r="AK4" s="1" t="str">
        <f>V4</f>
        <v>1950-1954</v>
      </c>
      <c r="AL4" s="10">
        <f>AC4</f>
        <v>315500.79999999999</v>
      </c>
      <c r="AM4" s="10">
        <f>AE4-AF4</f>
        <v>272601.59999999998</v>
      </c>
      <c r="AN4" s="5">
        <f>AL4-AM4</f>
        <v>42899.200000000012</v>
      </c>
      <c r="AO4" s="19">
        <f>AN4/AVERAGE(W4:W5)</f>
        <v>1.0064889246028375E-3</v>
      </c>
    </row>
    <row r="5" spans="1:41" x14ac:dyDescent="0.25">
      <c r="A5" s="4">
        <v>1951</v>
      </c>
      <c r="B5" s="10">
        <v>42031.196000000004</v>
      </c>
      <c r="C5" s="10">
        <f t="shared" ref="C5:C68" si="0">B5*1000</f>
        <v>42031196</v>
      </c>
      <c r="D5" s="10">
        <f t="shared" ref="D5:D68" si="1">C6-C5</f>
        <v>284402</v>
      </c>
      <c r="E5" s="8">
        <f t="shared" ref="E5:E68" si="2">D5/AVERAGE(C5:C6)</f>
        <v>6.7436350929947616E-3</v>
      </c>
      <c r="T5" s="2">
        <v>1955</v>
      </c>
      <c r="U5" s="2">
        <f t="shared" ref="U5:U17" si="3">AVERAGE(T5:T6)</f>
        <v>1957.5</v>
      </c>
      <c r="V5" s="2" t="str">
        <f t="shared" ref="V5:V17" si="4">CONCATENATE(T5,"-",T5+4)</f>
        <v>1955-1959</v>
      </c>
      <c r="W5" s="10">
        <f>C9</f>
        <v>43411377</v>
      </c>
      <c r="X5" s="10">
        <f t="shared" ref="X5:X17" si="5">W6-W5</f>
        <v>2261770</v>
      </c>
      <c r="Y5" s="10">
        <v>4060.0520000000001</v>
      </c>
      <c r="Z5" s="10">
        <f t="shared" ref="Z5:Z17" si="6">Y5*1000</f>
        <v>4060052</v>
      </c>
      <c r="AA5" s="10">
        <v>2628.6849999999999</v>
      </c>
      <c r="AB5" s="10">
        <f t="shared" ref="AB5:AB17" si="7">AA5*1000</f>
        <v>2628685</v>
      </c>
      <c r="AC5" s="10">
        <f t="shared" ref="AC5:AC17" si="8">X5/5</f>
        <v>452354</v>
      </c>
      <c r="AD5" s="17">
        <f t="shared" ref="AD5:AD17" si="9">AC5/AVERAGE(W5:W6)</f>
        <v>1.0155613560891901E-2</v>
      </c>
      <c r="AE5" s="10">
        <f t="shared" ref="AE5:AE17" si="10">Z5/5</f>
        <v>812010.4</v>
      </c>
      <c r="AF5" s="10">
        <f t="shared" ref="AF5:AF17" si="11">AB5/5</f>
        <v>525737</v>
      </c>
      <c r="AG5" s="13">
        <f t="shared" ref="AG5:AG16" si="12">1000*AE5/AVERAGE(W5:W6)</f>
        <v>18.230111438884716</v>
      </c>
      <c r="AH5" s="14">
        <f t="shared" ref="AH5:AH16" si="13">1000*AF5/AVERAGE(W5:W6)</f>
        <v>11.803105104989953</v>
      </c>
      <c r="AI5" s="12">
        <f t="shared" ref="AI5:AI16" si="14">AG5-AH5</f>
        <v>6.4270063338947629</v>
      </c>
      <c r="AJ5" s="17">
        <f t="shared" ref="AJ5:AJ17" si="15">(AE5-AF5)/AVERAGE(W5:W6)</f>
        <v>6.4270063338947633E-3</v>
      </c>
      <c r="AK5" s="1" t="str">
        <f t="shared" ref="AK5:AK17" si="16">V5</f>
        <v>1955-1959</v>
      </c>
      <c r="AL5" s="10">
        <f t="shared" ref="AL5:AL18" si="17">AC5</f>
        <v>452354</v>
      </c>
      <c r="AM5" s="10">
        <f t="shared" ref="AM5:AM18" si="18">AE5-AF5</f>
        <v>286273.40000000002</v>
      </c>
      <c r="AN5" s="5">
        <f t="shared" ref="AN5:AN17" si="19">AL5-AM5</f>
        <v>166080.59999999998</v>
      </c>
      <c r="AO5" s="19">
        <f t="shared" ref="AO5:AO17" si="20">AN5/AVERAGE(W5:W6)</f>
        <v>3.7286072269971378E-3</v>
      </c>
    </row>
    <row r="6" spans="1:41" x14ac:dyDescent="0.25">
      <c r="A6" s="4">
        <v>1952</v>
      </c>
      <c r="B6" s="10">
        <v>42315.597999999998</v>
      </c>
      <c r="C6" s="10">
        <f t="shared" si="0"/>
        <v>42315598</v>
      </c>
      <c r="D6" s="10">
        <f t="shared" si="1"/>
        <v>339063</v>
      </c>
      <c r="E6" s="8">
        <f t="shared" si="2"/>
        <v>7.9807453570313342E-3</v>
      </c>
      <c r="T6" s="2">
        <v>1960</v>
      </c>
      <c r="U6" s="2">
        <f t="shared" si="3"/>
        <v>1962.5</v>
      </c>
      <c r="V6" s="2" t="str">
        <f t="shared" si="4"/>
        <v>1960-1964</v>
      </c>
      <c r="W6" s="10">
        <f>C14</f>
        <v>45673147</v>
      </c>
      <c r="X6" s="10">
        <f t="shared" si="5"/>
        <v>3073506</v>
      </c>
      <c r="Y6" s="10">
        <v>4316.366</v>
      </c>
      <c r="Z6" s="10">
        <f t="shared" si="6"/>
        <v>4316366</v>
      </c>
      <c r="AA6" s="10">
        <v>2660.723</v>
      </c>
      <c r="AB6" s="10">
        <f t="shared" si="7"/>
        <v>2660723</v>
      </c>
      <c r="AC6" s="10">
        <f t="shared" si="8"/>
        <v>614701.19999999995</v>
      </c>
      <c r="AD6" s="17">
        <f t="shared" si="9"/>
        <v>1.3020599492902971E-2</v>
      </c>
      <c r="AE6" s="10">
        <f t="shared" si="10"/>
        <v>863273.2</v>
      </c>
      <c r="AF6" s="10">
        <f t="shared" si="11"/>
        <v>532144.6</v>
      </c>
      <c r="AG6" s="13">
        <f t="shared" si="12"/>
        <v>18.285851060900363</v>
      </c>
      <c r="AH6" s="14">
        <f t="shared" si="13"/>
        <v>11.271885769722029</v>
      </c>
      <c r="AI6" s="12">
        <f t="shared" si="14"/>
        <v>7.0139652911783337</v>
      </c>
      <c r="AJ6" s="17">
        <f t="shared" si="15"/>
        <v>7.0139652911783328E-3</v>
      </c>
      <c r="AK6" s="1" t="str">
        <f t="shared" si="16"/>
        <v>1960-1964</v>
      </c>
      <c r="AL6" s="10">
        <f t="shared" si="17"/>
        <v>614701.19999999995</v>
      </c>
      <c r="AM6" s="10">
        <f t="shared" si="18"/>
        <v>331128.59999999998</v>
      </c>
      <c r="AN6" s="5">
        <f t="shared" si="19"/>
        <v>283572.59999999998</v>
      </c>
      <c r="AO6" s="19">
        <f t="shared" si="20"/>
        <v>6.0066342017246381E-3</v>
      </c>
    </row>
    <row r="7" spans="1:41" x14ac:dyDescent="0.25">
      <c r="A7" s="4">
        <v>1953</v>
      </c>
      <c r="B7" s="10">
        <v>42654.661</v>
      </c>
      <c r="C7" s="10">
        <f t="shared" si="0"/>
        <v>42654661</v>
      </c>
      <c r="D7" s="10">
        <f t="shared" si="1"/>
        <v>370156</v>
      </c>
      <c r="E7" s="8">
        <f t="shared" si="2"/>
        <v>8.6404821467282976E-3</v>
      </c>
      <c r="T7" s="2">
        <v>1965</v>
      </c>
      <c r="U7" s="2">
        <f t="shared" si="3"/>
        <v>1967.5</v>
      </c>
      <c r="V7" s="2" t="str">
        <f t="shared" si="4"/>
        <v>1965-1969</v>
      </c>
      <c r="W7" s="10">
        <f>C19</f>
        <v>48746653</v>
      </c>
      <c r="X7" s="10">
        <f t="shared" si="5"/>
        <v>2017268</v>
      </c>
      <c r="Y7" s="10">
        <v>4275.5209999999997</v>
      </c>
      <c r="Z7" s="10">
        <f t="shared" si="6"/>
        <v>4275521</v>
      </c>
      <c r="AA7" s="10">
        <v>2749.8710000000001</v>
      </c>
      <c r="AB7" s="10">
        <f t="shared" si="7"/>
        <v>2749871</v>
      </c>
      <c r="AC7" s="10">
        <f t="shared" si="8"/>
        <v>403453.6</v>
      </c>
      <c r="AD7" s="17">
        <f t="shared" si="9"/>
        <v>8.1087583717485128E-3</v>
      </c>
      <c r="AE7" s="10">
        <f t="shared" si="10"/>
        <v>855104.2</v>
      </c>
      <c r="AF7" s="10">
        <f t="shared" si="11"/>
        <v>549974.19999999995</v>
      </c>
      <c r="AG7" s="13">
        <f t="shared" si="12"/>
        <v>17.186197720053347</v>
      </c>
      <c r="AH7" s="14">
        <f t="shared" si="13"/>
        <v>11.053583109670335</v>
      </c>
      <c r="AI7" s="12">
        <f t="shared" si="14"/>
        <v>6.1326146103830119</v>
      </c>
      <c r="AJ7" s="17">
        <f t="shared" si="15"/>
        <v>6.132614610383013E-3</v>
      </c>
      <c r="AK7" s="1" t="str">
        <f t="shared" si="16"/>
        <v>1965-1969</v>
      </c>
      <c r="AL7" s="10">
        <f t="shared" si="17"/>
        <v>403453.6</v>
      </c>
      <c r="AM7" s="10">
        <f t="shared" si="18"/>
        <v>305130</v>
      </c>
      <c r="AN7" s="5">
        <f t="shared" si="19"/>
        <v>98323.599999999977</v>
      </c>
      <c r="AO7" s="19">
        <f t="shared" si="20"/>
        <v>1.9761437613655002E-3</v>
      </c>
    </row>
    <row r="8" spans="1:41" x14ac:dyDescent="0.25">
      <c r="A8" s="4">
        <v>1954</v>
      </c>
      <c r="B8" s="10">
        <v>43024.817000000003</v>
      </c>
      <c r="C8" s="10">
        <f t="shared" si="0"/>
        <v>43024817</v>
      </c>
      <c r="D8" s="10">
        <f t="shared" si="1"/>
        <v>386560</v>
      </c>
      <c r="E8" s="8">
        <f t="shared" si="2"/>
        <v>8.9444012308084742E-3</v>
      </c>
      <c r="T8" s="2">
        <v>1970</v>
      </c>
      <c r="U8" s="2">
        <f t="shared" si="3"/>
        <v>1972.5</v>
      </c>
      <c r="V8" s="2" t="str">
        <f t="shared" si="4"/>
        <v>1970-1974</v>
      </c>
      <c r="W8" s="10">
        <f>C24</f>
        <v>50763921</v>
      </c>
      <c r="X8" s="10">
        <f t="shared" si="5"/>
        <v>1924654</v>
      </c>
      <c r="Y8" s="10">
        <v>4157.5940000000001</v>
      </c>
      <c r="Z8" s="10">
        <f t="shared" si="6"/>
        <v>4157594</v>
      </c>
      <c r="AA8" s="10">
        <v>2776.0059999999999</v>
      </c>
      <c r="AB8" s="10">
        <f t="shared" si="7"/>
        <v>2776006</v>
      </c>
      <c r="AC8" s="10">
        <f t="shared" si="8"/>
        <v>384930.8</v>
      </c>
      <c r="AD8" s="17">
        <f t="shared" si="9"/>
        <v>7.4416918853267688E-3</v>
      </c>
      <c r="AE8" s="10">
        <f t="shared" si="10"/>
        <v>831518.8</v>
      </c>
      <c r="AF8" s="10">
        <f t="shared" si="11"/>
        <v>555201.19999999995</v>
      </c>
      <c r="AG8" s="13">
        <f t="shared" si="12"/>
        <v>16.075374343795435</v>
      </c>
      <c r="AH8" s="14">
        <f t="shared" si="13"/>
        <v>10.733451999070182</v>
      </c>
      <c r="AI8" s="12">
        <f t="shared" si="14"/>
        <v>5.3419223447252531</v>
      </c>
      <c r="AJ8" s="17">
        <f t="shared" si="15"/>
        <v>5.341922344725256E-3</v>
      </c>
      <c r="AK8" s="1" t="str">
        <f t="shared" si="16"/>
        <v>1970-1974</v>
      </c>
      <c r="AL8" s="10">
        <f t="shared" si="17"/>
        <v>384930.8</v>
      </c>
      <c r="AM8" s="10">
        <f t="shared" si="18"/>
        <v>276317.60000000009</v>
      </c>
      <c r="AN8" s="5">
        <f t="shared" si="19"/>
        <v>108613.1999999999</v>
      </c>
      <c r="AO8" s="19">
        <f t="shared" si="20"/>
        <v>2.0997695406015124E-3</v>
      </c>
    </row>
    <row r="9" spans="1:41" x14ac:dyDescent="0.25">
      <c r="A9" s="4">
        <v>1955</v>
      </c>
      <c r="B9" s="10">
        <v>43411.377</v>
      </c>
      <c r="C9" s="10">
        <f t="shared" si="0"/>
        <v>43411377</v>
      </c>
      <c r="D9" s="10">
        <f t="shared" si="1"/>
        <v>397620</v>
      </c>
      <c r="E9" s="8">
        <f t="shared" si="2"/>
        <v>9.1175944739700383E-3</v>
      </c>
      <c r="T9" s="2">
        <v>1975</v>
      </c>
      <c r="U9" s="2">
        <f t="shared" si="3"/>
        <v>1977.5</v>
      </c>
      <c r="V9" s="2" t="str">
        <f t="shared" si="4"/>
        <v>1975-1979</v>
      </c>
      <c r="W9" s="10">
        <f>C29</f>
        <v>52688575</v>
      </c>
      <c r="X9" s="10">
        <f t="shared" si="5"/>
        <v>1179431</v>
      </c>
      <c r="Y9" s="10">
        <v>3675.9</v>
      </c>
      <c r="Z9" s="10">
        <f t="shared" si="6"/>
        <v>3675900</v>
      </c>
      <c r="AA9" s="10">
        <v>2754.8989999999999</v>
      </c>
      <c r="AB9" s="10">
        <f t="shared" si="7"/>
        <v>2754899</v>
      </c>
      <c r="AC9" s="10">
        <f t="shared" si="8"/>
        <v>235886.2</v>
      </c>
      <c r="AD9" s="17">
        <f t="shared" si="9"/>
        <v>4.4274355987454217E-3</v>
      </c>
      <c r="AE9" s="10">
        <f t="shared" si="10"/>
        <v>735180</v>
      </c>
      <c r="AF9" s="10">
        <f t="shared" si="11"/>
        <v>550979.80000000005</v>
      </c>
      <c r="AG9" s="13">
        <f t="shared" si="12"/>
        <v>13.798866162944924</v>
      </c>
      <c r="AH9" s="14">
        <f t="shared" si="13"/>
        <v>10.341544273084363</v>
      </c>
      <c r="AI9" s="12">
        <f t="shared" si="14"/>
        <v>3.4573218898605607</v>
      </c>
      <c r="AJ9" s="17">
        <f t="shared" si="15"/>
        <v>3.4573218898605604E-3</v>
      </c>
      <c r="AK9" s="1" t="str">
        <f t="shared" si="16"/>
        <v>1975-1979</v>
      </c>
      <c r="AL9" s="10">
        <f t="shared" si="17"/>
        <v>235886.2</v>
      </c>
      <c r="AM9" s="10">
        <f t="shared" si="18"/>
        <v>184200.19999999995</v>
      </c>
      <c r="AN9" s="5">
        <f t="shared" si="19"/>
        <v>51686.000000000058</v>
      </c>
      <c r="AO9" s="19">
        <f t="shared" si="20"/>
        <v>9.7011370888486106E-4</v>
      </c>
    </row>
    <row r="10" spans="1:41" x14ac:dyDescent="0.25">
      <c r="A10" s="4">
        <v>1956</v>
      </c>
      <c r="B10" s="10">
        <v>43808.997000000003</v>
      </c>
      <c r="C10" s="10">
        <f t="shared" si="0"/>
        <v>43808997</v>
      </c>
      <c r="D10" s="10">
        <f t="shared" si="1"/>
        <v>412227</v>
      </c>
      <c r="E10" s="8">
        <f t="shared" si="2"/>
        <v>9.3655791231059167E-3</v>
      </c>
      <c r="T10" s="2">
        <v>1980</v>
      </c>
      <c r="U10" s="2">
        <f t="shared" si="3"/>
        <v>1982.5</v>
      </c>
      <c r="V10" s="2" t="str">
        <f t="shared" si="4"/>
        <v>1980-1984</v>
      </c>
      <c r="W10" s="10">
        <f>C34</f>
        <v>53868006</v>
      </c>
      <c r="X10" s="10">
        <f t="shared" si="5"/>
        <v>1386832</v>
      </c>
      <c r="Y10" s="10">
        <v>3860.88</v>
      </c>
      <c r="Z10" s="10">
        <f t="shared" si="6"/>
        <v>3860880</v>
      </c>
      <c r="AA10" s="10">
        <v>2765.6149999999998</v>
      </c>
      <c r="AB10" s="10">
        <f t="shared" si="7"/>
        <v>2765615</v>
      </c>
      <c r="AC10" s="10">
        <f t="shared" si="8"/>
        <v>277366.40000000002</v>
      </c>
      <c r="AD10" s="17">
        <f t="shared" si="9"/>
        <v>5.0835625215193258E-3</v>
      </c>
      <c r="AE10" s="10">
        <f t="shared" si="10"/>
        <v>772176</v>
      </c>
      <c r="AF10" s="10">
        <f t="shared" si="11"/>
        <v>553123</v>
      </c>
      <c r="AG10" s="13">
        <f t="shared" si="12"/>
        <v>14.152417068602061</v>
      </c>
      <c r="AH10" s="14">
        <f t="shared" si="13"/>
        <v>10.137620680047526</v>
      </c>
      <c r="AI10" s="12">
        <f t="shared" si="14"/>
        <v>4.0147963885545348</v>
      </c>
      <c r="AJ10" s="17">
        <f t="shared" si="15"/>
        <v>4.0147963885545359E-3</v>
      </c>
      <c r="AK10" s="1" t="str">
        <f t="shared" si="16"/>
        <v>1980-1984</v>
      </c>
      <c r="AL10" s="10">
        <f t="shared" si="17"/>
        <v>277366.40000000002</v>
      </c>
      <c r="AM10" s="10">
        <f t="shared" si="18"/>
        <v>219053</v>
      </c>
      <c r="AN10" s="5">
        <f t="shared" si="19"/>
        <v>58313.400000000023</v>
      </c>
      <c r="AO10" s="19">
        <f t="shared" si="20"/>
        <v>1.0687661329647901E-3</v>
      </c>
    </row>
    <row r="11" spans="1:41" x14ac:dyDescent="0.25">
      <c r="A11" s="4">
        <v>1957</v>
      </c>
      <c r="B11" s="10">
        <v>44221.224000000002</v>
      </c>
      <c r="C11" s="10">
        <f t="shared" si="0"/>
        <v>44221224</v>
      </c>
      <c r="D11" s="10">
        <f t="shared" si="1"/>
        <v>437828</v>
      </c>
      <c r="E11" s="8">
        <f t="shared" si="2"/>
        <v>9.8520846177390358E-3</v>
      </c>
      <c r="T11" s="2">
        <v>1985</v>
      </c>
      <c r="U11" s="2">
        <f t="shared" si="3"/>
        <v>1987.5</v>
      </c>
      <c r="V11" s="2" t="str">
        <f t="shared" si="4"/>
        <v>1985-1989</v>
      </c>
      <c r="W11" s="10">
        <f>C39</f>
        <v>55254838</v>
      </c>
      <c r="X11" s="10">
        <f t="shared" si="5"/>
        <v>1412023</v>
      </c>
      <c r="Y11" s="10">
        <v>3827.9929999999999</v>
      </c>
      <c r="Z11" s="10">
        <f t="shared" si="6"/>
        <v>3827993</v>
      </c>
      <c r="AA11" s="10">
        <v>2692.366</v>
      </c>
      <c r="AB11" s="10">
        <f t="shared" si="7"/>
        <v>2692366</v>
      </c>
      <c r="AC11" s="10">
        <f t="shared" si="8"/>
        <v>282404.59999999998</v>
      </c>
      <c r="AD11" s="17">
        <f t="shared" si="9"/>
        <v>5.0464673521441088E-3</v>
      </c>
      <c r="AE11" s="10">
        <f t="shared" si="10"/>
        <v>765598.6</v>
      </c>
      <c r="AF11" s="10">
        <f t="shared" si="11"/>
        <v>538473.19999999995</v>
      </c>
      <c r="AG11" s="13">
        <f t="shared" si="12"/>
        <v>13.680968156139231</v>
      </c>
      <c r="AH11" s="14">
        <f t="shared" si="13"/>
        <v>9.6223199756822844</v>
      </c>
      <c r="AI11" s="12">
        <f t="shared" si="14"/>
        <v>4.058648180456947</v>
      </c>
      <c r="AJ11" s="17">
        <f t="shared" si="15"/>
        <v>4.0586481804569469E-3</v>
      </c>
      <c r="AK11" s="1" t="str">
        <f t="shared" si="16"/>
        <v>1985-1989</v>
      </c>
      <c r="AL11" s="10">
        <f t="shared" si="17"/>
        <v>282404.59999999998</v>
      </c>
      <c r="AM11" s="10">
        <f t="shared" si="18"/>
        <v>227125.40000000002</v>
      </c>
      <c r="AN11" s="5">
        <f t="shared" si="19"/>
        <v>55279.199999999953</v>
      </c>
      <c r="AO11" s="19">
        <f t="shared" si="20"/>
        <v>9.8781917168716234E-4</v>
      </c>
    </row>
    <row r="12" spans="1:41" x14ac:dyDescent="0.25">
      <c r="A12" s="4">
        <v>1958</v>
      </c>
      <c r="B12" s="10">
        <v>44659.052000000003</v>
      </c>
      <c r="C12" s="10">
        <f t="shared" si="0"/>
        <v>44659052</v>
      </c>
      <c r="D12" s="10">
        <f t="shared" si="1"/>
        <v>479381</v>
      </c>
      <c r="E12" s="8">
        <f t="shared" si="2"/>
        <v>1.0676935996592777E-2</v>
      </c>
      <c r="T12" s="2">
        <v>1990</v>
      </c>
      <c r="U12" s="2">
        <f t="shared" si="3"/>
        <v>1992.5</v>
      </c>
      <c r="V12" s="2" t="str">
        <f t="shared" si="4"/>
        <v>1990-1994</v>
      </c>
      <c r="W12" s="10">
        <f>C44</f>
        <v>56666861</v>
      </c>
      <c r="X12" s="10">
        <f t="shared" si="5"/>
        <v>1135026</v>
      </c>
      <c r="Y12" s="10">
        <v>3659.5360000000001</v>
      </c>
      <c r="Z12" s="10">
        <f t="shared" si="6"/>
        <v>3659536</v>
      </c>
      <c r="AA12" s="10">
        <v>2646.674</v>
      </c>
      <c r="AB12" s="10">
        <f t="shared" si="7"/>
        <v>2646674</v>
      </c>
      <c r="AC12" s="10">
        <f t="shared" si="8"/>
        <v>227005.2</v>
      </c>
      <c r="AD12" s="17">
        <f t="shared" si="9"/>
        <v>3.966238889937016E-3</v>
      </c>
      <c r="AE12" s="10">
        <f t="shared" si="10"/>
        <v>731907.2</v>
      </c>
      <c r="AF12" s="10">
        <f t="shared" si="11"/>
        <v>529334.80000000005</v>
      </c>
      <c r="AG12" s="13">
        <f t="shared" si="12"/>
        <v>12.787895609725721</v>
      </c>
      <c r="AH12" s="14">
        <f t="shared" si="13"/>
        <v>9.2485470357376514</v>
      </c>
      <c r="AI12" s="12">
        <f t="shared" si="14"/>
        <v>3.5393485739880699</v>
      </c>
      <c r="AJ12" s="17">
        <f t="shared" si="15"/>
        <v>3.5393485739880705E-3</v>
      </c>
      <c r="AK12" s="1" t="str">
        <f t="shared" si="16"/>
        <v>1990-1994</v>
      </c>
      <c r="AL12" s="10">
        <f t="shared" si="17"/>
        <v>227005.2</v>
      </c>
      <c r="AM12" s="10">
        <f t="shared" si="18"/>
        <v>202572.39999999991</v>
      </c>
      <c r="AN12" s="5">
        <f t="shared" si="19"/>
        <v>24432.800000000105</v>
      </c>
      <c r="AO12" s="19">
        <f t="shared" si="20"/>
        <v>4.2689031594894537E-4</v>
      </c>
    </row>
    <row r="13" spans="1:41" x14ac:dyDescent="0.25">
      <c r="A13" s="4">
        <v>1959</v>
      </c>
      <c r="B13" s="10">
        <v>45138.432999999997</v>
      </c>
      <c r="C13" s="10">
        <f t="shared" si="0"/>
        <v>45138433</v>
      </c>
      <c r="D13" s="10">
        <f t="shared" si="1"/>
        <v>534714</v>
      </c>
      <c r="E13" s="8">
        <f t="shared" si="2"/>
        <v>1.1776339537314514E-2</v>
      </c>
      <c r="T13" s="2">
        <v>1995</v>
      </c>
      <c r="U13" s="2">
        <f t="shared" si="3"/>
        <v>1997.5</v>
      </c>
      <c r="V13" s="2" t="str">
        <f t="shared" si="4"/>
        <v>1995-1999</v>
      </c>
      <c r="W13" s="10">
        <f>C49</f>
        <v>57801887</v>
      </c>
      <c r="X13" s="10">
        <f t="shared" si="5"/>
        <v>1213205</v>
      </c>
      <c r="Y13" s="10">
        <v>3706.7930000000001</v>
      </c>
      <c r="Z13" s="10">
        <f t="shared" si="6"/>
        <v>3706793</v>
      </c>
      <c r="AA13" s="10">
        <v>2687.2179999999998</v>
      </c>
      <c r="AB13" s="10">
        <f t="shared" si="7"/>
        <v>2687218</v>
      </c>
      <c r="AC13" s="10">
        <f t="shared" si="8"/>
        <v>242641</v>
      </c>
      <c r="AD13" s="17">
        <f t="shared" si="9"/>
        <v>4.1542077543368075E-3</v>
      </c>
      <c r="AE13" s="10">
        <f t="shared" si="10"/>
        <v>741358.6</v>
      </c>
      <c r="AF13" s="10">
        <f t="shared" si="11"/>
        <v>537443.6</v>
      </c>
      <c r="AG13" s="13">
        <f t="shared" si="12"/>
        <v>12.692651468071263</v>
      </c>
      <c r="AH13" s="14">
        <f t="shared" si="13"/>
        <v>9.201463770091161</v>
      </c>
      <c r="AI13" s="12">
        <f t="shared" si="14"/>
        <v>3.4911876979801022</v>
      </c>
      <c r="AJ13" s="17">
        <f t="shared" si="15"/>
        <v>3.4911876979801027E-3</v>
      </c>
      <c r="AK13" s="1" t="str">
        <f t="shared" si="16"/>
        <v>1995-1999</v>
      </c>
      <c r="AL13" s="10">
        <f t="shared" si="17"/>
        <v>242641</v>
      </c>
      <c r="AM13" s="10">
        <f t="shared" si="18"/>
        <v>203915</v>
      </c>
      <c r="AN13" s="5">
        <f t="shared" si="19"/>
        <v>38726</v>
      </c>
      <c r="AO13" s="19">
        <f t="shared" si="20"/>
        <v>6.6302005635670484E-4</v>
      </c>
    </row>
    <row r="14" spans="1:41" x14ac:dyDescent="0.25">
      <c r="A14" s="4">
        <v>1960</v>
      </c>
      <c r="B14" s="10">
        <v>45673.146999999997</v>
      </c>
      <c r="C14" s="10">
        <f t="shared" si="0"/>
        <v>45673147</v>
      </c>
      <c r="D14" s="10">
        <f t="shared" si="1"/>
        <v>593827</v>
      </c>
      <c r="E14" s="8">
        <f t="shared" si="2"/>
        <v>1.2917690199689861E-2</v>
      </c>
      <c r="T14" s="2">
        <v>2000</v>
      </c>
      <c r="U14" s="2">
        <f t="shared" si="3"/>
        <v>2002.5</v>
      </c>
      <c r="V14" s="2" t="str">
        <f t="shared" si="4"/>
        <v>2000-2004</v>
      </c>
      <c r="W14" s="10">
        <f>C54</f>
        <v>59015092</v>
      </c>
      <c r="X14" s="10">
        <f t="shared" si="5"/>
        <v>2105036</v>
      </c>
      <c r="Y14" s="10">
        <v>3860.0839999999998</v>
      </c>
      <c r="Z14" s="10">
        <f t="shared" si="6"/>
        <v>3860084</v>
      </c>
      <c r="AA14" s="10">
        <v>2681.5309999999999</v>
      </c>
      <c r="AB14" s="10">
        <f t="shared" si="7"/>
        <v>2681531</v>
      </c>
      <c r="AC14" s="10">
        <f t="shared" si="8"/>
        <v>421007.2</v>
      </c>
      <c r="AD14" s="17">
        <f t="shared" si="9"/>
        <v>7.0088888171179111E-3</v>
      </c>
      <c r="AE14" s="10">
        <f t="shared" si="10"/>
        <v>772016.8</v>
      </c>
      <c r="AF14" s="10">
        <f t="shared" si="11"/>
        <v>536306.19999999995</v>
      </c>
      <c r="AG14" s="13">
        <f t="shared" si="12"/>
        <v>12.852464081723911</v>
      </c>
      <c r="AH14" s="14">
        <f t="shared" si="13"/>
        <v>8.9283758751180535</v>
      </c>
      <c r="AI14" s="12">
        <f t="shared" si="14"/>
        <v>3.9240882066058571</v>
      </c>
      <c r="AJ14" s="17">
        <f t="shared" si="15"/>
        <v>3.9240882066058575E-3</v>
      </c>
      <c r="AK14" s="1" t="str">
        <f t="shared" si="16"/>
        <v>2000-2004</v>
      </c>
      <c r="AL14" s="10">
        <f t="shared" si="17"/>
        <v>421007.2</v>
      </c>
      <c r="AM14" s="10">
        <f t="shared" si="18"/>
        <v>235710.60000000009</v>
      </c>
      <c r="AN14" s="5">
        <f t="shared" si="19"/>
        <v>185296.59999999992</v>
      </c>
      <c r="AO14" s="19">
        <f t="shared" si="20"/>
        <v>3.0848006105120532E-3</v>
      </c>
    </row>
    <row r="15" spans="1:41" x14ac:dyDescent="0.25">
      <c r="A15" s="4">
        <v>1961</v>
      </c>
      <c r="B15" s="10">
        <v>46266.974000000002</v>
      </c>
      <c r="C15" s="10">
        <f t="shared" si="0"/>
        <v>46266974</v>
      </c>
      <c r="D15" s="10">
        <f t="shared" si="1"/>
        <v>640069</v>
      </c>
      <c r="E15" s="8">
        <f t="shared" si="2"/>
        <v>1.3739216588676219E-2</v>
      </c>
      <c r="T15" s="2">
        <v>2005</v>
      </c>
      <c r="U15" s="2">
        <f t="shared" si="3"/>
        <v>2007.5</v>
      </c>
      <c r="V15" s="2" t="str">
        <f t="shared" si="4"/>
        <v>2005-2009</v>
      </c>
      <c r="W15" s="10">
        <f>C59</f>
        <v>61120128</v>
      </c>
      <c r="X15" s="10">
        <f t="shared" si="5"/>
        <v>1759407</v>
      </c>
      <c r="Y15" s="10">
        <v>3975.2350000000001</v>
      </c>
      <c r="Z15" s="10">
        <f t="shared" si="6"/>
        <v>3975235</v>
      </c>
      <c r="AA15" s="10">
        <v>2661.9479999999999</v>
      </c>
      <c r="AB15" s="10">
        <f t="shared" si="7"/>
        <v>2661948</v>
      </c>
      <c r="AC15" s="10">
        <f t="shared" si="8"/>
        <v>351881.4</v>
      </c>
      <c r="AD15" s="17">
        <f t="shared" si="9"/>
        <v>5.6755218762167122E-3</v>
      </c>
      <c r="AE15" s="10">
        <f t="shared" si="10"/>
        <v>795047</v>
      </c>
      <c r="AF15" s="10">
        <f t="shared" si="11"/>
        <v>532389.6</v>
      </c>
      <c r="AG15" s="13">
        <f t="shared" si="12"/>
        <v>12.823373560297499</v>
      </c>
      <c r="AH15" s="14">
        <f t="shared" si="13"/>
        <v>8.5869523693786167</v>
      </c>
      <c r="AI15" s="12">
        <f t="shared" si="14"/>
        <v>4.2364211909188825</v>
      </c>
      <c r="AJ15" s="17">
        <f t="shared" si="15"/>
        <v>4.236421190918882E-3</v>
      </c>
      <c r="AK15" s="1" t="str">
        <f t="shared" si="16"/>
        <v>2005-2009</v>
      </c>
      <c r="AL15" s="10">
        <f t="shared" si="17"/>
        <v>351881.4</v>
      </c>
      <c r="AM15" s="10">
        <f t="shared" si="18"/>
        <v>262657.40000000002</v>
      </c>
      <c r="AN15" s="5">
        <f t="shared" si="19"/>
        <v>89224</v>
      </c>
      <c r="AO15" s="19">
        <f t="shared" si="20"/>
        <v>1.4391006852978302E-3</v>
      </c>
    </row>
    <row r="16" spans="1:41" x14ac:dyDescent="0.25">
      <c r="A16" s="4">
        <v>1962</v>
      </c>
      <c r="B16" s="10">
        <v>46907.042999999998</v>
      </c>
      <c r="C16" s="10">
        <f t="shared" si="0"/>
        <v>46907043</v>
      </c>
      <c r="D16" s="10">
        <f t="shared" si="1"/>
        <v>653782</v>
      </c>
      <c r="E16" s="8">
        <f t="shared" si="2"/>
        <v>1.3841362440824853E-2</v>
      </c>
      <c r="T16" s="2">
        <v>2010</v>
      </c>
      <c r="U16" s="2">
        <f t="shared" si="3"/>
        <v>2012.5</v>
      </c>
      <c r="V16" s="2" t="str">
        <f t="shared" si="4"/>
        <v>2010-2014</v>
      </c>
      <c r="W16" s="10">
        <f>C64</f>
        <v>62879535</v>
      </c>
      <c r="X16" s="10">
        <f>W17-W16</f>
        <v>1573659</v>
      </c>
      <c r="Y16" s="10">
        <v>3930.4929999999999</v>
      </c>
      <c r="Z16" s="10">
        <f t="shared" si="6"/>
        <v>3930493</v>
      </c>
      <c r="AA16" s="10">
        <v>2780.665</v>
      </c>
      <c r="AB16" s="10">
        <f t="shared" si="7"/>
        <v>2780665</v>
      </c>
      <c r="AC16" s="10">
        <f t="shared" si="8"/>
        <v>314731.8</v>
      </c>
      <c r="AD16" s="17">
        <f t="shared" si="9"/>
        <v>4.9434548756117523E-3</v>
      </c>
      <c r="AE16" s="10">
        <f t="shared" si="10"/>
        <v>786098.6</v>
      </c>
      <c r="AF16" s="10">
        <f t="shared" si="11"/>
        <v>556133</v>
      </c>
      <c r="AG16" s="13">
        <f t="shared" si="12"/>
        <v>12.347157029831662</v>
      </c>
      <c r="AH16" s="14">
        <f t="shared" si="13"/>
        <v>8.7351147559242204</v>
      </c>
      <c r="AI16" s="12">
        <f t="shared" si="14"/>
        <v>3.6120422739074414</v>
      </c>
      <c r="AJ16" s="17">
        <f t="shared" si="15"/>
        <v>3.6120422739074408E-3</v>
      </c>
      <c r="AK16" s="1" t="str">
        <f t="shared" si="16"/>
        <v>2010-2014</v>
      </c>
      <c r="AL16" s="10">
        <f t="shared" si="17"/>
        <v>314731.8</v>
      </c>
      <c r="AM16" s="10">
        <f t="shared" si="18"/>
        <v>229965.59999999998</v>
      </c>
      <c r="AN16" s="5">
        <f t="shared" si="19"/>
        <v>84766.200000000012</v>
      </c>
      <c r="AO16" s="19">
        <f t="shared" si="20"/>
        <v>1.3314126017043115E-3</v>
      </c>
    </row>
    <row r="17" spans="1:41" x14ac:dyDescent="0.25">
      <c r="A17" s="4">
        <v>1963</v>
      </c>
      <c r="B17" s="10">
        <v>47560.824999999997</v>
      </c>
      <c r="C17" s="10">
        <f t="shared" si="0"/>
        <v>47560825</v>
      </c>
      <c r="D17" s="10">
        <f t="shared" si="1"/>
        <v>623589</v>
      </c>
      <c r="E17" s="8">
        <f t="shared" si="2"/>
        <v>1.3026005397511201E-2</v>
      </c>
      <c r="T17" s="2">
        <v>2015</v>
      </c>
      <c r="U17" s="2">
        <f t="shared" si="3"/>
        <v>2017.5</v>
      </c>
      <c r="V17" s="2" t="str">
        <f t="shared" si="4"/>
        <v>2015-2019</v>
      </c>
      <c r="W17" s="10">
        <f>C69</f>
        <v>64453194</v>
      </c>
      <c r="X17" s="10">
        <f>W18-W17</f>
        <v>820318</v>
      </c>
      <c r="Y17" s="10">
        <v>3643.8150000000001</v>
      </c>
      <c r="Z17" s="10">
        <f t="shared" si="6"/>
        <v>3643815</v>
      </c>
      <c r="AA17" s="10">
        <v>3006.1329999999998</v>
      </c>
      <c r="AB17" s="10">
        <f t="shared" si="7"/>
        <v>3006133</v>
      </c>
      <c r="AC17" s="10">
        <f t="shared" si="8"/>
        <v>164063.6</v>
      </c>
      <c r="AD17" s="17">
        <f t="shared" si="9"/>
        <v>2.5293727877434891E-3</v>
      </c>
      <c r="AE17" s="10">
        <f t="shared" si="10"/>
        <v>728763</v>
      </c>
      <c r="AF17" s="10">
        <f t="shared" si="11"/>
        <v>601226.6</v>
      </c>
      <c r="AG17" s="13">
        <f t="shared" ref="AG17" si="21">1000*AE17/AVERAGE(W17:W18)</f>
        <v>11.235358122790846</v>
      </c>
      <c r="AH17" s="14">
        <f t="shared" ref="AH17" si="22">1000*AF17/AVERAGE(W17:W18)</f>
        <v>9.269126127352683</v>
      </c>
      <c r="AI17" s="12">
        <f t="shared" ref="AI17" si="23">AG17-AH17</f>
        <v>1.9662319954381626</v>
      </c>
      <c r="AJ17" s="17">
        <f t="shared" si="15"/>
        <v>1.9662319954381639E-3</v>
      </c>
      <c r="AK17" s="1" t="str">
        <f t="shared" si="16"/>
        <v>2015-2019</v>
      </c>
      <c r="AL17" s="10">
        <f t="shared" si="17"/>
        <v>164063.6</v>
      </c>
      <c r="AM17" s="10">
        <f t="shared" si="18"/>
        <v>127536.40000000002</v>
      </c>
      <c r="AN17" s="5">
        <f t="shared" si="19"/>
        <v>36527.199999999983</v>
      </c>
      <c r="AO17" s="19">
        <f t="shared" si="20"/>
        <v>5.6314079230532503E-4</v>
      </c>
    </row>
    <row r="18" spans="1:41" x14ac:dyDescent="0.25">
      <c r="A18" s="4">
        <v>1964</v>
      </c>
      <c r="B18" s="10">
        <v>48184.413999999997</v>
      </c>
      <c r="C18" s="10">
        <f t="shared" si="0"/>
        <v>48184414</v>
      </c>
      <c r="D18" s="10">
        <f t="shared" si="1"/>
        <v>562239</v>
      </c>
      <c r="E18" s="8">
        <f t="shared" si="2"/>
        <v>1.1600800804142598E-2</v>
      </c>
      <c r="T18" s="2">
        <v>2020</v>
      </c>
      <c r="W18" s="10">
        <f>C74</f>
        <v>65273512</v>
      </c>
      <c r="X18" s="5"/>
      <c r="AB18" s="1"/>
      <c r="AD18" s="7"/>
      <c r="AF18" s="10"/>
      <c r="AL18" s="1"/>
      <c r="AM18" s="10"/>
    </row>
    <row r="19" spans="1:41" x14ac:dyDescent="0.25">
      <c r="A19" s="4">
        <v>1965</v>
      </c>
      <c r="B19" s="10">
        <v>48746.652999999998</v>
      </c>
      <c r="C19" s="10">
        <f t="shared" si="0"/>
        <v>48746653</v>
      </c>
      <c r="D19" s="10">
        <f t="shared" si="1"/>
        <v>485883</v>
      </c>
      <c r="E19" s="8">
        <f t="shared" si="2"/>
        <v>9.9180857681930804E-3</v>
      </c>
    </row>
    <row r="20" spans="1:41" x14ac:dyDescent="0.25">
      <c r="A20" s="4">
        <v>1966</v>
      </c>
      <c r="B20" s="10">
        <v>49232.536</v>
      </c>
      <c r="C20" s="10">
        <f t="shared" si="0"/>
        <v>49232536</v>
      </c>
      <c r="D20" s="10">
        <f t="shared" si="1"/>
        <v>418544</v>
      </c>
      <c r="E20" s="8">
        <f t="shared" si="2"/>
        <v>8.465386217267782E-3</v>
      </c>
    </row>
    <row r="21" spans="1:41" x14ac:dyDescent="0.25">
      <c r="A21" s="4">
        <v>1967</v>
      </c>
      <c r="B21" s="10">
        <v>49651.08</v>
      </c>
      <c r="C21" s="10">
        <f t="shared" si="0"/>
        <v>49651080</v>
      </c>
      <c r="D21" s="10">
        <f t="shared" si="1"/>
        <v>373507</v>
      </c>
      <c r="E21" s="8">
        <f t="shared" si="2"/>
        <v>7.4944469646739363E-3</v>
      </c>
    </row>
    <row r="22" spans="1:41" x14ac:dyDescent="0.25">
      <c r="A22" s="4">
        <v>1968</v>
      </c>
      <c r="B22" s="10">
        <v>50024.587</v>
      </c>
      <c r="C22" s="10">
        <f t="shared" si="0"/>
        <v>50024587</v>
      </c>
      <c r="D22" s="10">
        <f t="shared" si="1"/>
        <v>362854</v>
      </c>
      <c r="E22" s="8">
        <f t="shared" si="2"/>
        <v>7.2273014941994802E-3</v>
      </c>
    </row>
    <row r="23" spans="1:41" x14ac:dyDescent="0.25">
      <c r="A23" s="4">
        <v>1969</v>
      </c>
      <c r="B23" s="10">
        <v>50387.440999999999</v>
      </c>
      <c r="C23" s="10">
        <f t="shared" si="0"/>
        <v>50387441</v>
      </c>
      <c r="D23" s="10">
        <f t="shared" si="1"/>
        <v>376480</v>
      </c>
      <c r="E23" s="8">
        <f t="shared" si="2"/>
        <v>7.4438938350627447E-3</v>
      </c>
    </row>
    <row r="24" spans="1:41" x14ac:dyDescent="0.25">
      <c r="A24" s="4">
        <v>1970</v>
      </c>
      <c r="B24" s="10">
        <v>50763.921000000002</v>
      </c>
      <c r="C24" s="10">
        <f t="shared" si="0"/>
        <v>50763921</v>
      </c>
      <c r="D24" s="10">
        <f t="shared" si="1"/>
        <v>398648</v>
      </c>
      <c r="E24" s="8">
        <f t="shared" si="2"/>
        <v>7.8222648498932901E-3</v>
      </c>
    </row>
    <row r="25" spans="1:41" x14ac:dyDescent="0.25">
      <c r="A25" s="4">
        <v>1971</v>
      </c>
      <c r="B25" s="10">
        <v>51162.569000000003</v>
      </c>
      <c r="C25" s="10">
        <f t="shared" si="0"/>
        <v>51162569</v>
      </c>
      <c r="D25" s="10">
        <f t="shared" si="1"/>
        <v>410699</v>
      </c>
      <c r="E25" s="8">
        <f t="shared" si="2"/>
        <v>7.9952431788724316E-3</v>
      </c>
    </row>
    <row r="26" spans="1:41" x14ac:dyDescent="0.25">
      <c r="A26" s="4">
        <v>1972</v>
      </c>
      <c r="B26" s="10">
        <v>51573.267999999996</v>
      </c>
      <c r="C26" s="10">
        <f t="shared" si="0"/>
        <v>51573268</v>
      </c>
      <c r="D26" s="10">
        <f t="shared" si="1"/>
        <v>406263</v>
      </c>
      <c r="E26" s="8">
        <f t="shared" si="2"/>
        <v>7.8464899823712155E-3</v>
      </c>
    </row>
    <row r="27" spans="1:41" x14ac:dyDescent="0.25">
      <c r="A27" s="4">
        <v>1973</v>
      </c>
      <c r="B27" s="10">
        <v>51979.531000000003</v>
      </c>
      <c r="C27" s="10">
        <f t="shared" si="0"/>
        <v>51979531</v>
      </c>
      <c r="D27" s="10">
        <f t="shared" si="1"/>
        <v>377262</v>
      </c>
      <c r="E27" s="8">
        <f t="shared" si="2"/>
        <v>7.2316521329618627E-3</v>
      </c>
    </row>
    <row r="28" spans="1:41" x14ac:dyDescent="0.25">
      <c r="A28" s="4">
        <v>1974</v>
      </c>
      <c r="B28" s="10">
        <v>52356.792999999998</v>
      </c>
      <c r="C28" s="10">
        <f t="shared" si="0"/>
        <v>52356793</v>
      </c>
      <c r="D28" s="10">
        <f t="shared" si="1"/>
        <v>331782</v>
      </c>
      <c r="E28" s="8">
        <f t="shared" si="2"/>
        <v>6.3169277487799365E-3</v>
      </c>
    </row>
    <row r="29" spans="1:41" x14ac:dyDescent="0.25">
      <c r="A29" s="4">
        <v>1975</v>
      </c>
      <c r="B29" s="10">
        <v>52688.574999999997</v>
      </c>
      <c r="C29" s="10">
        <f t="shared" si="0"/>
        <v>52688575</v>
      </c>
      <c r="D29" s="10">
        <f t="shared" si="1"/>
        <v>280739</v>
      </c>
      <c r="E29" s="8">
        <f t="shared" si="2"/>
        <v>5.3141133645022952E-3</v>
      </c>
    </row>
    <row r="30" spans="1:41" x14ac:dyDescent="0.25">
      <c r="A30" s="4">
        <v>1976</v>
      </c>
      <c r="B30" s="10">
        <v>52969.313999999998</v>
      </c>
      <c r="C30" s="10">
        <f t="shared" si="0"/>
        <v>52969314</v>
      </c>
      <c r="D30" s="10">
        <f t="shared" si="1"/>
        <v>239235</v>
      </c>
      <c r="E30" s="8">
        <f t="shared" si="2"/>
        <v>4.50630655469116E-3</v>
      </c>
    </row>
    <row r="31" spans="1:41" x14ac:dyDescent="0.25">
      <c r="A31" s="4">
        <v>1977</v>
      </c>
      <c r="B31" s="10">
        <v>53208.548999999999</v>
      </c>
      <c r="C31" s="10">
        <f t="shared" si="0"/>
        <v>53208549</v>
      </c>
      <c r="D31" s="10">
        <f t="shared" si="1"/>
        <v>214563</v>
      </c>
      <c r="E31" s="8">
        <f t="shared" si="2"/>
        <v>4.0243769624858415E-3</v>
      </c>
    </row>
    <row r="32" spans="1:41" x14ac:dyDescent="0.25">
      <c r="A32" s="4">
        <v>1978</v>
      </c>
      <c r="B32" s="10">
        <v>53423.112000000001</v>
      </c>
      <c r="C32" s="10">
        <f t="shared" si="0"/>
        <v>53423112</v>
      </c>
      <c r="D32" s="10">
        <f t="shared" si="1"/>
        <v>213961</v>
      </c>
      <c r="E32" s="8">
        <f t="shared" si="2"/>
        <v>3.9970227961029581E-3</v>
      </c>
    </row>
    <row r="33" spans="1:5" x14ac:dyDescent="0.25">
      <c r="A33" s="4">
        <v>1979</v>
      </c>
      <c r="B33" s="10">
        <v>53637.072999999997</v>
      </c>
      <c r="C33" s="10">
        <f t="shared" si="0"/>
        <v>53637073</v>
      </c>
      <c r="D33" s="10">
        <f t="shared" si="1"/>
        <v>230933</v>
      </c>
      <c r="E33" s="8">
        <f t="shared" si="2"/>
        <v>4.2962249253358535E-3</v>
      </c>
    </row>
    <row r="34" spans="1:5" x14ac:dyDescent="0.25">
      <c r="A34" s="4">
        <v>1980</v>
      </c>
      <c r="B34" s="10">
        <v>53868.006000000001</v>
      </c>
      <c r="C34" s="10">
        <f t="shared" si="0"/>
        <v>53868006</v>
      </c>
      <c r="D34" s="10">
        <f t="shared" si="1"/>
        <v>253003</v>
      </c>
      <c r="E34" s="8">
        <f t="shared" si="2"/>
        <v>4.6857173389348904E-3</v>
      </c>
    </row>
    <row r="35" spans="1:5" x14ac:dyDescent="0.25">
      <c r="A35" s="4">
        <v>1981</v>
      </c>
      <c r="B35" s="10">
        <v>54121.008999999998</v>
      </c>
      <c r="C35" s="10">
        <f t="shared" si="0"/>
        <v>54121009</v>
      </c>
      <c r="D35" s="10">
        <f t="shared" si="1"/>
        <v>270460</v>
      </c>
      <c r="E35" s="8">
        <f t="shared" si="2"/>
        <v>4.9848645056285602E-3</v>
      </c>
    </row>
    <row r="36" spans="1:5" x14ac:dyDescent="0.25">
      <c r="A36" s="4">
        <v>1982</v>
      </c>
      <c r="B36" s="10">
        <v>54391.468999999997</v>
      </c>
      <c r="C36" s="10">
        <f t="shared" si="0"/>
        <v>54391469</v>
      </c>
      <c r="D36" s="10">
        <f t="shared" si="1"/>
        <v>283901</v>
      </c>
      <c r="E36" s="8">
        <f t="shared" si="2"/>
        <v>5.2060003315948303E-3</v>
      </c>
    </row>
    <row r="37" spans="1:5" x14ac:dyDescent="0.25">
      <c r="A37" s="4">
        <v>1983</v>
      </c>
      <c r="B37" s="10">
        <v>54675.37</v>
      </c>
      <c r="C37" s="10">
        <f t="shared" si="0"/>
        <v>54675370</v>
      </c>
      <c r="D37" s="10">
        <f t="shared" si="1"/>
        <v>289797</v>
      </c>
      <c r="E37" s="8">
        <f t="shared" si="2"/>
        <v>5.2863112117008332E-3</v>
      </c>
    </row>
    <row r="38" spans="1:5" x14ac:dyDescent="0.25">
      <c r="A38" s="4">
        <v>1984</v>
      </c>
      <c r="B38" s="10">
        <v>54965.167000000001</v>
      </c>
      <c r="C38" s="10">
        <f t="shared" si="0"/>
        <v>54965167</v>
      </c>
      <c r="D38" s="10">
        <f t="shared" si="1"/>
        <v>289671</v>
      </c>
      <c r="E38" s="8">
        <f t="shared" si="2"/>
        <v>5.2562327501255333E-3</v>
      </c>
    </row>
    <row r="39" spans="1:5" x14ac:dyDescent="0.25">
      <c r="A39" s="4">
        <v>1985</v>
      </c>
      <c r="B39" s="10">
        <v>55254.838000000003</v>
      </c>
      <c r="C39" s="10">
        <f t="shared" si="0"/>
        <v>55254838</v>
      </c>
      <c r="D39" s="10">
        <f t="shared" si="1"/>
        <v>290433</v>
      </c>
      <c r="E39" s="8">
        <f t="shared" si="2"/>
        <v>5.2424677668864023E-3</v>
      </c>
    </row>
    <row r="40" spans="1:5" x14ac:dyDescent="0.25">
      <c r="A40" s="4">
        <v>1986</v>
      </c>
      <c r="B40" s="10">
        <v>55545.271000000001</v>
      </c>
      <c r="C40" s="10">
        <f t="shared" si="0"/>
        <v>55545271</v>
      </c>
      <c r="D40" s="10">
        <f t="shared" si="1"/>
        <v>292351</v>
      </c>
      <c r="E40" s="8">
        <f t="shared" si="2"/>
        <v>5.2494775835998445E-3</v>
      </c>
    </row>
    <row r="41" spans="1:5" x14ac:dyDescent="0.25">
      <c r="A41" s="4">
        <v>1987</v>
      </c>
      <c r="B41" s="10">
        <v>55837.622000000003</v>
      </c>
      <c r="C41" s="10">
        <f t="shared" si="0"/>
        <v>55837622</v>
      </c>
      <c r="D41" s="10">
        <f t="shared" si="1"/>
        <v>288715</v>
      </c>
      <c r="E41" s="8">
        <f t="shared" si="2"/>
        <v>5.1572845865516422E-3</v>
      </c>
    </row>
    <row r="42" spans="1:5" x14ac:dyDescent="0.25">
      <c r="A42" s="4">
        <v>1988</v>
      </c>
      <c r="B42" s="10">
        <v>56126.337</v>
      </c>
      <c r="C42" s="10">
        <f t="shared" si="0"/>
        <v>56126337</v>
      </c>
      <c r="D42" s="10">
        <f t="shared" si="1"/>
        <v>277966</v>
      </c>
      <c r="E42" s="8">
        <f t="shared" si="2"/>
        <v>4.9402722671798545E-3</v>
      </c>
    </row>
    <row r="43" spans="1:5" x14ac:dyDescent="0.25">
      <c r="A43" s="4">
        <v>1989</v>
      </c>
      <c r="B43" s="10">
        <v>56404.303</v>
      </c>
      <c r="C43" s="10">
        <f t="shared" si="0"/>
        <v>56404303</v>
      </c>
      <c r="D43" s="10">
        <f t="shared" si="1"/>
        <v>262558</v>
      </c>
      <c r="E43" s="8">
        <f t="shared" si="2"/>
        <v>4.6441195210478242E-3</v>
      </c>
    </row>
    <row r="44" spans="1:5" x14ac:dyDescent="0.25">
      <c r="A44" s="4">
        <v>1990</v>
      </c>
      <c r="B44" s="10">
        <v>56666.860999999997</v>
      </c>
      <c r="C44" s="10">
        <f t="shared" si="0"/>
        <v>56666861</v>
      </c>
      <c r="D44" s="10">
        <f t="shared" si="1"/>
        <v>246719</v>
      </c>
      <c r="E44" s="8">
        <f t="shared" si="2"/>
        <v>4.3443923588921442E-3</v>
      </c>
    </row>
    <row r="45" spans="1:5" x14ac:dyDescent="0.25">
      <c r="A45" s="4">
        <v>1991</v>
      </c>
      <c r="B45" s="10">
        <v>56913.58</v>
      </c>
      <c r="C45" s="10">
        <f t="shared" si="0"/>
        <v>56913580</v>
      </c>
      <c r="D45" s="10">
        <f t="shared" si="1"/>
        <v>233633</v>
      </c>
      <c r="E45" s="8">
        <f t="shared" si="2"/>
        <v>4.0966399383178054E-3</v>
      </c>
    </row>
    <row r="46" spans="1:5" x14ac:dyDescent="0.25">
      <c r="A46" s="4">
        <v>1992</v>
      </c>
      <c r="B46" s="10">
        <v>57147.213000000003</v>
      </c>
      <c r="C46" s="10">
        <f t="shared" si="0"/>
        <v>57147213</v>
      </c>
      <c r="D46" s="10">
        <f t="shared" si="1"/>
        <v>223162</v>
      </c>
      <c r="E46" s="8">
        <f t="shared" si="2"/>
        <v>3.8974275287740083E-3</v>
      </c>
    </row>
    <row r="47" spans="1:5" x14ac:dyDescent="0.25">
      <c r="A47" s="4">
        <v>1993</v>
      </c>
      <c r="B47" s="10">
        <v>57370.375</v>
      </c>
      <c r="C47" s="10">
        <f t="shared" si="0"/>
        <v>57370375</v>
      </c>
      <c r="D47" s="10">
        <f t="shared" si="1"/>
        <v>216747</v>
      </c>
      <c r="E47" s="8">
        <f t="shared" si="2"/>
        <v>3.770906737818065E-3</v>
      </c>
    </row>
    <row r="48" spans="1:5" x14ac:dyDescent="0.25">
      <c r="A48" s="4">
        <v>1994</v>
      </c>
      <c r="B48" s="10">
        <v>57587.122000000003</v>
      </c>
      <c r="C48" s="10">
        <f t="shared" si="0"/>
        <v>57587122</v>
      </c>
      <c r="D48" s="10">
        <f t="shared" si="1"/>
        <v>214765</v>
      </c>
      <c r="E48" s="8">
        <f t="shared" si="2"/>
        <v>3.7224515898216961E-3</v>
      </c>
    </row>
    <row r="49" spans="1:5" x14ac:dyDescent="0.25">
      <c r="A49" s="4">
        <v>1995</v>
      </c>
      <c r="B49" s="10">
        <v>57801.887000000002</v>
      </c>
      <c r="C49" s="10">
        <f t="shared" si="0"/>
        <v>57801887</v>
      </c>
      <c r="D49" s="10">
        <f t="shared" si="1"/>
        <v>210168</v>
      </c>
      <c r="E49" s="8">
        <f t="shared" si="2"/>
        <v>3.6294075889412346E-3</v>
      </c>
    </row>
    <row r="50" spans="1:5" x14ac:dyDescent="0.25">
      <c r="A50" s="4">
        <v>1996</v>
      </c>
      <c r="B50" s="10">
        <v>58012.055</v>
      </c>
      <c r="C50" s="10">
        <f t="shared" si="0"/>
        <v>58012055</v>
      </c>
      <c r="D50" s="10">
        <f t="shared" si="1"/>
        <v>208602</v>
      </c>
      <c r="E50" s="8">
        <f t="shared" si="2"/>
        <v>3.5893854046871072E-3</v>
      </c>
    </row>
    <row r="51" spans="1:5" x14ac:dyDescent="0.25">
      <c r="A51" s="4">
        <v>1997</v>
      </c>
      <c r="B51" s="10">
        <v>58220.656999999999</v>
      </c>
      <c r="C51" s="10">
        <f t="shared" si="0"/>
        <v>58220657</v>
      </c>
      <c r="D51" s="10">
        <f t="shared" si="1"/>
        <v>223588</v>
      </c>
      <c r="E51" s="8">
        <f t="shared" si="2"/>
        <v>3.832995119646181E-3</v>
      </c>
    </row>
    <row r="52" spans="1:5" x14ac:dyDescent="0.25">
      <c r="A52" s="4">
        <v>1998</v>
      </c>
      <c r="B52" s="10">
        <v>58444.245000000003</v>
      </c>
      <c r="C52" s="10">
        <f t="shared" si="0"/>
        <v>58444245</v>
      </c>
      <c r="D52" s="10">
        <f t="shared" si="1"/>
        <v>260136</v>
      </c>
      <c r="E52" s="8">
        <f t="shared" si="2"/>
        <v>4.441127632175558E-3</v>
      </c>
    </row>
    <row r="53" spans="1:5" x14ac:dyDescent="0.25">
      <c r="A53" s="4">
        <v>1999</v>
      </c>
      <c r="B53" s="10">
        <v>58704.381000000001</v>
      </c>
      <c r="C53" s="10">
        <f t="shared" si="0"/>
        <v>58704381</v>
      </c>
      <c r="D53" s="10">
        <f t="shared" si="1"/>
        <v>310711</v>
      </c>
      <c r="E53" s="8">
        <f t="shared" si="2"/>
        <v>5.2788377671381522E-3</v>
      </c>
    </row>
    <row r="54" spans="1:5" x14ac:dyDescent="0.25">
      <c r="A54" s="4">
        <v>2000</v>
      </c>
      <c r="B54" s="10">
        <v>59015.091999999997</v>
      </c>
      <c r="C54" s="10">
        <f t="shared" si="0"/>
        <v>59015092</v>
      </c>
      <c r="D54" s="10">
        <f t="shared" si="1"/>
        <v>369034</v>
      </c>
      <c r="E54" s="8">
        <f t="shared" si="2"/>
        <v>6.2337236044920502E-3</v>
      </c>
    </row>
    <row r="55" spans="1:5" x14ac:dyDescent="0.25">
      <c r="A55" s="4">
        <v>2001</v>
      </c>
      <c r="B55" s="10">
        <v>59384.125999999997</v>
      </c>
      <c r="C55" s="10">
        <f t="shared" si="0"/>
        <v>59384126</v>
      </c>
      <c r="D55" s="10">
        <f t="shared" si="1"/>
        <v>419308</v>
      </c>
      <c r="E55" s="8">
        <f t="shared" si="2"/>
        <v>7.0361034322709518E-3</v>
      </c>
    </row>
    <row r="56" spans="1:5" x14ac:dyDescent="0.25">
      <c r="A56" s="4">
        <v>2002</v>
      </c>
      <c r="B56" s="10">
        <v>59803.434000000001</v>
      </c>
      <c r="C56" s="10">
        <f t="shared" si="0"/>
        <v>59803434</v>
      </c>
      <c r="D56" s="10">
        <f t="shared" si="1"/>
        <v>448157</v>
      </c>
      <c r="E56" s="8">
        <f t="shared" si="2"/>
        <v>7.4658599254800034E-3</v>
      </c>
    </row>
    <row r="57" spans="1:5" x14ac:dyDescent="0.25">
      <c r="A57" s="4">
        <v>2003</v>
      </c>
      <c r="B57" s="10">
        <v>60251.591</v>
      </c>
      <c r="C57" s="10">
        <f t="shared" si="0"/>
        <v>60251591</v>
      </c>
      <c r="D57" s="10">
        <f t="shared" si="1"/>
        <v>446386</v>
      </c>
      <c r="E57" s="8">
        <f t="shared" si="2"/>
        <v>7.381357492736146E-3</v>
      </c>
    </row>
    <row r="58" spans="1:5" x14ac:dyDescent="0.25">
      <c r="A58" s="4">
        <v>2004</v>
      </c>
      <c r="B58" s="10">
        <v>60697.976999999999</v>
      </c>
      <c r="C58" s="10">
        <f t="shared" si="0"/>
        <v>60697977</v>
      </c>
      <c r="D58" s="10">
        <f t="shared" si="1"/>
        <v>422151</v>
      </c>
      <c r="E58" s="8">
        <f t="shared" si="2"/>
        <v>6.9308416840009124E-3</v>
      </c>
    </row>
    <row r="59" spans="1:5" x14ac:dyDescent="0.25">
      <c r="A59" s="4">
        <v>2005</v>
      </c>
      <c r="B59" s="10">
        <v>61120.127999999997</v>
      </c>
      <c r="C59" s="10">
        <f t="shared" si="0"/>
        <v>61120128</v>
      </c>
      <c r="D59" s="10">
        <f t="shared" si="1"/>
        <v>388796</v>
      </c>
      <c r="E59" s="8">
        <f t="shared" si="2"/>
        <v>6.3410096328560053E-3</v>
      </c>
    </row>
    <row r="60" spans="1:5" x14ac:dyDescent="0.25">
      <c r="A60" s="4">
        <v>2006</v>
      </c>
      <c r="B60" s="10">
        <v>61508.923999999999</v>
      </c>
      <c r="C60" s="10">
        <f t="shared" si="0"/>
        <v>61508924</v>
      </c>
      <c r="D60" s="10">
        <f t="shared" si="1"/>
        <v>360305</v>
      </c>
      <c r="E60" s="8">
        <f t="shared" si="2"/>
        <v>5.8406612716920799E-3</v>
      </c>
    </row>
    <row r="61" spans="1:5" x14ac:dyDescent="0.25">
      <c r="A61" s="4">
        <v>2007</v>
      </c>
      <c r="B61" s="10">
        <v>61869.228999999999</v>
      </c>
      <c r="C61" s="10">
        <f t="shared" si="0"/>
        <v>61869229</v>
      </c>
      <c r="D61" s="10">
        <f t="shared" si="1"/>
        <v>339978</v>
      </c>
      <c r="E61" s="8">
        <f t="shared" si="2"/>
        <v>5.4800497324128099E-3</v>
      </c>
    </row>
    <row r="62" spans="1:5" x14ac:dyDescent="0.25">
      <c r="A62" s="4">
        <v>2008</v>
      </c>
      <c r="B62" s="10">
        <v>62209.207000000002</v>
      </c>
      <c r="C62" s="10">
        <f t="shared" si="0"/>
        <v>62209207</v>
      </c>
      <c r="D62" s="10">
        <f t="shared" si="1"/>
        <v>333676</v>
      </c>
      <c r="E62" s="8">
        <f t="shared" si="2"/>
        <v>5.3494254084240191E-3</v>
      </c>
    </row>
    <row r="63" spans="1:5" x14ac:dyDescent="0.25">
      <c r="A63" s="4">
        <v>2009</v>
      </c>
      <c r="B63" s="10">
        <v>62542.883000000002</v>
      </c>
      <c r="C63" s="10">
        <f t="shared" si="0"/>
        <v>62542883</v>
      </c>
      <c r="D63" s="10">
        <f t="shared" si="1"/>
        <v>336652</v>
      </c>
      <c r="E63" s="8">
        <f t="shared" si="2"/>
        <v>5.3682906990359571E-3</v>
      </c>
    </row>
    <row r="64" spans="1:5" x14ac:dyDescent="0.25">
      <c r="A64" s="4">
        <v>2010</v>
      </c>
      <c r="B64" s="10">
        <v>62879.535000000003</v>
      </c>
      <c r="C64" s="10">
        <f t="shared" si="0"/>
        <v>62879535</v>
      </c>
      <c r="D64" s="10">
        <f t="shared" si="1"/>
        <v>342694</v>
      </c>
      <c r="E64" s="8">
        <f t="shared" si="2"/>
        <v>5.4351975599643476E-3</v>
      </c>
    </row>
    <row r="65" spans="1:5" x14ac:dyDescent="0.25">
      <c r="A65" s="4">
        <v>2011</v>
      </c>
      <c r="B65" s="10">
        <v>63222.228999999999</v>
      </c>
      <c r="C65" s="10">
        <f t="shared" si="0"/>
        <v>63222229</v>
      </c>
      <c r="D65" s="10">
        <f t="shared" si="1"/>
        <v>341995</v>
      </c>
      <c r="E65" s="8">
        <f t="shared" si="2"/>
        <v>5.3948192714248422E-3</v>
      </c>
    </row>
    <row r="66" spans="1:5" x14ac:dyDescent="0.25">
      <c r="A66" s="4">
        <v>2012</v>
      </c>
      <c r="B66" s="10">
        <v>63564.224000000002</v>
      </c>
      <c r="C66" s="10">
        <f t="shared" si="0"/>
        <v>63564224</v>
      </c>
      <c r="D66" s="10">
        <f t="shared" si="1"/>
        <v>329297</v>
      </c>
      <c r="E66" s="8">
        <f t="shared" si="2"/>
        <v>5.1671555934086231E-3</v>
      </c>
    </row>
    <row r="67" spans="1:5" x14ac:dyDescent="0.25">
      <c r="A67" s="4">
        <v>2013</v>
      </c>
      <c r="B67" s="10">
        <v>63893.521000000001</v>
      </c>
      <c r="C67" s="10">
        <f t="shared" si="0"/>
        <v>63893521</v>
      </c>
      <c r="D67" s="10">
        <f t="shared" si="1"/>
        <v>300029</v>
      </c>
      <c r="E67" s="8">
        <f t="shared" si="2"/>
        <v>4.6847663492906319E-3</v>
      </c>
    </row>
    <row r="68" spans="1:5" x14ac:dyDescent="0.25">
      <c r="A68" s="4">
        <v>2014</v>
      </c>
      <c r="B68" s="10">
        <v>64193.55</v>
      </c>
      <c r="C68" s="10">
        <f t="shared" si="0"/>
        <v>64193550</v>
      </c>
      <c r="D68" s="10">
        <f t="shared" si="1"/>
        <v>259644</v>
      </c>
      <c r="E68" s="8">
        <f t="shared" si="2"/>
        <v>4.0365421141167783E-3</v>
      </c>
    </row>
    <row r="69" spans="1:5" x14ac:dyDescent="0.25">
      <c r="A69" s="4">
        <v>2015</v>
      </c>
      <c r="B69" s="10">
        <v>64453.194000000003</v>
      </c>
      <c r="C69" s="10">
        <f t="shared" ref="C69:C74" si="24">B69*1000</f>
        <v>64453194</v>
      </c>
      <c r="D69" s="10">
        <f t="shared" ref="D69:D73" si="25">C70-C69</f>
        <v>214396</v>
      </c>
      <c r="E69" s="8">
        <f t="shared" ref="E69:E73" si="26">D69/AVERAGE(C69:C70)</f>
        <v>3.3208596379030661E-3</v>
      </c>
    </row>
    <row r="70" spans="1:5" x14ac:dyDescent="0.25">
      <c r="A70" s="4">
        <v>2016</v>
      </c>
      <c r="B70" s="10">
        <v>64667.59</v>
      </c>
      <c r="C70" s="10">
        <f t="shared" si="24"/>
        <v>64667590</v>
      </c>
      <c r="D70" s="10">
        <f t="shared" si="25"/>
        <v>174923</v>
      </c>
      <c r="E70" s="8">
        <f t="shared" si="26"/>
        <v>2.7013027701784779E-3</v>
      </c>
    </row>
    <row r="71" spans="1:5" x14ac:dyDescent="0.25">
      <c r="A71" s="4">
        <v>2017</v>
      </c>
      <c r="B71" s="10">
        <v>64842.512999999999</v>
      </c>
      <c r="C71" s="10">
        <f t="shared" si="24"/>
        <v>64842513</v>
      </c>
      <c r="D71" s="10">
        <f t="shared" si="25"/>
        <v>147999</v>
      </c>
      <c r="E71" s="8">
        <f t="shared" si="26"/>
        <v>2.279835966234323E-3</v>
      </c>
    </row>
    <row r="72" spans="1:5" x14ac:dyDescent="0.25">
      <c r="A72" s="4">
        <v>2018</v>
      </c>
      <c r="B72" s="10">
        <v>64990.512000000002</v>
      </c>
      <c r="C72" s="10">
        <f t="shared" si="24"/>
        <v>64990512</v>
      </c>
      <c r="D72" s="10">
        <f t="shared" si="25"/>
        <v>139219</v>
      </c>
      <c r="E72" s="8">
        <f t="shared" si="26"/>
        <v>2.1398515217958824E-3</v>
      </c>
    </row>
    <row r="73" spans="1:5" x14ac:dyDescent="0.25">
      <c r="A73" s="4">
        <v>2019</v>
      </c>
      <c r="B73" s="10">
        <v>65129.731</v>
      </c>
      <c r="C73" s="10">
        <f t="shared" si="24"/>
        <v>65129731</v>
      </c>
      <c r="D73" s="10">
        <f t="shared" si="25"/>
        <v>143781</v>
      </c>
      <c r="E73" s="8">
        <f t="shared" si="26"/>
        <v>2.2051752194537063E-3</v>
      </c>
    </row>
    <row r="74" spans="1:5" x14ac:dyDescent="0.25">
      <c r="A74" s="4">
        <v>2020</v>
      </c>
      <c r="B74" s="10">
        <v>65273.512000000002</v>
      </c>
      <c r="C74" s="10">
        <f t="shared" si="24"/>
        <v>65273512</v>
      </c>
      <c r="D74" s="10"/>
      <c r="E74" s="6"/>
    </row>
  </sheetData>
  <mergeCells count="2">
    <mergeCell ref="A2:E2"/>
    <mergeCell ref="T2:A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90F8E-4DAB-49F6-ACFC-FE2187E77BFD}">
  <sheetPr>
    <pageSetUpPr fitToPage="1"/>
  </sheetPr>
  <dimension ref="B1:T18"/>
  <sheetViews>
    <sheetView tabSelected="1" zoomScale="85" zoomScaleNormal="85" workbookViewId="0">
      <selection activeCell="H1" sqref="H1"/>
    </sheetView>
  </sheetViews>
  <sheetFormatPr baseColWidth="10" defaultRowHeight="15" x14ac:dyDescent="0.25"/>
  <cols>
    <col min="1" max="1" width="4.42578125" customWidth="1"/>
    <col min="2" max="2" width="6.85546875" bestFit="1" customWidth="1"/>
    <col min="3" max="3" width="9.7109375" bestFit="1" customWidth="1"/>
    <col min="4" max="4" width="14.85546875" bestFit="1" customWidth="1"/>
    <col min="5" max="5" width="13.28515625" customWidth="1"/>
    <col min="8" max="8" width="15.7109375" customWidth="1"/>
    <col min="9" max="9" width="20.42578125" customWidth="1"/>
    <col min="10" max="10" width="21.140625" customWidth="1"/>
    <col min="13" max="13" width="14.7109375" bestFit="1" customWidth="1"/>
    <col min="15" max="15" width="15.7109375" customWidth="1"/>
    <col min="19" max="19" width="15.5703125" customWidth="1"/>
    <col min="20" max="20" width="16.7109375" customWidth="1"/>
  </cols>
  <sheetData>
    <row r="1" spans="2:20" ht="15.75" x14ac:dyDescent="0.25">
      <c r="B1" s="56" t="s">
        <v>72</v>
      </c>
    </row>
    <row r="2" spans="2:20" x14ac:dyDescent="0.2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1"/>
    </row>
    <row r="3" spans="2:20" ht="75" x14ac:dyDescent="0.25">
      <c r="B3" s="9" t="s">
        <v>0</v>
      </c>
      <c r="C3" s="9" t="s">
        <v>11</v>
      </c>
      <c r="D3" s="9" t="s">
        <v>1</v>
      </c>
      <c r="E3" s="9" t="s">
        <v>9</v>
      </c>
      <c r="F3" s="9" t="s">
        <v>3</v>
      </c>
      <c r="G3" s="9" t="s">
        <v>6</v>
      </c>
      <c r="H3" s="9" t="s">
        <v>12</v>
      </c>
      <c r="I3" s="9" t="s">
        <v>33</v>
      </c>
      <c r="J3" s="9" t="s">
        <v>13</v>
      </c>
      <c r="K3" s="9" t="s">
        <v>14</v>
      </c>
      <c r="L3" s="9" t="s">
        <v>16</v>
      </c>
      <c r="M3" s="9" t="s">
        <v>17</v>
      </c>
      <c r="N3" s="9" t="s">
        <v>18</v>
      </c>
      <c r="O3" s="9" t="s">
        <v>34</v>
      </c>
      <c r="P3" s="9" t="s">
        <v>11</v>
      </c>
      <c r="Q3" s="9" t="s">
        <v>35</v>
      </c>
      <c r="R3" s="9" t="s">
        <v>36</v>
      </c>
      <c r="S3" s="9" t="s">
        <v>38</v>
      </c>
      <c r="T3" s="9" t="s">
        <v>37</v>
      </c>
    </row>
    <row r="4" spans="2:20" s="47" customFormat="1" ht="24" customHeight="1" x14ac:dyDescent="0.25">
      <c r="B4" s="3">
        <v>1950</v>
      </c>
      <c r="C4" s="3" t="s">
        <v>19</v>
      </c>
      <c r="D4" s="39">
        <v>41833873</v>
      </c>
      <c r="E4" s="39">
        <v>1577504</v>
      </c>
      <c r="F4" s="39">
        <v>4072351</v>
      </c>
      <c r="G4" s="39">
        <v>2709343</v>
      </c>
      <c r="H4" s="39">
        <v>315500.79999999999</v>
      </c>
      <c r="I4" s="40">
        <v>7.4021907379003523E-3</v>
      </c>
      <c r="J4" s="39">
        <v>814470.2</v>
      </c>
      <c r="K4" s="39">
        <v>541868.6</v>
      </c>
      <c r="L4" s="41">
        <v>19.108869995688909</v>
      </c>
      <c r="M4" s="42">
        <v>12.713168182391394</v>
      </c>
      <c r="N4" s="43">
        <v>6.3957018132975154</v>
      </c>
      <c r="O4" s="40">
        <v>6.3957018132975146E-3</v>
      </c>
      <c r="P4" s="44" t="s">
        <v>19</v>
      </c>
      <c r="Q4" s="39">
        <v>315500.79999999999</v>
      </c>
      <c r="R4" s="39">
        <v>272601.59999999998</v>
      </c>
      <c r="S4" s="45">
        <v>42899.200000000012</v>
      </c>
      <c r="T4" s="46">
        <v>1.0064889246028375E-3</v>
      </c>
    </row>
    <row r="5" spans="2:20" s="47" customFormat="1" ht="24" customHeight="1" x14ac:dyDescent="0.25">
      <c r="B5" s="3">
        <v>1955</v>
      </c>
      <c r="C5" s="3" t="s">
        <v>20</v>
      </c>
      <c r="D5" s="39">
        <v>43411377</v>
      </c>
      <c r="E5" s="39">
        <v>2261770</v>
      </c>
      <c r="F5" s="39">
        <v>4060052</v>
      </c>
      <c r="G5" s="39">
        <v>2628685</v>
      </c>
      <c r="H5" s="39">
        <v>452354</v>
      </c>
      <c r="I5" s="40">
        <v>1.0155613560891901E-2</v>
      </c>
      <c r="J5" s="39">
        <v>812010.4</v>
      </c>
      <c r="K5" s="39">
        <v>525737</v>
      </c>
      <c r="L5" s="41">
        <v>18.230111438884716</v>
      </c>
      <c r="M5" s="42">
        <v>11.803105104989953</v>
      </c>
      <c r="N5" s="43">
        <v>6.4270063338947629</v>
      </c>
      <c r="O5" s="40">
        <v>6.4270063338947633E-3</v>
      </c>
      <c r="P5" s="44" t="s">
        <v>20</v>
      </c>
      <c r="Q5" s="39">
        <v>452354</v>
      </c>
      <c r="R5" s="39">
        <v>286273.40000000002</v>
      </c>
      <c r="S5" s="45">
        <v>166080.59999999998</v>
      </c>
      <c r="T5" s="46">
        <v>3.7286072269971378E-3</v>
      </c>
    </row>
    <row r="6" spans="2:20" s="47" customFormat="1" ht="24" customHeight="1" x14ac:dyDescent="0.25">
      <c r="B6" s="3">
        <v>1960</v>
      </c>
      <c r="C6" s="3" t="s">
        <v>21</v>
      </c>
      <c r="D6" s="39">
        <v>45673147</v>
      </c>
      <c r="E6" s="39">
        <v>3073506</v>
      </c>
      <c r="F6" s="39">
        <v>4316366</v>
      </c>
      <c r="G6" s="39">
        <v>2660723</v>
      </c>
      <c r="H6" s="39">
        <v>614701.19999999995</v>
      </c>
      <c r="I6" s="40">
        <v>1.3020599492902971E-2</v>
      </c>
      <c r="J6" s="39">
        <v>863273.2</v>
      </c>
      <c r="K6" s="39">
        <v>532144.6</v>
      </c>
      <c r="L6" s="41">
        <v>18.285851060900363</v>
      </c>
      <c r="M6" s="42">
        <v>11.271885769722029</v>
      </c>
      <c r="N6" s="43">
        <v>7.0139652911783337</v>
      </c>
      <c r="O6" s="40">
        <v>7.0139652911783328E-3</v>
      </c>
      <c r="P6" s="44" t="s">
        <v>21</v>
      </c>
      <c r="Q6" s="39">
        <v>614701.19999999995</v>
      </c>
      <c r="R6" s="39">
        <v>331128.59999999998</v>
      </c>
      <c r="S6" s="45">
        <v>283572.59999999998</v>
      </c>
      <c r="T6" s="46">
        <v>6.0066342017246381E-3</v>
      </c>
    </row>
    <row r="7" spans="2:20" s="47" customFormat="1" ht="24" customHeight="1" x14ac:dyDescent="0.25">
      <c r="B7" s="3">
        <v>1965</v>
      </c>
      <c r="C7" s="3" t="s">
        <v>22</v>
      </c>
      <c r="D7" s="39">
        <v>48746653</v>
      </c>
      <c r="E7" s="39">
        <v>2017268</v>
      </c>
      <c r="F7" s="39">
        <v>4275521</v>
      </c>
      <c r="G7" s="39">
        <v>2749871</v>
      </c>
      <c r="H7" s="39">
        <v>403453.6</v>
      </c>
      <c r="I7" s="40">
        <v>8.1087583717485128E-3</v>
      </c>
      <c r="J7" s="39">
        <v>855104.2</v>
      </c>
      <c r="K7" s="39">
        <v>549974.19999999995</v>
      </c>
      <c r="L7" s="41">
        <v>17.186197720053347</v>
      </c>
      <c r="M7" s="42">
        <v>11.053583109670335</v>
      </c>
      <c r="N7" s="43">
        <v>6.1326146103830119</v>
      </c>
      <c r="O7" s="40">
        <v>6.132614610383013E-3</v>
      </c>
      <c r="P7" s="44" t="s">
        <v>22</v>
      </c>
      <c r="Q7" s="39">
        <v>403453.6</v>
      </c>
      <c r="R7" s="39">
        <v>305130</v>
      </c>
      <c r="S7" s="45">
        <v>98323.599999999977</v>
      </c>
      <c r="T7" s="46">
        <v>1.9761437613655002E-3</v>
      </c>
    </row>
    <row r="8" spans="2:20" s="47" customFormat="1" ht="24" customHeight="1" x14ac:dyDescent="0.25">
      <c r="B8" s="3">
        <v>1970</v>
      </c>
      <c r="C8" s="3" t="s">
        <v>23</v>
      </c>
      <c r="D8" s="39">
        <v>50763921</v>
      </c>
      <c r="E8" s="39">
        <v>1924654</v>
      </c>
      <c r="F8" s="39">
        <v>4157594</v>
      </c>
      <c r="G8" s="39">
        <v>2776006</v>
      </c>
      <c r="H8" s="39">
        <v>384930.8</v>
      </c>
      <c r="I8" s="40">
        <v>7.4416918853267688E-3</v>
      </c>
      <c r="J8" s="39">
        <v>831518.8</v>
      </c>
      <c r="K8" s="39">
        <v>555201.19999999995</v>
      </c>
      <c r="L8" s="41">
        <v>16.075374343795435</v>
      </c>
      <c r="M8" s="42">
        <v>10.733451999070182</v>
      </c>
      <c r="N8" s="43">
        <v>5.3419223447252531</v>
      </c>
      <c r="O8" s="40">
        <v>5.341922344725256E-3</v>
      </c>
      <c r="P8" s="44" t="s">
        <v>23</v>
      </c>
      <c r="Q8" s="39">
        <v>384930.8</v>
      </c>
      <c r="R8" s="39">
        <v>276317.60000000009</v>
      </c>
      <c r="S8" s="45">
        <v>108613.1999999999</v>
      </c>
      <c r="T8" s="46">
        <v>2.0997695406015124E-3</v>
      </c>
    </row>
    <row r="9" spans="2:20" s="47" customFormat="1" ht="24" customHeight="1" x14ac:dyDescent="0.25">
      <c r="B9" s="3">
        <v>1975</v>
      </c>
      <c r="C9" s="3" t="s">
        <v>24</v>
      </c>
      <c r="D9" s="39">
        <v>52688575</v>
      </c>
      <c r="E9" s="39">
        <v>1179431</v>
      </c>
      <c r="F9" s="39">
        <v>3675900</v>
      </c>
      <c r="G9" s="39">
        <v>2754899</v>
      </c>
      <c r="H9" s="39">
        <v>235886.2</v>
      </c>
      <c r="I9" s="40">
        <v>4.4274355987454217E-3</v>
      </c>
      <c r="J9" s="39">
        <v>735180</v>
      </c>
      <c r="K9" s="39">
        <v>550979.80000000005</v>
      </c>
      <c r="L9" s="41">
        <v>13.798866162944924</v>
      </c>
      <c r="M9" s="42">
        <v>10.341544273084363</v>
      </c>
      <c r="N9" s="43">
        <v>3.4573218898605607</v>
      </c>
      <c r="O9" s="40">
        <v>3.4573218898605604E-3</v>
      </c>
      <c r="P9" s="44" t="s">
        <v>24</v>
      </c>
      <c r="Q9" s="39">
        <v>235886.2</v>
      </c>
      <c r="R9" s="39">
        <v>184200.19999999995</v>
      </c>
      <c r="S9" s="45">
        <v>51686.000000000058</v>
      </c>
      <c r="T9" s="46">
        <v>9.7011370888486106E-4</v>
      </c>
    </row>
    <row r="10" spans="2:20" s="47" customFormat="1" ht="24" customHeight="1" x14ac:dyDescent="0.25">
      <c r="B10" s="3">
        <v>1980</v>
      </c>
      <c r="C10" s="3" t="s">
        <v>25</v>
      </c>
      <c r="D10" s="39">
        <v>53868006</v>
      </c>
      <c r="E10" s="39">
        <v>1386832</v>
      </c>
      <c r="F10" s="39">
        <v>3860880</v>
      </c>
      <c r="G10" s="39">
        <v>2765615</v>
      </c>
      <c r="H10" s="39">
        <v>277366.40000000002</v>
      </c>
      <c r="I10" s="40">
        <v>5.0835625215193258E-3</v>
      </c>
      <c r="J10" s="39">
        <v>772176</v>
      </c>
      <c r="K10" s="39">
        <v>553123</v>
      </c>
      <c r="L10" s="41">
        <v>14.152417068602061</v>
      </c>
      <c r="M10" s="42">
        <v>10.137620680047526</v>
      </c>
      <c r="N10" s="43">
        <v>4.0147963885545348</v>
      </c>
      <c r="O10" s="40">
        <v>4.0147963885545359E-3</v>
      </c>
      <c r="P10" s="44" t="s">
        <v>25</v>
      </c>
      <c r="Q10" s="39">
        <v>277366.40000000002</v>
      </c>
      <c r="R10" s="39">
        <v>219053</v>
      </c>
      <c r="S10" s="45">
        <v>58313.400000000023</v>
      </c>
      <c r="T10" s="46">
        <v>1.0687661329647901E-3</v>
      </c>
    </row>
    <row r="11" spans="2:20" s="47" customFormat="1" ht="24" customHeight="1" x14ac:dyDescent="0.25">
      <c r="B11" s="3">
        <v>1985</v>
      </c>
      <c r="C11" s="3" t="s">
        <v>26</v>
      </c>
      <c r="D11" s="39">
        <v>55254838</v>
      </c>
      <c r="E11" s="39">
        <v>1412023</v>
      </c>
      <c r="F11" s="39">
        <v>3827993</v>
      </c>
      <c r="G11" s="39">
        <v>2692366</v>
      </c>
      <c r="H11" s="39">
        <v>282404.59999999998</v>
      </c>
      <c r="I11" s="40">
        <v>5.0464673521441088E-3</v>
      </c>
      <c r="J11" s="39">
        <v>765598.6</v>
      </c>
      <c r="K11" s="39">
        <v>538473.19999999995</v>
      </c>
      <c r="L11" s="41">
        <v>13.680968156139231</v>
      </c>
      <c r="M11" s="42">
        <v>9.6223199756822844</v>
      </c>
      <c r="N11" s="43">
        <v>4.058648180456947</v>
      </c>
      <c r="O11" s="40">
        <v>4.0586481804569469E-3</v>
      </c>
      <c r="P11" s="44" t="s">
        <v>26</v>
      </c>
      <c r="Q11" s="39">
        <v>282404.59999999998</v>
      </c>
      <c r="R11" s="39">
        <v>227125.40000000002</v>
      </c>
      <c r="S11" s="45">
        <v>55279.199999999953</v>
      </c>
      <c r="T11" s="46">
        <v>9.8781917168716234E-4</v>
      </c>
    </row>
    <row r="12" spans="2:20" s="47" customFormat="1" ht="24" customHeight="1" x14ac:dyDescent="0.25">
      <c r="B12" s="3">
        <v>1990</v>
      </c>
      <c r="C12" s="3" t="s">
        <v>27</v>
      </c>
      <c r="D12" s="39">
        <v>56666861</v>
      </c>
      <c r="E12" s="39">
        <v>1135026</v>
      </c>
      <c r="F12" s="39">
        <v>3659536</v>
      </c>
      <c r="G12" s="39">
        <v>2646674</v>
      </c>
      <c r="H12" s="39">
        <v>227005.2</v>
      </c>
      <c r="I12" s="40">
        <v>3.966238889937016E-3</v>
      </c>
      <c r="J12" s="39">
        <v>731907.2</v>
      </c>
      <c r="K12" s="39">
        <v>529334.80000000005</v>
      </c>
      <c r="L12" s="41">
        <v>12.787895609725721</v>
      </c>
      <c r="M12" s="42">
        <v>9.2485470357376514</v>
      </c>
      <c r="N12" s="43">
        <v>3.5393485739880699</v>
      </c>
      <c r="O12" s="40">
        <v>3.5393485739880705E-3</v>
      </c>
      <c r="P12" s="44" t="s">
        <v>27</v>
      </c>
      <c r="Q12" s="39">
        <v>227005.2</v>
      </c>
      <c r="R12" s="39">
        <v>202572.39999999991</v>
      </c>
      <c r="S12" s="45">
        <v>24432.800000000105</v>
      </c>
      <c r="T12" s="46">
        <v>4.2689031594894537E-4</v>
      </c>
    </row>
    <row r="13" spans="2:20" s="47" customFormat="1" ht="24" customHeight="1" x14ac:dyDescent="0.25">
      <c r="B13" s="3">
        <v>1995</v>
      </c>
      <c r="C13" s="3" t="s">
        <v>28</v>
      </c>
      <c r="D13" s="39">
        <v>57801887</v>
      </c>
      <c r="E13" s="39">
        <v>1213205</v>
      </c>
      <c r="F13" s="39">
        <v>3706793</v>
      </c>
      <c r="G13" s="39">
        <v>2687218</v>
      </c>
      <c r="H13" s="39">
        <v>242641</v>
      </c>
      <c r="I13" s="40">
        <v>4.1542077543368075E-3</v>
      </c>
      <c r="J13" s="39">
        <v>741358.6</v>
      </c>
      <c r="K13" s="39">
        <v>537443.6</v>
      </c>
      <c r="L13" s="41">
        <v>12.692651468071263</v>
      </c>
      <c r="M13" s="42">
        <v>9.201463770091161</v>
      </c>
      <c r="N13" s="43">
        <v>3.4911876979801022</v>
      </c>
      <c r="O13" s="40">
        <v>3.4911876979801027E-3</v>
      </c>
      <c r="P13" s="44" t="s">
        <v>28</v>
      </c>
      <c r="Q13" s="39">
        <v>242641</v>
      </c>
      <c r="R13" s="39">
        <v>203915</v>
      </c>
      <c r="S13" s="45">
        <v>38726</v>
      </c>
      <c r="T13" s="46">
        <v>6.6302005635670484E-4</v>
      </c>
    </row>
    <row r="14" spans="2:20" s="47" customFormat="1" ht="24" customHeight="1" x14ac:dyDescent="0.25">
      <c r="B14" s="3">
        <v>2000</v>
      </c>
      <c r="C14" s="3" t="s">
        <v>29</v>
      </c>
      <c r="D14" s="39">
        <v>59015092</v>
      </c>
      <c r="E14" s="39">
        <v>2105036</v>
      </c>
      <c r="F14" s="39">
        <v>3860084</v>
      </c>
      <c r="G14" s="39">
        <v>2681531</v>
      </c>
      <c r="H14" s="39">
        <v>421007.2</v>
      </c>
      <c r="I14" s="40">
        <v>7.0088888171179111E-3</v>
      </c>
      <c r="J14" s="39">
        <v>772016.8</v>
      </c>
      <c r="K14" s="39">
        <v>536306.19999999995</v>
      </c>
      <c r="L14" s="41">
        <v>12.852464081723911</v>
      </c>
      <c r="M14" s="42">
        <v>8.9283758751180535</v>
      </c>
      <c r="N14" s="43">
        <v>3.9240882066058571</v>
      </c>
      <c r="O14" s="40">
        <v>3.9240882066058575E-3</v>
      </c>
      <c r="P14" s="44" t="s">
        <v>29</v>
      </c>
      <c r="Q14" s="39">
        <v>421007.2</v>
      </c>
      <c r="R14" s="39">
        <v>235710.60000000009</v>
      </c>
      <c r="S14" s="45">
        <v>185296.59999999992</v>
      </c>
      <c r="T14" s="46">
        <v>3.0848006105120532E-3</v>
      </c>
    </row>
    <row r="15" spans="2:20" s="47" customFormat="1" ht="24" customHeight="1" thickBot="1" x14ac:dyDescent="0.3">
      <c r="B15" s="3">
        <v>2005</v>
      </c>
      <c r="C15" s="3" t="s">
        <v>30</v>
      </c>
      <c r="D15" s="39">
        <v>61120128</v>
      </c>
      <c r="E15" s="39">
        <v>1759407</v>
      </c>
      <c r="F15" s="39">
        <v>3975235</v>
      </c>
      <c r="G15" s="39">
        <v>2661948</v>
      </c>
      <c r="H15" s="39">
        <v>351881.4</v>
      </c>
      <c r="I15" s="40">
        <v>5.6755218762167122E-3</v>
      </c>
      <c r="J15" s="39">
        <v>795047</v>
      </c>
      <c r="K15" s="39">
        <v>532389.6</v>
      </c>
      <c r="L15" s="41">
        <v>12.823373560297499</v>
      </c>
      <c r="M15" s="42">
        <v>8.5869523693786167</v>
      </c>
      <c r="N15" s="43">
        <v>4.2364211909188825</v>
      </c>
      <c r="O15" s="40">
        <v>4.236421190918882E-3</v>
      </c>
      <c r="P15" s="44" t="s">
        <v>30</v>
      </c>
      <c r="Q15" s="39">
        <v>351881.4</v>
      </c>
      <c r="R15" s="39">
        <v>262657.40000000002</v>
      </c>
      <c r="S15" s="45">
        <v>89224</v>
      </c>
      <c r="T15" s="46">
        <v>1.4391006852978302E-3</v>
      </c>
    </row>
    <row r="16" spans="2:20" s="47" customFormat="1" ht="24" customHeight="1" thickBot="1" x14ac:dyDescent="0.3">
      <c r="B16" s="3">
        <v>2010</v>
      </c>
      <c r="C16" s="3" t="s">
        <v>31</v>
      </c>
      <c r="D16" s="39">
        <v>62879535</v>
      </c>
      <c r="E16" s="39">
        <v>1573659</v>
      </c>
      <c r="F16" s="39">
        <v>3930493</v>
      </c>
      <c r="G16" s="39">
        <v>2780665</v>
      </c>
      <c r="H16" s="48"/>
      <c r="I16" s="40"/>
      <c r="J16" s="48"/>
      <c r="K16" s="48"/>
      <c r="L16" s="49"/>
      <c r="M16" s="50"/>
      <c r="N16" s="51"/>
      <c r="O16" s="52"/>
      <c r="P16" s="44" t="s">
        <v>31</v>
      </c>
      <c r="Q16" s="48"/>
      <c r="R16" s="48"/>
      <c r="S16" s="53"/>
      <c r="T16" s="54"/>
    </row>
    <row r="17" spans="2:20" s="47" customFormat="1" ht="24" customHeight="1" thickBot="1" x14ac:dyDescent="0.3">
      <c r="B17" s="3">
        <v>2015</v>
      </c>
      <c r="C17" s="3" t="s">
        <v>32</v>
      </c>
      <c r="D17" s="48"/>
      <c r="E17" s="39">
        <v>820318</v>
      </c>
      <c r="F17" s="39">
        <v>3643815</v>
      </c>
      <c r="G17" s="39">
        <v>3006133</v>
      </c>
      <c r="H17" s="39">
        <v>164063.6</v>
      </c>
      <c r="I17" s="40">
        <v>2.5293727877434891E-3</v>
      </c>
      <c r="J17" s="39">
        <v>728763</v>
      </c>
      <c r="K17" s="39">
        <v>601226.6</v>
      </c>
      <c r="L17" s="41">
        <v>11.235358122790846</v>
      </c>
      <c r="M17" s="42">
        <v>9.269126127352683</v>
      </c>
      <c r="N17" s="43">
        <v>1.9662319954381626</v>
      </c>
      <c r="O17" s="40">
        <v>1.9662319954381639E-3</v>
      </c>
      <c r="P17" s="44" t="s">
        <v>32</v>
      </c>
      <c r="Q17" s="39">
        <v>164063.6</v>
      </c>
      <c r="R17" s="39">
        <v>127536.40000000002</v>
      </c>
      <c r="S17" s="45">
        <v>36527.199999999983</v>
      </c>
      <c r="T17" s="46">
        <v>5.6314079230532503E-4</v>
      </c>
    </row>
    <row r="18" spans="2:20" s="47" customFormat="1" ht="24" customHeight="1" x14ac:dyDescent="0.25">
      <c r="B18" s="3">
        <v>2020</v>
      </c>
      <c r="D18" s="39">
        <v>65273512</v>
      </c>
      <c r="E18" s="45"/>
      <c r="G18" s="44"/>
      <c r="I18" s="55"/>
      <c r="K18" s="39"/>
      <c r="Q18" s="44"/>
      <c r="R18" s="39"/>
    </row>
  </sheetData>
  <mergeCells count="1">
    <mergeCell ref="B2:M2"/>
  </mergeCells>
  <pageMargins left="0.7" right="0.7" top="0.75" bottom="0.75" header="0.3" footer="0.3"/>
  <pageSetup paperSize="9" scale="50" orientation="landscape" r:id="rId1"/>
  <headerFooter>
    <oddHeader>&amp;LANALYSE DES DONNEES DEMOGRAPHIQUES&amp;CIDUP/L3/JFL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E0BC2-FDBC-444E-AA8F-588B6A8E4BAB}">
  <sheetPr>
    <pageSetUpPr fitToPage="1"/>
  </sheetPr>
  <dimension ref="A1:AP85"/>
  <sheetViews>
    <sheetView topLeftCell="Q1" zoomScale="85" zoomScaleNormal="85" workbookViewId="0">
      <pane ySplit="3" topLeftCell="A4" activePane="bottomLeft" state="frozen"/>
      <selection pane="bottomLeft" activeCell="AI19" sqref="AI19"/>
    </sheetView>
  </sheetViews>
  <sheetFormatPr baseColWidth="10" defaultColWidth="8.85546875" defaultRowHeight="15" x14ac:dyDescent="0.25"/>
  <cols>
    <col min="1" max="1" width="7.7109375" style="2" customWidth="1"/>
    <col min="2" max="2" width="4" style="2" customWidth="1"/>
    <col min="3" max="8" width="11.42578125" style="2" customWidth="1"/>
    <col min="9" max="9" width="3" style="2" customWidth="1"/>
    <col min="10" max="10" width="4.140625" style="2" customWidth="1"/>
    <col min="11" max="18" width="8.85546875" style="2"/>
    <col min="19" max="19" width="3.28515625" style="2" customWidth="1"/>
    <col min="20" max="20" width="7.7109375" style="2" bestFit="1" customWidth="1"/>
    <col min="21" max="21" width="8.7109375" style="2" bestFit="1" customWidth="1"/>
    <col min="22" max="22" width="12.140625" style="2" bestFit="1" customWidth="1"/>
    <col min="23" max="23" width="12.42578125" style="2" bestFit="1" customWidth="1"/>
    <col min="24" max="24" width="9.7109375" style="2" bestFit="1" customWidth="1"/>
    <col min="25" max="25" width="12.5703125" style="2" customWidth="1"/>
    <col min="26" max="26" width="11.140625" style="2" bestFit="1" customWidth="1"/>
    <col min="27" max="28" width="10.7109375" style="2" bestFit="1" customWidth="1"/>
    <col min="29" max="35" width="11.85546875" style="2" customWidth="1"/>
    <col min="36" max="40" width="8.85546875" style="2"/>
    <col min="41" max="41" width="13" style="2" customWidth="1"/>
    <col min="42" max="42" width="10.85546875" style="2" customWidth="1"/>
    <col min="43" max="16384" width="8.85546875" style="2"/>
  </cols>
  <sheetData>
    <row r="1" spans="1:42" x14ac:dyDescent="0.25">
      <c r="A1" s="36" t="s">
        <v>53</v>
      </c>
      <c r="B1" s="11"/>
      <c r="C1" s="11"/>
      <c r="D1" s="11"/>
      <c r="E1" s="11"/>
      <c r="F1" s="11"/>
      <c r="G1" s="11"/>
      <c r="H1" s="11"/>
    </row>
    <row r="2" spans="1:42" x14ac:dyDescent="0.25">
      <c r="A2" s="11"/>
      <c r="B2" s="11"/>
      <c r="C2" s="11"/>
      <c r="D2" s="11"/>
      <c r="E2" s="11"/>
      <c r="F2" s="11"/>
      <c r="G2" s="11"/>
      <c r="H2" s="11"/>
    </row>
    <row r="3" spans="1:42" ht="60" x14ac:dyDescent="0.25">
      <c r="A3" s="35" t="s">
        <v>0</v>
      </c>
      <c r="B3" s="34"/>
      <c r="C3" s="33" t="s">
        <v>52</v>
      </c>
      <c r="D3" s="33" t="s">
        <v>51</v>
      </c>
      <c r="E3" s="33" t="s">
        <v>50</v>
      </c>
      <c r="F3" s="32" t="s">
        <v>49</v>
      </c>
      <c r="G3" s="32" t="s">
        <v>48</v>
      </c>
      <c r="H3" s="32" t="s">
        <v>47</v>
      </c>
      <c r="T3" s="9" t="s">
        <v>0</v>
      </c>
      <c r="U3" s="9" t="s">
        <v>10</v>
      </c>
      <c r="V3" s="9" t="s">
        <v>11</v>
      </c>
      <c r="W3" s="9" t="s">
        <v>1</v>
      </c>
      <c r="X3" s="9" t="s">
        <v>54</v>
      </c>
      <c r="Y3" s="9" t="s">
        <v>55</v>
      </c>
      <c r="Z3" s="9" t="s">
        <v>56</v>
      </c>
      <c r="AA3" s="9" t="s">
        <v>57</v>
      </c>
      <c r="AB3" s="9" t="s">
        <v>58</v>
      </c>
      <c r="AC3" s="9" t="s">
        <v>59</v>
      </c>
      <c r="AD3" s="9" t="s">
        <v>60</v>
      </c>
      <c r="AE3" s="9" t="s">
        <v>61</v>
      </c>
      <c r="AF3" s="9" t="s">
        <v>62</v>
      </c>
      <c r="AG3" s="9" t="s">
        <v>63</v>
      </c>
      <c r="AH3" s="9" t="s">
        <v>64</v>
      </c>
      <c r="AI3" s="9" t="s">
        <v>12</v>
      </c>
      <c r="AJ3" s="9" t="s">
        <v>65</v>
      </c>
      <c r="AK3" s="9" t="s">
        <v>66</v>
      </c>
      <c r="AL3" s="9" t="s">
        <v>68</v>
      </c>
      <c r="AM3" s="9" t="s">
        <v>67</v>
      </c>
      <c r="AN3" s="9" t="s">
        <v>69</v>
      </c>
      <c r="AO3" s="9" t="s">
        <v>70</v>
      </c>
      <c r="AP3" s="9" t="s">
        <v>71</v>
      </c>
    </row>
    <row r="4" spans="1:42" x14ac:dyDescent="0.25">
      <c r="A4" s="28">
        <v>1946</v>
      </c>
      <c r="B4" s="31"/>
      <c r="C4" s="26">
        <v>40125230</v>
      </c>
      <c r="D4" s="26">
        <v>843904</v>
      </c>
      <c r="E4" s="26">
        <v>545880</v>
      </c>
      <c r="F4" s="25">
        <v>298024</v>
      </c>
      <c r="G4" s="25">
        <v>25000</v>
      </c>
      <c r="H4" s="25">
        <v>0</v>
      </c>
      <c r="T4" s="2">
        <v>1950</v>
      </c>
      <c r="U4" s="2">
        <f>AVERAGE(T4:T5)</f>
        <v>1952.5</v>
      </c>
      <c r="V4" s="2" t="str">
        <f>CONCATENATE(T4,"-",T4+4)</f>
        <v>1950-1954</v>
      </c>
      <c r="W4" s="10">
        <f>C8</f>
        <v>41647258</v>
      </c>
      <c r="X4" s="10">
        <f>W5-W4</f>
        <v>1580614</v>
      </c>
      <c r="Y4" s="10">
        <f>SUM(D8:D12)</f>
        <v>4126686</v>
      </c>
      <c r="Z4" s="10">
        <f>SUM(E8:E12)</f>
        <v>2701015</v>
      </c>
      <c r="AA4" s="10">
        <f>Y4-Z4</f>
        <v>1425671</v>
      </c>
      <c r="AB4" s="10">
        <f>SUM(G8:G12)</f>
        <v>154943</v>
      </c>
      <c r="AC4" s="10">
        <f>SUM(H8:H12)</f>
        <v>0</v>
      </c>
      <c r="AD4" s="10">
        <f>Y4/5</f>
        <v>825337.2</v>
      </c>
      <c r="AE4" s="10">
        <f t="shared" ref="AE4:AH17" si="0">Z4/5</f>
        <v>540203</v>
      </c>
      <c r="AF4" s="10">
        <f t="shared" si="0"/>
        <v>285134.2</v>
      </c>
      <c r="AG4" s="10">
        <f t="shared" si="0"/>
        <v>30988.6</v>
      </c>
      <c r="AH4" s="10">
        <f t="shared" si="0"/>
        <v>0</v>
      </c>
      <c r="AI4" s="10">
        <f>AF4+AG4+AH4</f>
        <v>316122.8</v>
      </c>
      <c r="AJ4" s="37">
        <f>1000*AD4/AVERAGE($W4:$W5)</f>
        <v>19.448269475404633</v>
      </c>
      <c r="AK4" s="37">
        <f>1000*AE4/AVERAGE($W4:$W5)</f>
        <v>12.729359000687245</v>
      </c>
      <c r="AL4" s="37">
        <f>AJ4-AK4</f>
        <v>6.7189104747173882</v>
      </c>
      <c r="AM4" s="18">
        <f>AF4/AVERAGE($W4:$W5)</f>
        <v>6.7189104747173876E-3</v>
      </c>
      <c r="AN4" s="18">
        <f>AG4/AVERAGE($W4:$W5)</f>
        <v>7.3021626005167822E-4</v>
      </c>
      <c r="AO4" s="18">
        <f>AH4/AVERAGE($W4:$W5)</f>
        <v>0</v>
      </c>
      <c r="AP4" s="38">
        <f>AN4+AO4</f>
        <v>7.3021626005167822E-4</v>
      </c>
    </row>
    <row r="5" spans="1:42" x14ac:dyDescent="0.25">
      <c r="A5" s="28">
        <v>1947</v>
      </c>
      <c r="B5" s="31"/>
      <c r="C5" s="26">
        <v>40448254</v>
      </c>
      <c r="D5" s="26">
        <v>870472</v>
      </c>
      <c r="E5" s="26">
        <v>538157</v>
      </c>
      <c r="F5" s="25">
        <v>332315</v>
      </c>
      <c r="G5" s="25">
        <v>130000</v>
      </c>
      <c r="H5" s="25">
        <v>0</v>
      </c>
      <c r="T5" s="2">
        <v>1955</v>
      </c>
      <c r="U5" s="2">
        <f t="shared" ref="U5:U17" si="1">AVERAGE(T5:T6)</f>
        <v>1957.5</v>
      </c>
      <c r="V5" s="2" t="str">
        <f t="shared" ref="V5:V17" si="2">CONCATENATE(T5,"-",T5+4)</f>
        <v>1955-1959</v>
      </c>
      <c r="W5" s="10">
        <f>C13</f>
        <v>43227872</v>
      </c>
      <c r="X5" s="10">
        <f>W6-W5</f>
        <v>2236925</v>
      </c>
      <c r="Y5" s="10">
        <f>SUM(D13:D17)</f>
        <v>4070764</v>
      </c>
      <c r="Z5" s="10">
        <f>SUM(E13:E17)</f>
        <v>2613839</v>
      </c>
      <c r="AA5" s="10">
        <f t="shared" ref="AA5:AA17" si="3">Y5-Z5</f>
        <v>1456925</v>
      </c>
      <c r="AB5" s="10">
        <f>SUM(G13:G17)</f>
        <v>780000</v>
      </c>
      <c r="AC5" s="10">
        <f>SUM(H13:H17)</f>
        <v>0</v>
      </c>
      <c r="AD5" s="10">
        <f t="shared" ref="AD5:AD17" si="4">Y5/5</f>
        <v>814152.8</v>
      </c>
      <c r="AE5" s="10">
        <f t="shared" si="0"/>
        <v>522767.8</v>
      </c>
      <c r="AF5" s="10">
        <f t="shared" si="0"/>
        <v>291385</v>
      </c>
      <c r="AG5" s="10">
        <f t="shared" si="0"/>
        <v>156000</v>
      </c>
      <c r="AH5" s="10">
        <f t="shared" si="0"/>
        <v>0</v>
      </c>
      <c r="AI5" s="10">
        <f t="shared" ref="AI5:AI17" si="5">AF5+AG5+AH5</f>
        <v>447385</v>
      </c>
      <c r="AJ5" s="37">
        <f t="shared" ref="AJ5:AK17" si="6">1000*AD5/AVERAGE($W5:$W6)</f>
        <v>18.358964933167137</v>
      </c>
      <c r="AK5" s="37">
        <f t="shared" si="6"/>
        <v>11.78829785807889</v>
      </c>
      <c r="AL5" s="37">
        <f t="shared" ref="AL5:AL18" si="7">AJ5-AK5</f>
        <v>6.570667075088247</v>
      </c>
      <c r="AM5" s="18">
        <f t="shared" ref="AM5:AM18" si="8">AF5/AVERAGE($W5:$W6)</f>
        <v>6.5706670750882469E-3</v>
      </c>
      <c r="AN5" s="18">
        <f t="shared" ref="AN5:AN18" si="9">AG5/AVERAGE($W5:$W6)</f>
        <v>3.5177653747233608E-3</v>
      </c>
      <c r="AO5" s="18">
        <f t="shared" ref="AO5:AO18" si="10">AH5/AVERAGE($W5:$W6)</f>
        <v>0</v>
      </c>
      <c r="AP5" s="38">
        <f t="shared" ref="AP5:AP18" si="11">AN5+AO5</f>
        <v>3.5177653747233608E-3</v>
      </c>
    </row>
    <row r="6" spans="1:42" x14ac:dyDescent="0.25">
      <c r="A6" s="28">
        <v>1948</v>
      </c>
      <c r="B6" s="31"/>
      <c r="C6" s="26">
        <v>40910569</v>
      </c>
      <c r="D6" s="26">
        <v>870836</v>
      </c>
      <c r="E6" s="26">
        <v>513210</v>
      </c>
      <c r="F6" s="25">
        <v>357626</v>
      </c>
      <c r="G6" s="25">
        <v>45000</v>
      </c>
      <c r="H6" s="25">
        <v>0</v>
      </c>
      <c r="T6" s="2">
        <v>1960</v>
      </c>
      <c r="U6" s="2">
        <f t="shared" si="1"/>
        <v>1962.5</v>
      </c>
      <c r="V6" s="2" t="str">
        <f t="shared" si="2"/>
        <v>1960-1964</v>
      </c>
      <c r="W6" s="10">
        <f>C18</f>
        <v>45464797</v>
      </c>
      <c r="X6" s="10">
        <f>W7-W6</f>
        <v>3097003</v>
      </c>
      <c r="Y6" s="10">
        <f>SUM(D18:D22)</f>
        <v>4237485</v>
      </c>
      <c r="Z6" s="10">
        <f>SUM(E18:E22)</f>
        <v>2640281</v>
      </c>
      <c r="AA6" s="10">
        <f t="shared" si="3"/>
        <v>1597204</v>
      </c>
      <c r="AB6" s="10">
        <f>SUM(G18:G22)</f>
        <v>1579799</v>
      </c>
      <c r="AC6" s="10">
        <f>SUM(H18:H22)</f>
        <v>-80000</v>
      </c>
      <c r="AD6" s="10">
        <f t="shared" si="4"/>
        <v>847497</v>
      </c>
      <c r="AE6" s="10">
        <f t="shared" si="0"/>
        <v>528056.19999999995</v>
      </c>
      <c r="AF6" s="10">
        <f t="shared" si="0"/>
        <v>319440.8</v>
      </c>
      <c r="AG6" s="10">
        <f t="shared" si="0"/>
        <v>315959.8</v>
      </c>
      <c r="AH6" s="10">
        <f t="shared" si="0"/>
        <v>-16000</v>
      </c>
      <c r="AI6" s="10">
        <f t="shared" si="5"/>
        <v>619400.6</v>
      </c>
      <c r="AJ6" s="37">
        <f t="shared" si="6"/>
        <v>18.026750452321487</v>
      </c>
      <c r="AK6" s="37">
        <f t="shared" si="6"/>
        <v>11.232060222279445</v>
      </c>
      <c r="AL6" s="37">
        <f t="shared" si="7"/>
        <v>6.7946902300420415</v>
      </c>
      <c r="AM6" s="18">
        <f t="shared" si="8"/>
        <v>6.7946902300420374E-3</v>
      </c>
      <c r="AN6" s="18">
        <f t="shared" si="9"/>
        <v>6.7206473504512771E-3</v>
      </c>
      <c r="AO6" s="18">
        <f t="shared" si="10"/>
        <v>-3.403292368434859E-4</v>
      </c>
      <c r="AP6" s="38">
        <f t="shared" si="11"/>
        <v>6.380318113607791E-3</v>
      </c>
    </row>
    <row r="7" spans="1:42" x14ac:dyDescent="0.25">
      <c r="A7" s="28">
        <v>1949</v>
      </c>
      <c r="B7" s="31"/>
      <c r="C7" s="26">
        <v>41313195</v>
      </c>
      <c r="D7" s="26">
        <v>872661</v>
      </c>
      <c r="E7" s="26">
        <v>573598</v>
      </c>
      <c r="F7" s="25">
        <v>299063</v>
      </c>
      <c r="G7" s="25">
        <v>35000</v>
      </c>
      <c r="H7" s="25">
        <v>0</v>
      </c>
      <c r="T7" s="2">
        <v>1965</v>
      </c>
      <c r="U7" s="2">
        <f t="shared" si="1"/>
        <v>1967.5</v>
      </c>
      <c r="V7" s="2" t="str">
        <f t="shared" si="2"/>
        <v>1965-1969</v>
      </c>
      <c r="W7" s="10">
        <f>C23</f>
        <v>48561800</v>
      </c>
      <c r="X7" s="10">
        <f>W8-W7</f>
        <v>1966419</v>
      </c>
      <c r="Y7" s="10">
        <f>SUM(D23:D27)</f>
        <v>4247824</v>
      </c>
      <c r="Z7" s="10">
        <f>SUM(E23:E27)</f>
        <v>2742287</v>
      </c>
      <c r="AA7" s="10">
        <f t="shared" si="3"/>
        <v>1505537</v>
      </c>
      <c r="AB7" s="10">
        <f>SUM(G23:G27)</f>
        <v>580882</v>
      </c>
      <c r="AC7" s="10">
        <f>SUM(H23:H27)</f>
        <v>-120000</v>
      </c>
      <c r="AD7" s="10">
        <f t="shared" si="4"/>
        <v>849564.8</v>
      </c>
      <c r="AE7" s="10">
        <f t="shared" si="0"/>
        <v>548457.4</v>
      </c>
      <c r="AF7" s="10">
        <f t="shared" si="0"/>
        <v>301107.40000000002</v>
      </c>
      <c r="AG7" s="10">
        <f t="shared" si="0"/>
        <v>116176.4</v>
      </c>
      <c r="AH7" s="10">
        <f t="shared" si="0"/>
        <v>-24000</v>
      </c>
      <c r="AI7" s="10">
        <f t="shared" si="5"/>
        <v>393283.80000000005</v>
      </c>
      <c r="AJ7" s="37">
        <f t="shared" si="6"/>
        <v>17.1473334766441</v>
      </c>
      <c r="AK7" s="37">
        <f t="shared" si="6"/>
        <v>11.069881821296249</v>
      </c>
      <c r="AL7" s="37">
        <f t="shared" si="7"/>
        <v>6.0774516553478506</v>
      </c>
      <c r="AM7" s="18">
        <f t="shared" si="8"/>
        <v>6.0774516553478517E-3</v>
      </c>
      <c r="AN7" s="18">
        <f t="shared" si="9"/>
        <v>2.3448658335608955E-3</v>
      </c>
      <c r="AO7" s="18">
        <f t="shared" si="10"/>
        <v>-4.8440802095314967E-4</v>
      </c>
      <c r="AP7" s="38">
        <f t="shared" si="11"/>
        <v>1.8604578126077457E-3</v>
      </c>
    </row>
    <row r="8" spans="1:42" x14ac:dyDescent="0.25">
      <c r="A8" s="28">
        <v>1950</v>
      </c>
      <c r="B8" s="31"/>
      <c r="C8" s="26">
        <v>41647258</v>
      </c>
      <c r="D8" s="26">
        <v>862310</v>
      </c>
      <c r="E8" s="26">
        <v>534480</v>
      </c>
      <c r="F8" s="25">
        <v>327830</v>
      </c>
      <c r="G8" s="25">
        <v>35000</v>
      </c>
      <c r="H8" s="25">
        <v>0</v>
      </c>
      <c r="T8" s="2">
        <v>1970</v>
      </c>
      <c r="U8" s="2">
        <f t="shared" si="1"/>
        <v>1972.5</v>
      </c>
      <c r="V8" s="2" t="str">
        <f t="shared" si="2"/>
        <v>1970-1974</v>
      </c>
      <c r="W8" s="10">
        <f>C28</f>
        <v>50528219</v>
      </c>
      <c r="X8" s="10">
        <f>W9-W8</f>
        <v>2071781</v>
      </c>
      <c r="Y8" s="10">
        <f>SUM(D28:D32)</f>
        <v>4267575</v>
      </c>
      <c r="Z8" s="10">
        <f>SUM(E28:E32)</f>
        <v>2757661</v>
      </c>
      <c r="AA8" s="10">
        <f t="shared" si="3"/>
        <v>1509914</v>
      </c>
      <c r="AB8" s="10">
        <f>SUM(G28:G32)</f>
        <v>561867</v>
      </c>
      <c r="AC8" s="10">
        <f>SUM(H28:H32)</f>
        <v>0</v>
      </c>
      <c r="AD8" s="10">
        <f t="shared" si="4"/>
        <v>853515</v>
      </c>
      <c r="AE8" s="10">
        <f t="shared" si="0"/>
        <v>551532.19999999995</v>
      </c>
      <c r="AF8" s="10">
        <f t="shared" si="0"/>
        <v>301982.8</v>
      </c>
      <c r="AG8" s="10">
        <f t="shared" si="0"/>
        <v>112373.4</v>
      </c>
      <c r="AH8" s="10">
        <f t="shared" si="0"/>
        <v>0</v>
      </c>
      <c r="AI8" s="10">
        <f t="shared" si="5"/>
        <v>414356.19999999995</v>
      </c>
      <c r="AJ8" s="37">
        <f t="shared" si="6"/>
        <v>16.55250150300763</v>
      </c>
      <c r="AK8" s="37">
        <f t="shared" si="6"/>
        <v>10.696048188323703</v>
      </c>
      <c r="AL8" s="37">
        <f t="shared" si="7"/>
        <v>5.856453314683927</v>
      </c>
      <c r="AM8" s="18">
        <f t="shared" si="8"/>
        <v>5.8564533146839275E-3</v>
      </c>
      <c r="AN8" s="18">
        <f t="shared" si="9"/>
        <v>2.1792948833917127E-3</v>
      </c>
      <c r="AO8" s="18">
        <f t="shared" si="10"/>
        <v>0</v>
      </c>
      <c r="AP8" s="38">
        <f t="shared" si="11"/>
        <v>2.1792948833917127E-3</v>
      </c>
    </row>
    <row r="9" spans="1:42" x14ac:dyDescent="0.25">
      <c r="A9" s="28">
        <v>1951</v>
      </c>
      <c r="B9" s="31"/>
      <c r="C9" s="26">
        <v>42010088</v>
      </c>
      <c r="D9" s="26">
        <v>826722</v>
      </c>
      <c r="E9" s="26">
        <v>565829</v>
      </c>
      <c r="F9" s="25">
        <v>260893</v>
      </c>
      <c r="G9" s="25">
        <v>30000</v>
      </c>
      <c r="H9" s="25">
        <v>0</v>
      </c>
      <c r="T9" s="2">
        <v>1975</v>
      </c>
      <c r="U9" s="2">
        <f t="shared" si="1"/>
        <v>1977.5</v>
      </c>
      <c r="V9" s="2" t="str">
        <f t="shared" si="2"/>
        <v>1975-1979</v>
      </c>
      <c r="W9" s="10">
        <f>C33</f>
        <v>52600000</v>
      </c>
      <c r="X9" s="10">
        <f>W10-W9</f>
        <v>1131387</v>
      </c>
      <c r="Y9" s="10">
        <f>SUM(D33:D37)</f>
        <v>3704620</v>
      </c>
      <c r="Z9" s="10">
        <f>SUM(E33:E37)</f>
        <v>2742409</v>
      </c>
      <c r="AA9" s="10">
        <f t="shared" si="3"/>
        <v>962211</v>
      </c>
      <c r="AB9" s="10">
        <f>SUM(G33:G37)</f>
        <v>169176</v>
      </c>
      <c r="AC9" s="10">
        <f>SUM(H33:H37)</f>
        <v>0</v>
      </c>
      <c r="AD9" s="10">
        <f t="shared" si="4"/>
        <v>740924</v>
      </c>
      <c r="AE9" s="10">
        <f t="shared" si="0"/>
        <v>548481.80000000005</v>
      </c>
      <c r="AF9" s="10">
        <f t="shared" si="0"/>
        <v>192442.2</v>
      </c>
      <c r="AG9" s="10">
        <f t="shared" si="0"/>
        <v>33835.199999999997</v>
      </c>
      <c r="AH9" s="10">
        <f t="shared" si="0"/>
        <v>0</v>
      </c>
      <c r="AI9" s="10">
        <f t="shared" si="5"/>
        <v>226277.40000000002</v>
      </c>
      <c r="AJ9" s="37">
        <f t="shared" si="6"/>
        <v>13.936129696116915</v>
      </c>
      <c r="AK9" s="37">
        <f t="shared" si="6"/>
        <v>10.316460933590568</v>
      </c>
      <c r="AL9" s="37">
        <f t="shared" si="7"/>
        <v>3.6196687625263468</v>
      </c>
      <c r="AM9" s="18">
        <f t="shared" si="8"/>
        <v>3.6196687625263462E-3</v>
      </c>
      <c r="AN9" s="18">
        <f t="shared" si="9"/>
        <v>6.3641039498525491E-4</v>
      </c>
      <c r="AO9" s="18">
        <f t="shared" si="10"/>
        <v>0</v>
      </c>
      <c r="AP9" s="38">
        <f t="shared" si="11"/>
        <v>6.3641039498525491E-4</v>
      </c>
    </row>
    <row r="10" spans="1:42" x14ac:dyDescent="0.25">
      <c r="A10" s="28">
        <v>1952</v>
      </c>
      <c r="B10" s="31"/>
      <c r="C10" s="26">
        <v>42300981</v>
      </c>
      <c r="D10" s="26">
        <v>822204</v>
      </c>
      <c r="E10" s="26">
        <v>524831</v>
      </c>
      <c r="F10" s="25">
        <v>297373</v>
      </c>
      <c r="G10" s="25">
        <v>20000</v>
      </c>
      <c r="H10" s="25">
        <v>0</v>
      </c>
      <c r="T10" s="2">
        <v>1980</v>
      </c>
      <c r="U10" s="2">
        <f t="shared" si="1"/>
        <v>1982.5</v>
      </c>
      <c r="V10" s="2" t="str">
        <f t="shared" si="2"/>
        <v>1980-1984</v>
      </c>
      <c r="W10" s="10">
        <f>C38</f>
        <v>53731387</v>
      </c>
      <c r="X10" s="10">
        <f>W11-W10</f>
        <v>1425916</v>
      </c>
      <c r="Y10" s="10">
        <f>SUM(D38:D42)</f>
        <v>3911546</v>
      </c>
      <c r="Z10" s="10">
        <f>SUM(E38:E42)</f>
        <v>2747179</v>
      </c>
      <c r="AA10" s="10">
        <f t="shared" si="3"/>
        <v>1164367</v>
      </c>
      <c r="AB10" s="10">
        <f>SUM(G38:G42)</f>
        <v>261549</v>
      </c>
      <c r="AC10" s="10">
        <f>SUM(H38:H42)</f>
        <v>0</v>
      </c>
      <c r="AD10" s="10">
        <f t="shared" si="4"/>
        <v>782309.2</v>
      </c>
      <c r="AE10" s="10">
        <f t="shared" si="0"/>
        <v>549435.80000000005</v>
      </c>
      <c r="AF10" s="10">
        <f t="shared" si="0"/>
        <v>232873.4</v>
      </c>
      <c r="AG10" s="10">
        <f t="shared" si="0"/>
        <v>52309.8</v>
      </c>
      <c r="AH10" s="10">
        <f t="shared" si="0"/>
        <v>0</v>
      </c>
      <c r="AI10" s="10">
        <f t="shared" si="5"/>
        <v>285183.2</v>
      </c>
      <c r="AJ10" s="37">
        <f t="shared" si="6"/>
        <v>14.368970735160833</v>
      </c>
      <c r="AK10" s="37">
        <f t="shared" si="6"/>
        <v>10.091696391976063</v>
      </c>
      <c r="AL10" s="37">
        <f t="shared" si="7"/>
        <v>4.2772743431847697</v>
      </c>
      <c r="AM10" s="18">
        <f t="shared" si="8"/>
        <v>4.2772743431847698E-3</v>
      </c>
      <c r="AN10" s="18">
        <f t="shared" si="9"/>
        <v>9.6079399981761199E-4</v>
      </c>
      <c r="AO10" s="18">
        <f t="shared" si="10"/>
        <v>0</v>
      </c>
      <c r="AP10" s="38">
        <f t="shared" si="11"/>
        <v>9.6079399981761199E-4</v>
      </c>
    </row>
    <row r="11" spans="1:42" x14ac:dyDescent="0.25">
      <c r="A11" s="28">
        <v>1953</v>
      </c>
      <c r="B11" s="31"/>
      <c r="C11" s="26">
        <v>42618354</v>
      </c>
      <c r="D11" s="26">
        <v>804696</v>
      </c>
      <c r="E11" s="26">
        <v>556983</v>
      </c>
      <c r="F11" s="25">
        <v>247713</v>
      </c>
      <c r="G11" s="25">
        <v>19071</v>
      </c>
      <c r="H11" s="25">
        <v>0</v>
      </c>
      <c r="T11" s="2">
        <v>1985</v>
      </c>
      <c r="U11" s="2">
        <f t="shared" si="1"/>
        <v>1987.5</v>
      </c>
      <c r="V11" s="2" t="str">
        <f t="shared" si="2"/>
        <v>1985-1989</v>
      </c>
      <c r="W11" s="10">
        <f>C43</f>
        <v>55157303</v>
      </c>
      <c r="X11" s="10">
        <f>W12-W11</f>
        <v>1419697</v>
      </c>
      <c r="Y11" s="10">
        <f>SUM(D43:D47)</f>
        <v>3851468</v>
      </c>
      <c r="Z11" s="10">
        <f>SUM(E43:E47)</f>
        <v>2680771</v>
      </c>
      <c r="AA11" s="10">
        <f t="shared" si="3"/>
        <v>1170697</v>
      </c>
      <c r="AB11" s="10">
        <f>SUM(G43:G47)</f>
        <v>249000</v>
      </c>
      <c r="AC11" s="10">
        <f>SUM(H43:H47)</f>
        <v>0</v>
      </c>
      <c r="AD11" s="10">
        <f t="shared" si="4"/>
        <v>770293.6</v>
      </c>
      <c r="AE11" s="10">
        <f t="shared" si="0"/>
        <v>536154.19999999995</v>
      </c>
      <c r="AF11" s="10">
        <f t="shared" si="0"/>
        <v>234139.4</v>
      </c>
      <c r="AG11" s="10">
        <f t="shared" si="0"/>
        <v>49800</v>
      </c>
      <c r="AH11" s="10">
        <f t="shared" si="0"/>
        <v>0</v>
      </c>
      <c r="AI11" s="10">
        <f t="shared" si="5"/>
        <v>283939.40000000002</v>
      </c>
      <c r="AJ11" s="37">
        <f t="shared" si="6"/>
        <v>13.787951941670054</v>
      </c>
      <c r="AK11" s="37">
        <f t="shared" si="6"/>
        <v>9.5969489333996201</v>
      </c>
      <c r="AL11" s="37">
        <f t="shared" si="7"/>
        <v>4.1910030082704335</v>
      </c>
      <c r="AM11" s="18">
        <f t="shared" si="8"/>
        <v>4.1910030082704325E-3</v>
      </c>
      <c r="AN11" s="18">
        <f t="shared" si="9"/>
        <v>8.9140037862857563E-4</v>
      </c>
      <c r="AO11" s="18">
        <f t="shared" si="10"/>
        <v>0</v>
      </c>
      <c r="AP11" s="38">
        <f t="shared" si="11"/>
        <v>8.9140037862857563E-4</v>
      </c>
    </row>
    <row r="12" spans="1:42" x14ac:dyDescent="0.25">
      <c r="A12" s="28">
        <v>1954</v>
      </c>
      <c r="B12" s="31"/>
      <c r="C12" s="26">
        <v>42885138</v>
      </c>
      <c r="D12" s="26">
        <v>810754</v>
      </c>
      <c r="E12" s="26">
        <v>518892</v>
      </c>
      <c r="F12" s="25">
        <v>291862</v>
      </c>
      <c r="G12" s="25">
        <v>50872</v>
      </c>
      <c r="H12" s="25">
        <v>0</v>
      </c>
      <c r="T12" s="2">
        <v>1990</v>
      </c>
      <c r="U12" s="2">
        <f t="shared" si="1"/>
        <v>1992.5</v>
      </c>
      <c r="V12" s="2" t="str">
        <f t="shared" si="2"/>
        <v>1990-1994</v>
      </c>
      <c r="W12" s="10">
        <f>C48</f>
        <v>56577000</v>
      </c>
      <c r="X12" s="10">
        <f>W13-W12</f>
        <v>1175535</v>
      </c>
      <c r="Y12" s="10">
        <f>SUM(D48:D52)</f>
        <v>3687724</v>
      </c>
      <c r="Z12" s="10">
        <f>SUM(E48:E52)</f>
        <v>2624644</v>
      </c>
      <c r="AA12" s="10">
        <f t="shared" si="3"/>
        <v>1063080</v>
      </c>
      <c r="AB12" s="10">
        <f>SUM(G48:G52)</f>
        <v>380000</v>
      </c>
      <c r="AC12" s="10">
        <f>SUM(H48:H52)</f>
        <v>-267545</v>
      </c>
      <c r="AD12" s="10">
        <f t="shared" si="4"/>
        <v>737544.8</v>
      </c>
      <c r="AE12" s="10">
        <f t="shared" si="0"/>
        <v>524928.80000000005</v>
      </c>
      <c r="AF12" s="10">
        <f t="shared" si="0"/>
        <v>212616</v>
      </c>
      <c r="AG12" s="10">
        <f t="shared" si="0"/>
        <v>76000</v>
      </c>
      <c r="AH12" s="10">
        <f t="shared" si="0"/>
        <v>-53509</v>
      </c>
      <c r="AI12" s="10">
        <f t="shared" si="5"/>
        <v>235107</v>
      </c>
      <c r="AJ12" s="37">
        <f t="shared" si="6"/>
        <v>12.902086936678261</v>
      </c>
      <c r="AK12" s="37">
        <f t="shared" si="6"/>
        <v>9.1827330531870004</v>
      </c>
      <c r="AL12" s="37">
        <f t="shared" si="7"/>
        <v>3.7193538834912605</v>
      </c>
      <c r="AM12" s="18">
        <f t="shared" si="8"/>
        <v>3.7193538834912605E-3</v>
      </c>
      <c r="AN12" s="18">
        <f t="shared" si="9"/>
        <v>1.3294902318985204E-3</v>
      </c>
      <c r="AO12" s="18">
        <f t="shared" si="10"/>
        <v>-9.3604858971918319E-4</v>
      </c>
      <c r="AP12" s="38">
        <f t="shared" si="11"/>
        <v>3.9344164217933718E-4</v>
      </c>
    </row>
    <row r="13" spans="1:42" x14ac:dyDescent="0.25">
      <c r="A13" s="28">
        <v>1955</v>
      </c>
      <c r="B13" s="31"/>
      <c r="C13" s="26">
        <v>43227872</v>
      </c>
      <c r="D13" s="26">
        <v>805917</v>
      </c>
      <c r="E13" s="26">
        <v>526322</v>
      </c>
      <c r="F13" s="25">
        <v>279595</v>
      </c>
      <c r="G13" s="25">
        <v>120000</v>
      </c>
      <c r="H13" s="25">
        <v>0</v>
      </c>
      <c r="T13" s="2">
        <v>1995</v>
      </c>
      <c r="U13" s="2">
        <f t="shared" si="1"/>
        <v>1997.5</v>
      </c>
      <c r="V13" s="2" t="str">
        <f t="shared" si="2"/>
        <v>1995-1999</v>
      </c>
      <c r="W13" s="10">
        <f>C53</f>
        <v>57752535</v>
      </c>
      <c r="X13" s="10">
        <f>W14-W13</f>
        <v>1105663</v>
      </c>
      <c r="Y13" s="10">
        <f>SUM(D53:D57)</f>
        <v>3673586</v>
      </c>
      <c r="Z13" s="10">
        <f>SUM(E53:E57)</f>
        <v>2669378</v>
      </c>
      <c r="AA13" s="10">
        <f t="shared" si="3"/>
        <v>1004208</v>
      </c>
      <c r="AB13" s="10">
        <f>SUM(G53:G57)</f>
        <v>220000</v>
      </c>
      <c r="AC13" s="10">
        <f>SUM(H53:H57)</f>
        <v>-118545</v>
      </c>
      <c r="AD13" s="10">
        <f t="shared" si="4"/>
        <v>734717.2</v>
      </c>
      <c r="AE13" s="10">
        <f t="shared" si="0"/>
        <v>533875.6</v>
      </c>
      <c r="AF13" s="10">
        <f t="shared" si="0"/>
        <v>200841.60000000001</v>
      </c>
      <c r="AG13" s="10">
        <f t="shared" si="0"/>
        <v>44000</v>
      </c>
      <c r="AH13" s="10">
        <f t="shared" si="0"/>
        <v>-23709</v>
      </c>
      <c r="AI13" s="10">
        <f t="shared" si="5"/>
        <v>221132.6</v>
      </c>
      <c r="AJ13" s="37">
        <f t="shared" si="6"/>
        <v>12.601193408157378</v>
      </c>
      <c r="AK13" s="37">
        <f t="shared" si="6"/>
        <v>9.1565430773855088</v>
      </c>
      <c r="AL13" s="37">
        <f t="shared" si="7"/>
        <v>3.4446503307718697</v>
      </c>
      <c r="AM13" s="18">
        <f t="shared" si="8"/>
        <v>3.4446503307718683E-3</v>
      </c>
      <c r="AN13" s="18">
        <f t="shared" si="9"/>
        <v>7.5464751602238877E-4</v>
      </c>
      <c r="AO13" s="18">
        <f t="shared" si="10"/>
        <v>-4.0663495357670036E-4</v>
      </c>
      <c r="AP13" s="38">
        <f t="shared" si="11"/>
        <v>3.4801256244568841E-4</v>
      </c>
    </row>
    <row r="14" spans="1:42" x14ac:dyDescent="0.25">
      <c r="A14" s="28">
        <v>1956</v>
      </c>
      <c r="B14" s="31"/>
      <c r="C14" s="26">
        <v>43627467</v>
      </c>
      <c r="D14" s="26">
        <v>806916</v>
      </c>
      <c r="E14" s="26">
        <v>545700</v>
      </c>
      <c r="F14" s="25">
        <v>261216</v>
      </c>
      <c r="G14" s="25">
        <v>170000</v>
      </c>
      <c r="H14" s="25">
        <v>0</v>
      </c>
      <c r="T14" s="2">
        <v>2000</v>
      </c>
      <c r="U14" s="2">
        <f t="shared" si="1"/>
        <v>2002.5</v>
      </c>
      <c r="V14" s="2" t="str">
        <f t="shared" si="2"/>
        <v>2000-2004</v>
      </c>
      <c r="W14" s="10">
        <f>C58</f>
        <v>58858198</v>
      </c>
      <c r="X14" s="10">
        <f>W15-W14</f>
        <v>2105066</v>
      </c>
      <c r="Y14" s="10">
        <f>SUM(D58:D62)</f>
        <v>3836637</v>
      </c>
      <c r="Z14" s="10">
        <f>SUM(E58:E62)</f>
        <v>2658849</v>
      </c>
      <c r="AA14" s="10">
        <f t="shared" si="3"/>
        <v>1177788</v>
      </c>
      <c r="AB14" s="10">
        <f>SUM(G58:G62)</f>
        <v>455000</v>
      </c>
      <c r="AC14" s="10">
        <f>SUM(H58:H62)</f>
        <v>472278</v>
      </c>
      <c r="AD14" s="10">
        <f t="shared" si="4"/>
        <v>767327.4</v>
      </c>
      <c r="AE14" s="10">
        <f t="shared" si="0"/>
        <v>531769.80000000005</v>
      </c>
      <c r="AF14" s="10">
        <f t="shared" si="0"/>
        <v>235557.6</v>
      </c>
      <c r="AG14" s="10">
        <f t="shared" si="0"/>
        <v>91000</v>
      </c>
      <c r="AH14" s="10">
        <f t="shared" si="0"/>
        <v>94455.6</v>
      </c>
      <c r="AI14" s="10">
        <f t="shared" si="5"/>
        <v>421013.19999999995</v>
      </c>
      <c r="AJ14" s="37">
        <f t="shared" si="6"/>
        <v>12.807845726335739</v>
      </c>
      <c r="AK14" s="37">
        <f t="shared" si="6"/>
        <v>8.87603591416703</v>
      </c>
      <c r="AL14" s="37">
        <f t="shared" si="7"/>
        <v>3.9318098121687086</v>
      </c>
      <c r="AM14" s="18">
        <f t="shared" si="8"/>
        <v>3.9318098121687078E-3</v>
      </c>
      <c r="AN14" s="18">
        <f t="shared" si="9"/>
        <v>1.5189265509045449E-3</v>
      </c>
      <c r="AO14" s="18">
        <f t="shared" si="10"/>
        <v>1.5766057002375752E-3</v>
      </c>
      <c r="AP14" s="38">
        <f t="shared" si="11"/>
        <v>3.0955322511421199E-3</v>
      </c>
    </row>
    <row r="15" spans="1:42" x14ac:dyDescent="0.25">
      <c r="A15" s="28">
        <v>1957</v>
      </c>
      <c r="B15" s="31"/>
      <c r="C15" s="26">
        <v>44058683</v>
      </c>
      <c r="D15" s="26">
        <v>816467</v>
      </c>
      <c r="E15" s="26">
        <v>532107</v>
      </c>
      <c r="F15" s="25">
        <v>284360</v>
      </c>
      <c r="G15" s="25">
        <v>220000</v>
      </c>
      <c r="H15" s="25">
        <v>0</v>
      </c>
      <c r="T15" s="2">
        <v>2005</v>
      </c>
      <c r="U15" s="2">
        <f t="shared" si="1"/>
        <v>2007.5</v>
      </c>
      <c r="V15" s="2" t="str">
        <f t="shared" si="2"/>
        <v>2005-2009</v>
      </c>
      <c r="W15" s="10">
        <f>C63</f>
        <v>60963264</v>
      </c>
      <c r="X15" s="10">
        <f>W16-W15</f>
        <v>1801971</v>
      </c>
      <c r="Y15" s="10">
        <f>SUM(D63:D67)</f>
        <v>3946700</v>
      </c>
      <c r="Z15" s="10">
        <f>SUM(E63:E67)</f>
        <v>2635212</v>
      </c>
      <c r="AA15" s="10">
        <f t="shared" si="3"/>
        <v>1311488</v>
      </c>
      <c r="AB15" s="10">
        <f>SUM(G63:G67)</f>
        <v>395836</v>
      </c>
      <c r="AC15" s="10">
        <f>SUM(H63:H67)</f>
        <v>94647</v>
      </c>
      <c r="AD15" s="10">
        <f t="shared" si="4"/>
        <v>789340</v>
      </c>
      <c r="AE15" s="10">
        <f t="shared" si="0"/>
        <v>527042.4</v>
      </c>
      <c r="AF15" s="10">
        <f t="shared" si="0"/>
        <v>262297.59999999998</v>
      </c>
      <c r="AG15" s="10">
        <f t="shared" si="0"/>
        <v>79167.199999999997</v>
      </c>
      <c r="AH15" s="10">
        <f t="shared" si="0"/>
        <v>18929.400000000001</v>
      </c>
      <c r="AI15" s="10">
        <f t="shared" si="5"/>
        <v>360394.2</v>
      </c>
      <c r="AJ15" s="37">
        <f t="shared" si="6"/>
        <v>12.759226958697688</v>
      </c>
      <c r="AK15" s="37">
        <f t="shared" si="6"/>
        <v>8.5193371658052683</v>
      </c>
      <c r="AL15" s="37">
        <f t="shared" si="7"/>
        <v>4.23988979289242</v>
      </c>
      <c r="AM15" s="18">
        <f t="shared" si="8"/>
        <v>4.2398897928924194E-3</v>
      </c>
      <c r="AN15" s="18">
        <f t="shared" si="9"/>
        <v>1.279692239699764E-3</v>
      </c>
      <c r="AO15" s="18">
        <f t="shared" si="10"/>
        <v>3.0598286010080834E-4</v>
      </c>
      <c r="AP15" s="38">
        <f t="shared" si="11"/>
        <v>1.5856750998005723E-3</v>
      </c>
    </row>
    <row r="16" spans="1:42" x14ac:dyDescent="0.25">
      <c r="A16" s="28">
        <v>1958</v>
      </c>
      <c r="B16" s="31"/>
      <c r="C16" s="26">
        <v>44563043</v>
      </c>
      <c r="D16" s="26">
        <v>812215</v>
      </c>
      <c r="E16" s="26">
        <v>500596</v>
      </c>
      <c r="F16" s="25">
        <v>311619</v>
      </c>
      <c r="G16" s="25">
        <v>140000</v>
      </c>
      <c r="H16" s="25">
        <v>0</v>
      </c>
      <c r="T16" s="2">
        <v>2010</v>
      </c>
      <c r="U16" s="2">
        <f t="shared" si="1"/>
        <v>2012.5</v>
      </c>
      <c r="V16" s="2" t="str">
        <f t="shared" si="2"/>
        <v>2010-2014</v>
      </c>
      <c r="W16" s="10">
        <f>C68</f>
        <v>62765235</v>
      </c>
      <c r="X16" s="10">
        <f>W17-W16</f>
        <v>1535586</v>
      </c>
      <c r="Y16" s="10">
        <f>SUM(D68:D72)</f>
        <v>3948298</v>
      </c>
      <c r="Z16" s="10">
        <f>SUM(E68:E72)</f>
        <v>2739902</v>
      </c>
      <c r="AA16" s="10">
        <f t="shared" si="3"/>
        <v>1208396</v>
      </c>
      <c r="AB16" s="10">
        <f>SUM(G68:G72)</f>
        <v>327190</v>
      </c>
      <c r="AC16" s="10">
        <f>SUM(H68:H72)</f>
        <v>0</v>
      </c>
      <c r="AD16" s="10">
        <f t="shared" si="4"/>
        <v>789659.6</v>
      </c>
      <c r="AE16" s="10">
        <f t="shared" si="0"/>
        <v>547980.4</v>
      </c>
      <c r="AF16" s="10">
        <f t="shared" si="0"/>
        <v>241679.2</v>
      </c>
      <c r="AG16" s="10">
        <f t="shared" si="0"/>
        <v>65438</v>
      </c>
      <c r="AH16" s="10">
        <f t="shared" si="0"/>
        <v>0</v>
      </c>
      <c r="AI16" s="10">
        <f t="shared" si="5"/>
        <v>307117.2</v>
      </c>
      <c r="AJ16" s="37">
        <f t="shared" si="6"/>
        <v>12.42911954393233</v>
      </c>
      <c r="AK16" s="37">
        <f t="shared" si="6"/>
        <v>8.6251264460431507</v>
      </c>
      <c r="AL16" s="37">
        <f t="shared" si="7"/>
        <v>3.8039930978891796</v>
      </c>
      <c r="AM16" s="18">
        <f t="shared" si="8"/>
        <v>3.8039930978891801E-3</v>
      </c>
      <c r="AN16" s="18">
        <f t="shared" si="9"/>
        <v>1.0299839636165303E-3</v>
      </c>
      <c r="AO16" s="18">
        <f t="shared" si="10"/>
        <v>0</v>
      </c>
      <c r="AP16" s="38">
        <f t="shared" si="11"/>
        <v>1.0299839636165303E-3</v>
      </c>
    </row>
    <row r="17" spans="1:42" x14ac:dyDescent="0.25">
      <c r="A17" s="28">
        <v>1959</v>
      </c>
      <c r="B17" s="31"/>
      <c r="C17" s="26">
        <v>45014662</v>
      </c>
      <c r="D17" s="26">
        <v>829249</v>
      </c>
      <c r="E17" s="26">
        <v>509114</v>
      </c>
      <c r="F17" s="25">
        <v>320135</v>
      </c>
      <c r="G17" s="25">
        <v>130000</v>
      </c>
      <c r="H17" s="25">
        <v>0</v>
      </c>
      <c r="T17" s="2">
        <v>2015</v>
      </c>
      <c r="U17" s="2">
        <f t="shared" si="1"/>
        <v>2017.5</v>
      </c>
      <c r="V17" s="2" t="str">
        <f t="shared" si="2"/>
        <v>2015-2019</v>
      </c>
      <c r="W17" s="10">
        <f>C73</f>
        <v>64300821</v>
      </c>
      <c r="X17" s="10">
        <f>W18-W17</f>
        <v>597133</v>
      </c>
      <c r="Y17" s="10">
        <f>SUM(D73:D77)</f>
        <v>3669097</v>
      </c>
      <c r="Z17" s="10">
        <f>SUM(E73:E77)</f>
        <v>2952001</v>
      </c>
      <c r="AA17" s="10">
        <f t="shared" si="3"/>
        <v>717096</v>
      </c>
      <c r="AB17" s="10">
        <f>SUM(G73:G77)</f>
        <v>320989</v>
      </c>
      <c r="AC17" s="10">
        <f>SUM(H73:H77)</f>
        <v>-440952</v>
      </c>
      <c r="AD17" s="10">
        <f t="shared" si="4"/>
        <v>733819.4</v>
      </c>
      <c r="AE17" s="10">
        <f t="shared" si="0"/>
        <v>590400.19999999995</v>
      </c>
      <c r="AF17" s="10">
        <f t="shared" si="0"/>
        <v>143419.20000000001</v>
      </c>
      <c r="AG17" s="10">
        <f t="shared" si="0"/>
        <v>64197.8</v>
      </c>
      <c r="AH17" s="10">
        <f t="shared" si="0"/>
        <v>-88190.399999999994</v>
      </c>
      <c r="AI17" s="10">
        <f t="shared" si="5"/>
        <v>119426.6</v>
      </c>
      <c r="AJ17" s="37">
        <f t="shared" si="6"/>
        <v>11.3595411411602</v>
      </c>
      <c r="AK17" s="37">
        <f t="shared" si="6"/>
        <v>9.1394086360338935</v>
      </c>
      <c r="AL17" s="37">
        <f t="shared" si="7"/>
        <v>2.2201325051263066</v>
      </c>
      <c r="AM17" s="18">
        <f t="shared" si="8"/>
        <v>2.2201325051263063E-3</v>
      </c>
      <c r="AN17" s="18">
        <f t="shared" si="9"/>
        <v>9.9378341629013131E-4</v>
      </c>
      <c r="AO17" s="18">
        <f t="shared" si="10"/>
        <v>-1.3651894145281175E-3</v>
      </c>
      <c r="AP17" s="38">
        <f t="shared" si="11"/>
        <v>-3.7140599823798619E-4</v>
      </c>
    </row>
    <row r="18" spans="1:42" x14ac:dyDescent="0.25">
      <c r="A18" s="28">
        <v>1960</v>
      </c>
      <c r="B18" s="31"/>
      <c r="C18" s="26">
        <v>45464797</v>
      </c>
      <c r="D18" s="26">
        <v>819819</v>
      </c>
      <c r="E18" s="26">
        <v>520960</v>
      </c>
      <c r="F18" s="25">
        <v>298859</v>
      </c>
      <c r="G18" s="25">
        <v>140000</v>
      </c>
      <c r="H18" s="25">
        <v>0</v>
      </c>
      <c r="T18" s="2">
        <v>2020</v>
      </c>
      <c r="U18"/>
      <c r="V18"/>
      <c r="W18" s="10">
        <f>C78</f>
        <v>64897954</v>
      </c>
      <c r="X18" s="5"/>
      <c r="Y18"/>
      <c r="Z18" s="1"/>
      <c r="AA18"/>
      <c r="AB18" s="10"/>
      <c r="AC18" s="10"/>
      <c r="AD18" s="10"/>
      <c r="AE18" s="10"/>
      <c r="AF18" s="10"/>
      <c r="AG18" s="10"/>
      <c r="AH18" s="10"/>
      <c r="AI18" s="10"/>
      <c r="AL18" s="37"/>
      <c r="AM18" s="18"/>
      <c r="AN18" s="18"/>
      <c r="AO18" s="18"/>
      <c r="AP18" s="38"/>
    </row>
    <row r="19" spans="1:42" x14ac:dyDescent="0.25">
      <c r="A19" s="28">
        <v>1961</v>
      </c>
      <c r="B19" s="31"/>
      <c r="C19" s="26">
        <v>45903656</v>
      </c>
      <c r="D19" s="26">
        <v>838633</v>
      </c>
      <c r="E19" s="26">
        <v>500289</v>
      </c>
      <c r="F19" s="25">
        <v>338344</v>
      </c>
      <c r="G19" s="25">
        <v>180000</v>
      </c>
      <c r="H19" s="25">
        <v>0</v>
      </c>
    </row>
    <row r="20" spans="1:42" x14ac:dyDescent="0.25">
      <c r="A20" s="28">
        <v>1962</v>
      </c>
      <c r="B20" s="31"/>
      <c r="C20" s="26">
        <v>46422000</v>
      </c>
      <c r="D20" s="26">
        <v>832353</v>
      </c>
      <c r="E20" s="26">
        <v>541147</v>
      </c>
      <c r="F20" s="25">
        <v>291206</v>
      </c>
      <c r="G20" s="25">
        <v>860200</v>
      </c>
      <c r="H20" s="25">
        <v>0</v>
      </c>
    </row>
    <row r="21" spans="1:42" x14ac:dyDescent="0.25">
      <c r="A21" s="28">
        <v>1963</v>
      </c>
      <c r="B21" s="31"/>
      <c r="C21" s="26">
        <v>47573406</v>
      </c>
      <c r="D21" s="26">
        <v>868876</v>
      </c>
      <c r="E21" s="26">
        <v>557852</v>
      </c>
      <c r="F21" s="25">
        <v>311024</v>
      </c>
      <c r="G21" s="25">
        <v>214599</v>
      </c>
      <c r="H21" s="30">
        <v>-40000</v>
      </c>
    </row>
    <row r="22" spans="1:42" x14ac:dyDescent="0.25">
      <c r="A22" s="28">
        <v>1964</v>
      </c>
      <c r="B22" s="31"/>
      <c r="C22" s="26">
        <v>48059029</v>
      </c>
      <c r="D22" s="26">
        <v>877804</v>
      </c>
      <c r="E22" s="26">
        <v>520033</v>
      </c>
      <c r="F22" s="25">
        <v>357771</v>
      </c>
      <c r="G22" s="25">
        <v>185000</v>
      </c>
      <c r="H22" s="30">
        <v>-40000</v>
      </c>
    </row>
    <row r="23" spans="1:42" x14ac:dyDescent="0.25">
      <c r="A23" s="28">
        <v>1965</v>
      </c>
      <c r="B23" s="31"/>
      <c r="C23" s="26">
        <v>48561800</v>
      </c>
      <c r="D23" s="26">
        <v>865688</v>
      </c>
      <c r="E23" s="26">
        <v>543696</v>
      </c>
      <c r="F23" s="25">
        <v>321992</v>
      </c>
      <c r="G23" s="25">
        <v>110000</v>
      </c>
      <c r="H23" s="30">
        <v>-40000</v>
      </c>
    </row>
    <row r="24" spans="1:42" x14ac:dyDescent="0.25">
      <c r="A24" s="28">
        <v>1966</v>
      </c>
      <c r="B24" s="31"/>
      <c r="C24" s="26">
        <v>48953792</v>
      </c>
      <c r="D24" s="26">
        <v>863527</v>
      </c>
      <c r="E24" s="26">
        <v>528782</v>
      </c>
      <c r="F24" s="25">
        <v>334745</v>
      </c>
      <c r="G24" s="25">
        <v>125000</v>
      </c>
      <c r="H24" s="30">
        <v>-40000</v>
      </c>
    </row>
    <row r="25" spans="1:42" x14ac:dyDescent="0.25">
      <c r="A25" s="28">
        <v>1967</v>
      </c>
      <c r="B25" s="31"/>
      <c r="C25" s="26">
        <v>49373537</v>
      </c>
      <c r="D25" s="26">
        <v>840568</v>
      </c>
      <c r="E25" s="26">
        <v>543033</v>
      </c>
      <c r="F25" s="25">
        <v>297535</v>
      </c>
      <c r="G25" s="25">
        <v>92000</v>
      </c>
      <c r="H25" s="30">
        <v>-40000</v>
      </c>
    </row>
    <row r="26" spans="1:42" x14ac:dyDescent="0.25">
      <c r="A26" s="28">
        <v>1968</v>
      </c>
      <c r="B26" s="31"/>
      <c r="C26" s="26">
        <v>49723072</v>
      </c>
      <c r="D26" s="26">
        <v>835796</v>
      </c>
      <c r="E26" s="26">
        <v>553441</v>
      </c>
      <c r="F26" s="25">
        <v>282355</v>
      </c>
      <c r="G26" s="25">
        <v>102308</v>
      </c>
      <c r="H26" s="25">
        <v>0</v>
      </c>
    </row>
    <row r="27" spans="1:42" x14ac:dyDescent="0.25">
      <c r="A27" s="28">
        <v>1969</v>
      </c>
      <c r="B27" s="31"/>
      <c r="C27" s="26">
        <v>50107735</v>
      </c>
      <c r="D27" s="26">
        <v>842245</v>
      </c>
      <c r="E27" s="26">
        <v>573335</v>
      </c>
      <c r="F27" s="25">
        <v>268910</v>
      </c>
      <c r="G27" s="25">
        <v>151574</v>
      </c>
      <c r="H27" s="25">
        <v>0</v>
      </c>
    </row>
    <row r="28" spans="1:42" x14ac:dyDescent="0.25">
      <c r="A28" s="28">
        <v>1970</v>
      </c>
      <c r="B28" s="31"/>
      <c r="C28" s="26">
        <v>50528219</v>
      </c>
      <c r="D28" s="26">
        <v>850381</v>
      </c>
      <c r="E28" s="26">
        <v>542277</v>
      </c>
      <c r="F28" s="25">
        <v>308104</v>
      </c>
      <c r="G28" s="25">
        <v>179911</v>
      </c>
      <c r="H28" s="25">
        <v>0</v>
      </c>
    </row>
    <row r="29" spans="1:42" x14ac:dyDescent="0.25">
      <c r="A29" s="28">
        <v>1971</v>
      </c>
      <c r="B29" s="31"/>
      <c r="C29" s="26">
        <v>51016234</v>
      </c>
      <c r="D29" s="26">
        <v>881284</v>
      </c>
      <c r="E29" s="26">
        <v>554151</v>
      </c>
      <c r="F29" s="25">
        <v>327133</v>
      </c>
      <c r="G29" s="25">
        <v>142586</v>
      </c>
      <c r="H29" s="25">
        <v>0</v>
      </c>
    </row>
    <row r="30" spans="1:42" x14ac:dyDescent="0.25">
      <c r="A30" s="28">
        <v>1972</v>
      </c>
      <c r="B30" s="31"/>
      <c r="C30" s="26">
        <v>51485953</v>
      </c>
      <c r="D30" s="26">
        <v>877506</v>
      </c>
      <c r="E30" s="26">
        <v>549900</v>
      </c>
      <c r="F30" s="25">
        <v>327606</v>
      </c>
      <c r="G30" s="25">
        <v>102314</v>
      </c>
      <c r="H30" s="25">
        <v>0</v>
      </c>
    </row>
    <row r="31" spans="1:42" x14ac:dyDescent="0.25">
      <c r="A31" s="28">
        <v>1973</v>
      </c>
      <c r="B31" s="31"/>
      <c r="C31" s="26">
        <v>51915873</v>
      </c>
      <c r="D31" s="26">
        <v>857186</v>
      </c>
      <c r="E31" s="26">
        <v>558782</v>
      </c>
      <c r="F31" s="25">
        <v>298404</v>
      </c>
      <c r="G31" s="25">
        <v>106448</v>
      </c>
      <c r="H31" s="25">
        <v>0</v>
      </c>
    </row>
    <row r="32" spans="1:42" x14ac:dyDescent="0.25">
      <c r="A32" s="28">
        <v>1974</v>
      </c>
      <c r="B32" s="31"/>
      <c r="C32" s="26">
        <v>52320725</v>
      </c>
      <c r="D32" s="26">
        <v>801218</v>
      </c>
      <c r="E32" s="26">
        <v>552551</v>
      </c>
      <c r="F32" s="25">
        <v>248667</v>
      </c>
      <c r="G32" s="25">
        <v>30608</v>
      </c>
      <c r="H32" s="25">
        <v>0</v>
      </c>
    </row>
    <row r="33" spans="1:8" x14ac:dyDescent="0.25">
      <c r="A33" s="28">
        <v>1975</v>
      </c>
      <c r="B33" s="31"/>
      <c r="C33" s="26">
        <v>52600000</v>
      </c>
      <c r="D33" s="26">
        <v>745065</v>
      </c>
      <c r="E33" s="26">
        <v>560353</v>
      </c>
      <c r="F33" s="25">
        <v>184712</v>
      </c>
      <c r="G33" s="25">
        <v>13626</v>
      </c>
      <c r="H33" s="25">
        <v>0</v>
      </c>
    </row>
    <row r="34" spans="1:8" x14ac:dyDescent="0.25">
      <c r="A34" s="28">
        <v>1976</v>
      </c>
      <c r="B34" s="31"/>
      <c r="C34" s="26">
        <v>52798338</v>
      </c>
      <c r="D34" s="26">
        <v>720395</v>
      </c>
      <c r="E34" s="26">
        <v>557114</v>
      </c>
      <c r="F34" s="25">
        <v>163281</v>
      </c>
      <c r="G34" s="25">
        <v>57386</v>
      </c>
      <c r="H34" s="25">
        <v>0</v>
      </c>
    </row>
    <row r="35" spans="1:8" x14ac:dyDescent="0.25">
      <c r="A35" s="28">
        <v>1977</v>
      </c>
      <c r="B35" s="31"/>
      <c r="C35" s="26">
        <v>53019005</v>
      </c>
      <c r="D35" s="26">
        <v>744744</v>
      </c>
      <c r="E35" s="26">
        <v>536221</v>
      </c>
      <c r="F35" s="25">
        <v>208523</v>
      </c>
      <c r="G35" s="25">
        <v>44038</v>
      </c>
      <c r="H35" s="25">
        <v>0</v>
      </c>
    </row>
    <row r="36" spans="1:8" x14ac:dyDescent="0.25">
      <c r="A36" s="28">
        <v>1978</v>
      </c>
      <c r="B36" s="31"/>
      <c r="C36" s="26">
        <v>53271566</v>
      </c>
      <c r="D36" s="26">
        <v>737062</v>
      </c>
      <c r="E36" s="26">
        <v>546916</v>
      </c>
      <c r="F36" s="25">
        <v>190146</v>
      </c>
      <c r="G36" s="25">
        <v>19361</v>
      </c>
      <c r="H36" s="25">
        <v>0</v>
      </c>
    </row>
    <row r="37" spans="1:8" x14ac:dyDescent="0.25">
      <c r="A37" s="28">
        <v>1979</v>
      </c>
      <c r="B37" s="31"/>
      <c r="C37" s="26">
        <v>53481073</v>
      </c>
      <c r="D37" s="26">
        <v>757354</v>
      </c>
      <c r="E37" s="26">
        <v>541805</v>
      </c>
      <c r="F37" s="25">
        <v>215549</v>
      </c>
      <c r="G37" s="25">
        <v>34765</v>
      </c>
      <c r="H37" s="25">
        <v>0</v>
      </c>
    </row>
    <row r="38" spans="1:8" x14ac:dyDescent="0.25">
      <c r="A38" s="28">
        <v>1980</v>
      </c>
      <c r="B38" s="31"/>
      <c r="C38" s="26">
        <v>53731387</v>
      </c>
      <c r="D38" s="26">
        <v>800376</v>
      </c>
      <c r="E38" s="26">
        <v>547107</v>
      </c>
      <c r="F38" s="25">
        <v>253269</v>
      </c>
      <c r="G38" s="25">
        <v>43974</v>
      </c>
      <c r="H38" s="25">
        <v>0</v>
      </c>
    </row>
    <row r="39" spans="1:8" x14ac:dyDescent="0.25">
      <c r="A39" s="28">
        <v>1981</v>
      </c>
      <c r="B39" s="31"/>
      <c r="C39" s="26">
        <v>54028630</v>
      </c>
      <c r="D39" s="26">
        <v>805483</v>
      </c>
      <c r="E39" s="26">
        <v>554823</v>
      </c>
      <c r="F39" s="25">
        <v>250660</v>
      </c>
      <c r="G39" s="25">
        <v>55710</v>
      </c>
      <c r="H39" s="25">
        <v>0</v>
      </c>
    </row>
    <row r="40" spans="1:8" x14ac:dyDescent="0.25">
      <c r="A40" s="28">
        <v>1982</v>
      </c>
      <c r="B40" s="31"/>
      <c r="C40" s="26">
        <v>54335000</v>
      </c>
      <c r="D40" s="26">
        <v>797223</v>
      </c>
      <c r="E40" s="26">
        <v>543104</v>
      </c>
      <c r="F40" s="25">
        <v>254119</v>
      </c>
      <c r="G40" s="25">
        <v>60865</v>
      </c>
      <c r="H40" s="25">
        <v>0</v>
      </c>
    </row>
    <row r="41" spans="1:8" x14ac:dyDescent="0.25">
      <c r="A41" s="28">
        <v>1983</v>
      </c>
      <c r="B41" s="31"/>
      <c r="C41" s="26">
        <v>54649984</v>
      </c>
      <c r="D41" s="26">
        <v>748525</v>
      </c>
      <c r="E41" s="26">
        <v>559655</v>
      </c>
      <c r="F41" s="25">
        <v>188870</v>
      </c>
      <c r="G41" s="25">
        <v>56000</v>
      </c>
      <c r="H41" s="25">
        <v>0</v>
      </c>
    </row>
    <row r="42" spans="1:8" x14ac:dyDescent="0.25">
      <c r="A42" s="28">
        <v>1984</v>
      </c>
      <c r="B42" s="31"/>
      <c r="C42" s="26">
        <v>54894854</v>
      </c>
      <c r="D42" s="26">
        <v>759939</v>
      </c>
      <c r="E42" s="26">
        <v>542490</v>
      </c>
      <c r="F42" s="25">
        <v>217449</v>
      </c>
      <c r="G42" s="25">
        <v>45000</v>
      </c>
      <c r="H42" s="25">
        <v>0</v>
      </c>
    </row>
    <row r="43" spans="1:8" x14ac:dyDescent="0.25">
      <c r="A43" s="28">
        <v>1985</v>
      </c>
      <c r="B43" s="31"/>
      <c r="C43" s="26">
        <v>55157303</v>
      </c>
      <c r="D43" s="26">
        <v>768431</v>
      </c>
      <c r="E43" s="26">
        <v>552496</v>
      </c>
      <c r="F43" s="25">
        <v>215935</v>
      </c>
      <c r="G43" s="25">
        <v>38000</v>
      </c>
      <c r="H43" s="25">
        <v>0</v>
      </c>
    </row>
    <row r="44" spans="1:8" x14ac:dyDescent="0.25">
      <c r="A44" s="28">
        <v>1986</v>
      </c>
      <c r="B44" s="31"/>
      <c r="C44" s="26">
        <v>55411238</v>
      </c>
      <c r="D44" s="26">
        <v>778468</v>
      </c>
      <c r="E44" s="26">
        <v>546926</v>
      </c>
      <c r="F44" s="25">
        <v>231542</v>
      </c>
      <c r="G44" s="25">
        <v>39000</v>
      </c>
      <c r="H44" s="25">
        <v>0</v>
      </c>
    </row>
    <row r="45" spans="1:8" x14ac:dyDescent="0.25">
      <c r="A45" s="28">
        <v>1987</v>
      </c>
      <c r="B45" s="31"/>
      <c r="C45" s="26">
        <v>55681780</v>
      </c>
      <c r="D45" s="26">
        <v>767828</v>
      </c>
      <c r="E45" s="26">
        <v>527466</v>
      </c>
      <c r="F45" s="25">
        <v>240362</v>
      </c>
      <c r="G45" s="25">
        <v>44000</v>
      </c>
      <c r="H45" s="25">
        <v>0</v>
      </c>
    </row>
    <row r="46" spans="1:8" x14ac:dyDescent="0.25">
      <c r="A46" s="28">
        <v>1988</v>
      </c>
      <c r="B46" s="31"/>
      <c r="C46" s="26">
        <v>55966142</v>
      </c>
      <c r="D46" s="26">
        <v>771268</v>
      </c>
      <c r="E46" s="26">
        <v>524600</v>
      </c>
      <c r="F46" s="25">
        <v>246668</v>
      </c>
      <c r="G46" s="25">
        <v>57000</v>
      </c>
      <c r="H46" s="25">
        <v>0</v>
      </c>
    </row>
    <row r="47" spans="1:8" x14ac:dyDescent="0.25">
      <c r="A47" s="28">
        <v>1989</v>
      </c>
      <c r="B47" s="31"/>
      <c r="C47" s="26">
        <v>56269810</v>
      </c>
      <c r="D47" s="26">
        <v>765473</v>
      </c>
      <c r="E47" s="26">
        <v>529283</v>
      </c>
      <c r="F47" s="25">
        <v>236190</v>
      </c>
      <c r="G47" s="25">
        <v>71000</v>
      </c>
      <c r="H47" s="25">
        <v>0</v>
      </c>
    </row>
    <row r="48" spans="1:8" x14ac:dyDescent="0.25">
      <c r="A48" s="28">
        <v>1990</v>
      </c>
      <c r="B48" s="31"/>
      <c r="C48" s="26">
        <v>56577000</v>
      </c>
      <c r="D48" s="26">
        <v>762407</v>
      </c>
      <c r="E48" s="26">
        <v>526201</v>
      </c>
      <c r="F48" s="25">
        <v>236206</v>
      </c>
      <c r="G48" s="25">
        <v>80000</v>
      </c>
      <c r="H48" s="30">
        <v>-52545</v>
      </c>
    </row>
    <row r="49" spans="1:8" x14ac:dyDescent="0.25">
      <c r="A49" s="28">
        <v>1991</v>
      </c>
      <c r="B49" s="31"/>
      <c r="C49" s="26">
        <v>56840661</v>
      </c>
      <c r="D49" s="26">
        <v>759056</v>
      </c>
      <c r="E49" s="26">
        <v>524685</v>
      </c>
      <c r="F49" s="25">
        <v>234371</v>
      </c>
      <c r="G49" s="25">
        <v>90000</v>
      </c>
      <c r="H49" s="30">
        <v>-54499</v>
      </c>
    </row>
    <row r="50" spans="1:8" x14ac:dyDescent="0.25">
      <c r="A50" s="28">
        <v>1992</v>
      </c>
      <c r="B50" s="31"/>
      <c r="C50" s="26">
        <v>57110533</v>
      </c>
      <c r="D50" s="26">
        <v>743658</v>
      </c>
      <c r="E50" s="26">
        <v>521530</v>
      </c>
      <c r="F50" s="25">
        <v>222128</v>
      </c>
      <c r="G50" s="25">
        <v>90000</v>
      </c>
      <c r="H50" s="30">
        <v>-53500</v>
      </c>
    </row>
    <row r="51" spans="1:8" x14ac:dyDescent="0.25">
      <c r="A51" s="28">
        <v>1993</v>
      </c>
      <c r="B51" s="31"/>
      <c r="C51" s="26">
        <v>57369161</v>
      </c>
      <c r="D51" s="26">
        <v>711610</v>
      </c>
      <c r="E51" s="26">
        <v>532263</v>
      </c>
      <c r="F51" s="25">
        <v>179347</v>
      </c>
      <c r="G51" s="25">
        <v>70000</v>
      </c>
      <c r="H51" s="30">
        <v>-53500</v>
      </c>
    </row>
    <row r="52" spans="1:8" x14ac:dyDescent="0.25">
      <c r="A52" s="28">
        <v>1994</v>
      </c>
      <c r="B52" s="31"/>
      <c r="C52" s="26">
        <v>57565008</v>
      </c>
      <c r="D52" s="26">
        <v>710993</v>
      </c>
      <c r="E52" s="26">
        <v>519965</v>
      </c>
      <c r="F52" s="25">
        <v>191028</v>
      </c>
      <c r="G52" s="25">
        <v>50000</v>
      </c>
      <c r="H52" s="30">
        <v>-53501</v>
      </c>
    </row>
    <row r="53" spans="1:8" x14ac:dyDescent="0.25">
      <c r="A53" s="28">
        <v>1995</v>
      </c>
      <c r="B53" s="31"/>
      <c r="C53" s="26">
        <v>57752535</v>
      </c>
      <c r="D53" s="26">
        <v>729609</v>
      </c>
      <c r="E53" s="26">
        <v>531618</v>
      </c>
      <c r="F53" s="25">
        <v>197991</v>
      </c>
      <c r="G53" s="25">
        <v>40000</v>
      </c>
      <c r="H53" s="30">
        <v>-54567</v>
      </c>
    </row>
    <row r="54" spans="1:8" x14ac:dyDescent="0.25">
      <c r="A54" s="28">
        <v>1996</v>
      </c>
      <c r="B54" s="31"/>
      <c r="C54" s="26">
        <v>57935959</v>
      </c>
      <c r="D54" s="26">
        <v>734338</v>
      </c>
      <c r="E54" s="26">
        <v>535775</v>
      </c>
      <c r="F54" s="25">
        <v>198563</v>
      </c>
      <c r="G54" s="25">
        <v>35000</v>
      </c>
      <c r="H54" s="30">
        <v>-53504</v>
      </c>
    </row>
    <row r="55" spans="1:8" x14ac:dyDescent="0.25">
      <c r="A55" s="28">
        <v>1997</v>
      </c>
      <c r="B55" s="31"/>
      <c r="C55" s="26">
        <v>58116018</v>
      </c>
      <c r="D55" s="26">
        <v>726768</v>
      </c>
      <c r="E55" s="26">
        <v>530319</v>
      </c>
      <c r="F55" s="25">
        <v>196449</v>
      </c>
      <c r="G55" s="25">
        <v>40000</v>
      </c>
      <c r="H55" s="30">
        <v>-53505</v>
      </c>
    </row>
    <row r="56" spans="1:8" x14ac:dyDescent="0.25">
      <c r="A56" s="28">
        <v>1998</v>
      </c>
      <c r="B56" s="31"/>
      <c r="C56" s="26">
        <v>58298962</v>
      </c>
      <c r="D56" s="26">
        <v>738080</v>
      </c>
      <c r="E56" s="26">
        <v>534005</v>
      </c>
      <c r="F56" s="25">
        <v>204075</v>
      </c>
      <c r="G56" s="25">
        <v>45000</v>
      </c>
      <c r="H56" s="30">
        <v>-51424</v>
      </c>
    </row>
    <row r="57" spans="1:8" x14ac:dyDescent="0.25">
      <c r="A57" s="28">
        <v>1999</v>
      </c>
      <c r="B57" s="31"/>
      <c r="C57" s="26">
        <v>58496613</v>
      </c>
      <c r="D57" s="26">
        <v>744791</v>
      </c>
      <c r="E57" s="26">
        <v>537661</v>
      </c>
      <c r="F57" s="25">
        <v>207130</v>
      </c>
      <c r="G57" s="25">
        <v>60000</v>
      </c>
      <c r="H57" s="25">
        <v>94455</v>
      </c>
    </row>
    <row r="58" spans="1:8" x14ac:dyDescent="0.25">
      <c r="A58" s="28">
        <v>2000</v>
      </c>
      <c r="B58" s="31"/>
      <c r="C58" s="26">
        <v>58858198</v>
      </c>
      <c r="D58" s="26">
        <v>774782</v>
      </c>
      <c r="E58" s="26">
        <v>530864</v>
      </c>
      <c r="F58" s="25">
        <v>243918</v>
      </c>
      <c r="G58" s="25">
        <v>70000</v>
      </c>
      <c r="H58" s="25">
        <v>94456</v>
      </c>
    </row>
    <row r="59" spans="1:8" x14ac:dyDescent="0.25">
      <c r="A59" s="28">
        <v>2001</v>
      </c>
      <c r="B59" s="31"/>
      <c r="C59" s="26">
        <v>59266572</v>
      </c>
      <c r="D59" s="26">
        <v>770945</v>
      </c>
      <c r="E59" s="26">
        <v>531073</v>
      </c>
      <c r="F59" s="25">
        <v>239872</v>
      </c>
      <c r="G59" s="25">
        <v>85000</v>
      </c>
      <c r="H59" s="25">
        <v>94455</v>
      </c>
    </row>
    <row r="60" spans="1:8" x14ac:dyDescent="0.25">
      <c r="A60" s="28">
        <v>2002</v>
      </c>
      <c r="B60" s="31"/>
      <c r="C60" s="26">
        <v>59685899</v>
      </c>
      <c r="D60" s="26">
        <v>761630</v>
      </c>
      <c r="E60" s="26">
        <v>535144</v>
      </c>
      <c r="F60" s="25">
        <v>226486</v>
      </c>
      <c r="G60" s="25">
        <v>95000</v>
      </c>
      <c r="H60" s="25">
        <v>94456</v>
      </c>
    </row>
    <row r="61" spans="1:8" x14ac:dyDescent="0.25">
      <c r="A61" s="28">
        <v>2003</v>
      </c>
      <c r="B61" s="31"/>
      <c r="C61" s="26">
        <v>60101841</v>
      </c>
      <c r="D61" s="26">
        <v>761464</v>
      </c>
      <c r="E61" s="26">
        <v>552339</v>
      </c>
      <c r="F61" s="25">
        <v>209125</v>
      </c>
      <c r="G61" s="25">
        <v>100000</v>
      </c>
      <c r="H61" s="25">
        <v>94455</v>
      </c>
    </row>
    <row r="62" spans="1:8" x14ac:dyDescent="0.25">
      <c r="A62" s="28">
        <v>2004</v>
      </c>
      <c r="B62" s="31"/>
      <c r="C62" s="26">
        <v>60505421</v>
      </c>
      <c r="D62" s="26">
        <v>767816</v>
      </c>
      <c r="E62" s="26">
        <v>509429</v>
      </c>
      <c r="F62" s="25">
        <v>258387</v>
      </c>
      <c r="G62" s="25">
        <v>105000</v>
      </c>
      <c r="H62" s="25">
        <v>94456</v>
      </c>
    </row>
    <row r="63" spans="1:8" x14ac:dyDescent="0.25">
      <c r="A63" s="28">
        <v>2005</v>
      </c>
      <c r="B63" s="31"/>
      <c r="C63" s="26">
        <v>60963264</v>
      </c>
      <c r="D63" s="26">
        <v>774355</v>
      </c>
      <c r="E63" s="26">
        <v>527533</v>
      </c>
      <c r="F63" s="25">
        <v>246822</v>
      </c>
      <c r="G63" s="25">
        <v>95000</v>
      </c>
      <c r="H63" s="25">
        <v>94647</v>
      </c>
    </row>
    <row r="64" spans="1:8" x14ac:dyDescent="0.25">
      <c r="A64" s="28">
        <v>2006</v>
      </c>
      <c r="B64" s="31"/>
      <c r="C64" s="26">
        <v>61399733</v>
      </c>
      <c r="D64" s="26">
        <v>796896</v>
      </c>
      <c r="E64" s="26">
        <v>516416</v>
      </c>
      <c r="F64" s="25">
        <v>280480</v>
      </c>
      <c r="G64" s="25">
        <v>115025</v>
      </c>
      <c r="H64" s="25">
        <v>0</v>
      </c>
    </row>
    <row r="65" spans="1:9" x14ac:dyDescent="0.25">
      <c r="A65" s="28">
        <v>2007</v>
      </c>
      <c r="B65" s="31"/>
      <c r="C65" s="26">
        <v>61795238</v>
      </c>
      <c r="D65" s="26">
        <v>785985</v>
      </c>
      <c r="E65" s="26">
        <v>521016</v>
      </c>
      <c r="F65" s="25">
        <v>264969</v>
      </c>
      <c r="G65" s="25">
        <v>74659</v>
      </c>
      <c r="H65" s="25">
        <v>0</v>
      </c>
    </row>
    <row r="66" spans="1:9" x14ac:dyDescent="0.25">
      <c r="A66" s="28">
        <v>2008</v>
      </c>
      <c r="B66" s="31"/>
      <c r="C66" s="26">
        <v>62134866</v>
      </c>
      <c r="D66" s="26">
        <v>796044</v>
      </c>
      <c r="E66" s="26">
        <v>532131</v>
      </c>
      <c r="F66" s="25">
        <v>263913</v>
      </c>
      <c r="G66" s="25">
        <v>66930</v>
      </c>
      <c r="H66" s="25">
        <v>0</v>
      </c>
    </row>
    <row r="67" spans="1:9" x14ac:dyDescent="0.25">
      <c r="A67" s="28">
        <v>2009</v>
      </c>
      <c r="B67" s="31"/>
      <c r="C67" s="26">
        <v>62465709</v>
      </c>
      <c r="D67" s="26">
        <v>793420</v>
      </c>
      <c r="E67" s="26">
        <v>538116</v>
      </c>
      <c r="F67" s="25">
        <v>255304</v>
      </c>
      <c r="G67" s="25">
        <v>44222</v>
      </c>
      <c r="H67" s="25">
        <v>0</v>
      </c>
    </row>
    <row r="68" spans="1:9" x14ac:dyDescent="0.25">
      <c r="A68" s="28">
        <v>2010</v>
      </c>
      <c r="B68" s="31"/>
      <c r="C68" s="26">
        <v>62765235</v>
      </c>
      <c r="D68" s="26">
        <v>802224</v>
      </c>
      <c r="E68" s="26">
        <v>540469</v>
      </c>
      <c r="F68" s="25">
        <v>261755</v>
      </c>
      <c r="G68" s="25">
        <v>43354</v>
      </c>
      <c r="H68" s="25">
        <v>0</v>
      </c>
    </row>
    <row r="69" spans="1:9" x14ac:dyDescent="0.25">
      <c r="A69" s="28">
        <v>2011</v>
      </c>
      <c r="B69" s="31"/>
      <c r="C69" s="26">
        <v>63070344</v>
      </c>
      <c r="D69" s="26">
        <v>792996</v>
      </c>
      <c r="E69" s="26">
        <v>534795</v>
      </c>
      <c r="F69" s="25">
        <v>258201</v>
      </c>
      <c r="G69" s="25">
        <v>47426</v>
      </c>
      <c r="H69" s="25">
        <v>0</v>
      </c>
    </row>
    <row r="70" spans="1:9" x14ac:dyDescent="0.25">
      <c r="A70" s="28">
        <v>2012</v>
      </c>
      <c r="B70" s="31"/>
      <c r="C70" s="26">
        <v>63375971</v>
      </c>
      <c r="D70" s="26">
        <v>790290</v>
      </c>
      <c r="E70" s="26">
        <v>559227</v>
      </c>
      <c r="F70" s="25">
        <v>231063</v>
      </c>
      <c r="G70" s="25">
        <v>90831</v>
      </c>
      <c r="H70" s="25">
        <v>0</v>
      </c>
    </row>
    <row r="71" spans="1:9" x14ac:dyDescent="0.25">
      <c r="A71" s="28">
        <v>2013</v>
      </c>
      <c r="B71" s="31"/>
      <c r="C71" s="26">
        <v>63697865</v>
      </c>
      <c r="D71" s="26">
        <v>781621</v>
      </c>
      <c r="E71" s="26">
        <v>558408</v>
      </c>
      <c r="F71" s="25">
        <v>223213</v>
      </c>
      <c r="G71" s="25">
        <v>106880</v>
      </c>
      <c r="H71" s="25">
        <v>0</v>
      </c>
    </row>
    <row r="72" spans="1:9" x14ac:dyDescent="0.25">
      <c r="A72" s="28">
        <v>2014</v>
      </c>
      <c r="B72" s="31"/>
      <c r="C72" s="26">
        <v>64027958</v>
      </c>
      <c r="D72" s="26">
        <v>781167</v>
      </c>
      <c r="E72" s="26">
        <v>547003</v>
      </c>
      <c r="F72" s="25">
        <v>234164</v>
      </c>
      <c r="G72" s="25">
        <v>38699</v>
      </c>
      <c r="H72" s="25">
        <v>0</v>
      </c>
    </row>
    <row r="73" spans="1:9" x14ac:dyDescent="0.25">
      <c r="A73" s="28">
        <v>2015</v>
      </c>
      <c r="B73" s="31"/>
      <c r="C73" s="26">
        <v>64300821</v>
      </c>
      <c r="D73" s="26">
        <v>760421</v>
      </c>
      <c r="E73" s="26">
        <v>581770</v>
      </c>
      <c r="F73" s="25">
        <v>178651</v>
      </c>
      <c r="G73" s="30">
        <v>53025</v>
      </c>
      <c r="H73" s="25">
        <v>-63705</v>
      </c>
      <c r="I73" s="29"/>
    </row>
    <row r="74" spans="1:9" x14ac:dyDescent="0.25">
      <c r="A74" s="28">
        <v>2016</v>
      </c>
      <c r="B74" s="31"/>
      <c r="C74" s="26">
        <v>64468792</v>
      </c>
      <c r="D74" s="26">
        <v>744697</v>
      </c>
      <c r="E74" s="26">
        <v>581073</v>
      </c>
      <c r="F74" s="25">
        <v>163624</v>
      </c>
      <c r="G74" s="25">
        <v>87964</v>
      </c>
      <c r="H74" s="30">
        <v>-81247</v>
      </c>
      <c r="I74" s="29"/>
    </row>
    <row r="75" spans="1:9" x14ac:dyDescent="0.25">
      <c r="A75" s="28">
        <v>2017</v>
      </c>
      <c r="B75" s="27" t="s">
        <v>46</v>
      </c>
      <c r="C75" s="26">
        <v>64639133</v>
      </c>
      <c r="D75" s="26">
        <v>730242</v>
      </c>
      <c r="E75" s="26">
        <v>593606</v>
      </c>
      <c r="F75" s="25">
        <v>136636</v>
      </c>
      <c r="G75" s="25">
        <v>60000</v>
      </c>
      <c r="H75" s="30">
        <v>-98000</v>
      </c>
      <c r="I75" s="29"/>
    </row>
    <row r="76" spans="1:9" x14ac:dyDescent="0.25">
      <c r="A76" s="28">
        <v>2018</v>
      </c>
      <c r="B76" s="27" t="s">
        <v>46</v>
      </c>
      <c r="C76" s="26">
        <v>64737769</v>
      </c>
      <c r="D76" s="26">
        <v>719737</v>
      </c>
      <c r="E76" s="26">
        <v>596552</v>
      </c>
      <c r="F76" s="25">
        <v>123185</v>
      </c>
      <c r="G76" s="25">
        <v>60000</v>
      </c>
      <c r="H76" s="30">
        <v>-99000</v>
      </c>
      <c r="I76" s="29"/>
    </row>
    <row r="77" spans="1:9" x14ac:dyDescent="0.25">
      <c r="A77" s="28">
        <v>2019</v>
      </c>
      <c r="B77" s="27" t="s">
        <v>46</v>
      </c>
      <c r="C77" s="26">
        <v>64821954</v>
      </c>
      <c r="D77" s="26">
        <v>714000</v>
      </c>
      <c r="E77" s="26">
        <v>599000</v>
      </c>
      <c r="F77" s="25">
        <v>115000</v>
      </c>
      <c r="G77" s="25">
        <v>60000</v>
      </c>
      <c r="H77" s="30">
        <v>-99000</v>
      </c>
      <c r="I77" s="29"/>
    </row>
    <row r="78" spans="1:9" x14ac:dyDescent="0.25">
      <c r="A78" s="28">
        <v>2020</v>
      </c>
      <c r="B78" s="27" t="s">
        <v>46</v>
      </c>
      <c r="C78" s="26">
        <v>64897954</v>
      </c>
      <c r="D78" s="26" t="s">
        <v>45</v>
      </c>
      <c r="E78" s="26" t="s">
        <v>45</v>
      </c>
      <c r="F78" s="25" t="s">
        <v>45</v>
      </c>
      <c r="G78" s="25" t="s">
        <v>45</v>
      </c>
      <c r="H78" s="25" t="s">
        <v>45</v>
      </c>
    </row>
    <row r="80" spans="1:9" ht="32.25" customHeight="1" x14ac:dyDescent="0.25">
      <c r="A80" s="23" t="s">
        <v>44</v>
      </c>
      <c r="B80" s="23"/>
      <c r="C80" s="23"/>
      <c r="D80" s="23"/>
      <c r="E80" s="23"/>
      <c r="F80" s="23"/>
      <c r="G80" s="23"/>
      <c r="H80" s="23"/>
    </row>
    <row r="81" spans="1:8" ht="18.75" customHeight="1" x14ac:dyDescent="0.25">
      <c r="A81" s="24" t="s">
        <v>43</v>
      </c>
      <c r="B81" s="24"/>
      <c r="C81" s="24"/>
      <c r="D81" s="23"/>
      <c r="E81" s="15"/>
      <c r="F81" s="15"/>
      <c r="G81" s="15"/>
      <c r="H81" s="15"/>
    </row>
    <row r="82" spans="1:8" ht="26.45" customHeight="1" x14ac:dyDescent="0.25">
      <c r="A82" s="22" t="s">
        <v>42</v>
      </c>
      <c r="B82" s="21"/>
      <c r="C82" s="21"/>
      <c r="D82" s="21"/>
      <c r="E82" s="21"/>
      <c r="F82" s="21"/>
      <c r="G82" s="21"/>
      <c r="H82" s="21"/>
    </row>
    <row r="83" spans="1:8" x14ac:dyDescent="0.25">
      <c r="A83" s="20" t="s">
        <v>41</v>
      </c>
    </row>
    <row r="84" spans="1:8" x14ac:dyDescent="0.25">
      <c r="A84" s="20" t="s">
        <v>40</v>
      </c>
    </row>
    <row r="85" spans="1:8" x14ac:dyDescent="0.25">
      <c r="A85" s="20" t="s">
        <v>39</v>
      </c>
    </row>
  </sheetData>
  <mergeCells count="3">
    <mergeCell ref="A82:H82"/>
    <mergeCell ref="A80:H80"/>
    <mergeCell ref="A81:D81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 France WPP</vt:lpstr>
      <vt:lpstr> France WPP Données étudiants</vt:lpstr>
      <vt:lpstr>France Insee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2020-09-27T18:19:13Z</cp:lastPrinted>
  <dcterms:created xsi:type="dcterms:W3CDTF">2020-09-20T14:37:39Z</dcterms:created>
  <dcterms:modified xsi:type="dcterms:W3CDTF">2020-09-27T18:20:03Z</dcterms:modified>
</cp:coreProperties>
</file>