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685" yWindow="90" windowWidth="10905" windowHeight="11040" firstSheet="3" activeTab="4"/>
  </bookViews>
  <sheets>
    <sheet name="Tab 1 &amp; 4" sheetId="1" r:id="rId1"/>
    <sheet name="Tab 2 &amp; 5" sheetId="2" r:id="rId2"/>
    <sheet name="Tab 3 &amp; 6" sheetId="7" r:id="rId3"/>
    <sheet name="Tab simple" sheetId="9" r:id="rId4"/>
    <sheet name="Tab 7" sheetId="6" r:id="rId5"/>
    <sheet name="Tab 8" sheetId="5" r:id="rId6"/>
    <sheet name="Tab 9" sheetId="3" r:id="rId7"/>
    <sheet name="Tab contingence" sheetId="8" r:id="rId8"/>
  </sheets>
  <calcPr calcId="191029"/>
</workbook>
</file>

<file path=xl/calcChain.xml><?xml version="1.0" encoding="utf-8"?>
<calcChain xmlns="http://schemas.openxmlformats.org/spreadsheetml/2006/main">
  <c r="H15" i="5" l="1"/>
  <c r="C15" i="8" l="1"/>
  <c r="B15" i="8"/>
  <c r="D15" i="8" s="1"/>
  <c r="D14" i="8"/>
  <c r="D13" i="8"/>
  <c r="D12" i="8"/>
  <c r="D11" i="8"/>
  <c r="D10" i="8"/>
  <c r="D9" i="8"/>
  <c r="D8" i="8"/>
  <c r="D7" i="8"/>
  <c r="D6" i="8"/>
  <c r="D5" i="8"/>
  <c r="B44" i="3"/>
  <c r="D10" i="3"/>
  <c r="C42" i="3" s="1"/>
  <c r="D11" i="3"/>
  <c r="B43" i="3" s="1"/>
  <c r="D12" i="3"/>
  <c r="C44" i="3" s="1"/>
  <c r="D13" i="3"/>
  <c r="B45" i="3" s="1"/>
  <c r="D14" i="3"/>
  <c r="C46" i="3" s="1"/>
  <c r="D15" i="3"/>
  <c r="B47" i="3" s="1"/>
  <c r="D16" i="3"/>
  <c r="C48" i="3" s="1"/>
  <c r="D17" i="3"/>
  <c r="B49" i="3" s="1"/>
  <c r="D18" i="3"/>
  <c r="C50" i="3" s="1"/>
  <c r="D9" i="3"/>
  <c r="C41" i="3" s="1"/>
  <c r="C19" i="3"/>
  <c r="C58" i="3" s="1"/>
  <c r="B19" i="3"/>
  <c r="B64" i="3" s="1"/>
  <c r="G18" i="7"/>
  <c r="H17" i="7" s="1"/>
  <c r="B18" i="7"/>
  <c r="C17" i="7" s="1"/>
  <c r="H16" i="7"/>
  <c r="L16" i="7" s="1"/>
  <c r="C16" i="7"/>
  <c r="H15" i="7"/>
  <c r="H14" i="7"/>
  <c r="C14" i="7"/>
  <c r="L14" i="7" s="1"/>
  <c r="H13" i="7"/>
  <c r="H12" i="7"/>
  <c r="C12" i="7"/>
  <c r="H11" i="7"/>
  <c r="H10" i="7"/>
  <c r="C10" i="7"/>
  <c r="L10" i="7" s="1"/>
  <c r="H9" i="7"/>
  <c r="H8" i="7"/>
  <c r="M8" i="7" s="1"/>
  <c r="C8" i="7"/>
  <c r="C23" i="5"/>
  <c r="C15" i="5"/>
  <c r="C49" i="5" s="1"/>
  <c r="D15" i="5"/>
  <c r="E15" i="5"/>
  <c r="E48" i="5" s="1"/>
  <c r="F15" i="5"/>
  <c r="G15" i="5"/>
  <c r="G47" i="5" s="1"/>
  <c r="B15" i="5"/>
  <c r="B46" i="5" s="1"/>
  <c r="H10" i="5"/>
  <c r="B35" i="5" s="1"/>
  <c r="H11" i="5"/>
  <c r="H12" i="5"/>
  <c r="D37" i="5" s="1"/>
  <c r="H13" i="5"/>
  <c r="H14" i="5"/>
  <c r="F39" i="5" s="1"/>
  <c r="H9" i="5"/>
  <c r="F34" i="5" s="1"/>
  <c r="G43" i="6"/>
  <c r="F42" i="6"/>
  <c r="K42" i="6" s="1"/>
  <c r="C48" i="6"/>
  <c r="G42" i="6" s="1"/>
  <c r="B48" i="6"/>
  <c r="F43" i="6" s="1"/>
  <c r="D47" i="6"/>
  <c r="D46" i="6"/>
  <c r="D45" i="6"/>
  <c r="D44" i="6"/>
  <c r="D43" i="6"/>
  <c r="D42" i="6"/>
  <c r="D48" i="6" s="1"/>
  <c r="H43" i="6" s="1"/>
  <c r="C36" i="6"/>
  <c r="B36" i="6"/>
  <c r="D35" i="6"/>
  <c r="G35" i="6" s="1"/>
  <c r="D34" i="6"/>
  <c r="F34" i="6" s="1"/>
  <c r="D33" i="6"/>
  <c r="G33" i="6" s="1"/>
  <c r="D32" i="6"/>
  <c r="F32" i="6" s="1"/>
  <c r="D31" i="6"/>
  <c r="G31" i="6" s="1"/>
  <c r="D30" i="6"/>
  <c r="D20" i="6"/>
  <c r="D21" i="6"/>
  <c r="D22" i="6"/>
  <c r="D23" i="6"/>
  <c r="D24" i="6"/>
  <c r="D19" i="6"/>
  <c r="C25" i="6"/>
  <c r="B25" i="6"/>
  <c r="C14" i="6"/>
  <c r="B14" i="6"/>
  <c r="I23" i="2"/>
  <c r="C23" i="2"/>
  <c r="F19" i="2" s="1"/>
  <c r="F26" i="1"/>
  <c r="F27" i="1"/>
  <c r="F28" i="1"/>
  <c r="F29" i="1"/>
  <c r="F30" i="1"/>
  <c r="F25" i="1"/>
  <c r="C31" i="1"/>
  <c r="F31" i="1" s="1"/>
  <c r="I11" i="2"/>
  <c r="C11" i="2"/>
  <c r="F9" i="2" s="1"/>
  <c r="F8" i="2"/>
  <c r="F6" i="2"/>
  <c r="G50" i="5" l="1"/>
  <c r="C48" i="5"/>
  <c r="C34" i="5"/>
  <c r="C46" i="5"/>
  <c r="M14" i="7"/>
  <c r="F44" i="6"/>
  <c r="M12" i="7"/>
  <c r="D39" i="5"/>
  <c r="C50" i="5"/>
  <c r="E47" i="5"/>
  <c r="F35" i="6"/>
  <c r="K35" i="6" s="1"/>
  <c r="G47" i="6"/>
  <c r="L17" i="7"/>
  <c r="G34" i="5"/>
  <c r="F37" i="5"/>
  <c r="E51" i="5"/>
  <c r="G49" i="5"/>
  <c r="C47" i="5"/>
  <c r="B48" i="3"/>
  <c r="H48" i="3" s="1"/>
  <c r="B60" i="3"/>
  <c r="F33" i="6"/>
  <c r="K33" i="6" s="1"/>
  <c r="G44" i="6"/>
  <c r="L8" i="7"/>
  <c r="M10" i="7"/>
  <c r="M16" i="7"/>
  <c r="E34" i="5"/>
  <c r="B37" i="5"/>
  <c r="C51" i="5"/>
  <c r="G48" i="5"/>
  <c r="G46" i="5"/>
  <c r="C65" i="3"/>
  <c r="G27" i="5"/>
  <c r="D25" i="6"/>
  <c r="G32" i="6"/>
  <c r="H32" i="6" s="1"/>
  <c r="K44" i="6"/>
  <c r="L12" i="7"/>
  <c r="D26" i="5"/>
  <c r="B39" i="5"/>
  <c r="F35" i="5"/>
  <c r="G34" i="6"/>
  <c r="H34" i="6" s="1"/>
  <c r="H44" i="6"/>
  <c r="K43" i="6"/>
  <c r="F24" i="5"/>
  <c r="D35" i="5"/>
  <c r="E49" i="5"/>
  <c r="H44" i="3"/>
  <c r="B50" i="3"/>
  <c r="D50" i="3" s="1"/>
  <c r="B46" i="3"/>
  <c r="H46" i="3" s="1"/>
  <c r="B42" i="3"/>
  <c r="H42" i="3" s="1"/>
  <c r="C63" i="3"/>
  <c r="D36" i="6"/>
  <c r="F36" i="6" s="1"/>
  <c r="O33" i="6"/>
  <c r="F31" i="6"/>
  <c r="O31" i="6" s="1"/>
  <c r="G45" i="6"/>
  <c r="C9" i="7"/>
  <c r="L9" i="7" s="1"/>
  <c r="C11" i="7"/>
  <c r="L11" i="7" s="1"/>
  <c r="C13" i="7"/>
  <c r="L13" i="7" s="1"/>
  <c r="C15" i="7"/>
  <c r="L15" i="7" s="1"/>
  <c r="B25" i="5"/>
  <c r="G51" i="5"/>
  <c r="E50" i="5"/>
  <c r="E46" i="5"/>
  <c r="C61" i="3"/>
  <c r="C59" i="3"/>
  <c r="H46" i="6"/>
  <c r="M13" i="7"/>
  <c r="M17" i="7"/>
  <c r="C57" i="3"/>
  <c r="G21" i="6"/>
  <c r="F20" i="6"/>
  <c r="F24" i="6"/>
  <c r="G22" i="6"/>
  <c r="F21" i="6"/>
  <c r="G19" i="6"/>
  <c r="G23" i="6"/>
  <c r="F22" i="6"/>
  <c r="G20" i="6"/>
  <c r="G24" i="6"/>
  <c r="F23" i="6"/>
  <c r="F19" i="6"/>
  <c r="K31" i="6"/>
  <c r="O42" i="6"/>
  <c r="H47" i="6"/>
  <c r="E38" i="5"/>
  <c r="H50" i="5"/>
  <c r="C38" i="5"/>
  <c r="G38" i="5"/>
  <c r="D47" i="5"/>
  <c r="D49" i="5"/>
  <c r="D51" i="5"/>
  <c r="D46" i="5"/>
  <c r="D48" i="5"/>
  <c r="D50" i="5"/>
  <c r="D38" i="5"/>
  <c r="H31" i="6"/>
  <c r="H33" i="6"/>
  <c r="G30" i="6"/>
  <c r="F46" i="6"/>
  <c r="O43" i="6"/>
  <c r="H45" i="6"/>
  <c r="O44" i="6"/>
  <c r="E36" i="5"/>
  <c r="H48" i="5"/>
  <c r="C36" i="5"/>
  <c r="G36" i="5"/>
  <c r="F46" i="5"/>
  <c r="F48" i="5"/>
  <c r="F50" i="5"/>
  <c r="F47" i="5"/>
  <c r="F49" i="5"/>
  <c r="F51" i="5"/>
  <c r="E22" i="5"/>
  <c r="D23" i="5"/>
  <c r="C24" i="5"/>
  <c r="G24" i="5"/>
  <c r="F25" i="5"/>
  <c r="E26" i="5"/>
  <c r="D27" i="5"/>
  <c r="B26" i="5"/>
  <c r="C22" i="5"/>
  <c r="G22" i="5"/>
  <c r="F23" i="5"/>
  <c r="E24" i="5"/>
  <c r="D25" i="5"/>
  <c r="C26" i="5"/>
  <c r="G26" i="5"/>
  <c r="F27" i="5"/>
  <c r="B24" i="5"/>
  <c r="B22" i="5"/>
  <c r="C27" i="5"/>
  <c r="E25" i="5"/>
  <c r="G23" i="5"/>
  <c r="D22" i="5"/>
  <c r="F40" i="5"/>
  <c r="D36" i="5"/>
  <c r="B47" i="5"/>
  <c r="F7" i="2"/>
  <c r="G32" i="2" s="1"/>
  <c r="F45" i="6"/>
  <c r="G46" i="6"/>
  <c r="H51" i="5"/>
  <c r="H47" i="5"/>
  <c r="E40" i="5"/>
  <c r="B27" i="5"/>
  <c r="F26" i="5"/>
  <c r="C25" i="5"/>
  <c r="E23" i="5"/>
  <c r="D40" i="5"/>
  <c r="F38" i="5"/>
  <c r="B36" i="5"/>
  <c r="D19" i="3"/>
  <c r="D63" i="3" s="1"/>
  <c r="B61" i="3"/>
  <c r="B65" i="3"/>
  <c r="B59" i="3"/>
  <c r="B63" i="3"/>
  <c r="B57" i="3"/>
  <c r="C49" i="3"/>
  <c r="D49" i="3" s="1"/>
  <c r="C45" i="3"/>
  <c r="H45" i="3" s="1"/>
  <c r="D61" i="3"/>
  <c r="D42" i="3"/>
  <c r="G44" i="3"/>
  <c r="B66" i="3"/>
  <c r="B58" i="3"/>
  <c r="B48" i="5"/>
  <c r="B50" i="5"/>
  <c r="B40" i="5"/>
  <c r="B51" i="5"/>
  <c r="D44" i="3"/>
  <c r="F5" i="2"/>
  <c r="F30" i="6"/>
  <c r="O34" i="6"/>
  <c r="O32" i="6"/>
  <c r="F47" i="6"/>
  <c r="H42" i="6"/>
  <c r="H49" i="5"/>
  <c r="G40" i="5"/>
  <c r="C40" i="5"/>
  <c r="B23" i="5"/>
  <c r="E27" i="5"/>
  <c r="G25" i="5"/>
  <c r="D24" i="5"/>
  <c r="F22" i="5"/>
  <c r="B38" i="5"/>
  <c r="F36" i="5"/>
  <c r="B49" i="5"/>
  <c r="B41" i="3"/>
  <c r="G41" i="3" s="1"/>
  <c r="D57" i="3"/>
  <c r="C47" i="3"/>
  <c r="H47" i="3" s="1"/>
  <c r="D59" i="3"/>
  <c r="C43" i="3"/>
  <c r="H43" i="3" s="1"/>
  <c r="G50" i="3"/>
  <c r="G42" i="3"/>
  <c r="B62" i="3"/>
  <c r="G47" i="3"/>
  <c r="H18" i="7"/>
  <c r="B34" i="5"/>
  <c r="D34" i="5"/>
  <c r="E39" i="5"/>
  <c r="E37" i="5"/>
  <c r="E35" i="5"/>
  <c r="H46" i="5"/>
  <c r="C64" i="3"/>
  <c r="C60" i="3"/>
  <c r="G39" i="5"/>
  <c r="C39" i="5"/>
  <c r="G37" i="5"/>
  <c r="C37" i="5"/>
  <c r="G35" i="5"/>
  <c r="C35" i="5"/>
  <c r="C51" i="3"/>
  <c r="C66" i="3"/>
  <c r="C62" i="3"/>
  <c r="F17" i="2"/>
  <c r="F20" i="2"/>
  <c r="F33" i="2" s="1"/>
  <c r="F18" i="2"/>
  <c r="F30" i="2" s="1"/>
  <c r="F21" i="2"/>
  <c r="F33" i="1"/>
  <c r="H30" i="6"/>
  <c r="C14" i="1"/>
  <c r="C16" i="1" s="1"/>
  <c r="F8" i="1" s="1"/>
  <c r="G52" i="5" l="1"/>
  <c r="C52" i="5"/>
  <c r="D46" i="3"/>
  <c r="D47" i="3"/>
  <c r="D48" i="3"/>
  <c r="H35" i="6"/>
  <c r="O35" i="6"/>
  <c r="G46" i="3"/>
  <c r="K30" i="6"/>
  <c r="G48" i="3"/>
  <c r="D45" i="3"/>
  <c r="D65" i="3"/>
  <c r="G48" i="6"/>
  <c r="O24" i="6"/>
  <c r="K32" i="6"/>
  <c r="K47" i="6"/>
  <c r="K45" i="6"/>
  <c r="H25" i="5"/>
  <c r="H36" i="5"/>
  <c r="M15" i="7"/>
  <c r="F23" i="2"/>
  <c r="H35" i="5"/>
  <c r="H39" i="5"/>
  <c r="C18" i="7"/>
  <c r="D52" i="5"/>
  <c r="M11" i="7"/>
  <c r="B52" i="5"/>
  <c r="H50" i="3"/>
  <c r="G36" i="6"/>
  <c r="O36" i="6" s="1"/>
  <c r="K34" i="6"/>
  <c r="H37" i="5"/>
  <c r="C67" i="3"/>
  <c r="H26" i="5"/>
  <c r="K46" i="6"/>
  <c r="M9" i="7"/>
  <c r="E52" i="5"/>
  <c r="H52" i="5"/>
  <c r="F11" i="2"/>
  <c r="B67" i="3"/>
  <c r="H24" i="5"/>
  <c r="G28" i="5"/>
  <c r="F48" i="6"/>
  <c r="K48" i="6" s="1"/>
  <c r="K19" i="6"/>
  <c r="F25" i="6"/>
  <c r="H19" i="6"/>
  <c r="H22" i="6"/>
  <c r="K22" i="6"/>
  <c r="O22" i="6"/>
  <c r="F32" i="2"/>
  <c r="H34" i="5"/>
  <c r="H38" i="5"/>
  <c r="D43" i="3"/>
  <c r="C27" i="3"/>
  <c r="C31" i="3"/>
  <c r="B26" i="3"/>
  <c r="B30" i="3"/>
  <c r="B34" i="3"/>
  <c r="C25" i="3"/>
  <c r="C29" i="3"/>
  <c r="C33" i="3"/>
  <c r="B28" i="3"/>
  <c r="B32" i="3"/>
  <c r="D60" i="3"/>
  <c r="C28" i="3"/>
  <c r="B27" i="3"/>
  <c r="D27" i="3" s="1"/>
  <c r="B25" i="3"/>
  <c r="D62" i="3"/>
  <c r="C30" i="3"/>
  <c r="B29" i="3"/>
  <c r="D64" i="3"/>
  <c r="C32" i="3"/>
  <c r="B31" i="3"/>
  <c r="D58" i="3"/>
  <c r="D66" i="3"/>
  <c r="B51" i="3"/>
  <c r="C26" i="3"/>
  <c r="C34" i="3"/>
  <c r="B33" i="3"/>
  <c r="F34" i="2"/>
  <c r="D28" i="5"/>
  <c r="C28" i="5"/>
  <c r="O30" i="6"/>
  <c r="G43" i="3"/>
  <c r="H23" i="6"/>
  <c r="K23" i="6"/>
  <c r="O23" i="6"/>
  <c r="K24" i="6"/>
  <c r="H24" i="6"/>
  <c r="H27" i="5"/>
  <c r="H28" i="5"/>
  <c r="B28" i="5"/>
  <c r="H22" i="5"/>
  <c r="F52" i="5"/>
  <c r="O19" i="6"/>
  <c r="G25" i="6"/>
  <c r="H20" i="6"/>
  <c r="K20" i="6"/>
  <c r="D41" i="3"/>
  <c r="H51" i="3"/>
  <c r="F28" i="5"/>
  <c r="H23" i="5"/>
  <c r="H48" i="6"/>
  <c r="H41" i="3"/>
  <c r="H40" i="5"/>
  <c r="G49" i="3"/>
  <c r="H49" i="3"/>
  <c r="O46" i="6"/>
  <c r="G45" i="3"/>
  <c r="E28" i="5"/>
  <c r="O47" i="6"/>
  <c r="O45" i="6"/>
  <c r="O20" i="6"/>
  <c r="K21" i="6"/>
  <c r="H21" i="6"/>
  <c r="O21" i="6"/>
  <c r="F29" i="2"/>
  <c r="F31" i="2"/>
  <c r="G35" i="2"/>
  <c r="G33" i="2"/>
  <c r="F14" i="1"/>
  <c r="F11" i="1"/>
  <c r="F13" i="1"/>
  <c r="F9" i="1"/>
  <c r="F12" i="1"/>
  <c r="F10" i="1"/>
  <c r="O25" i="6" l="1"/>
  <c r="D33" i="3"/>
  <c r="O48" i="6"/>
  <c r="D31" i="3"/>
  <c r="H36" i="6"/>
  <c r="D26" i="3"/>
  <c r="M23" i="6"/>
  <c r="D67" i="3"/>
  <c r="D28" i="3"/>
  <c r="K36" i="6"/>
  <c r="M34" i="6" s="1"/>
  <c r="K25" i="6"/>
  <c r="M25" i="6" s="1"/>
  <c r="D29" i="3"/>
  <c r="D34" i="3"/>
  <c r="D30" i="3"/>
  <c r="H25" i="6"/>
  <c r="G51" i="3"/>
  <c r="D51" i="3"/>
  <c r="B35" i="3"/>
  <c r="D25" i="3"/>
  <c r="D32" i="3"/>
  <c r="C35" i="3"/>
  <c r="I29" i="1"/>
  <c r="H29" i="1"/>
  <c r="I30" i="1"/>
  <c r="H30" i="1"/>
  <c r="I31" i="1"/>
  <c r="H31" i="1"/>
  <c r="F16" i="1"/>
  <c r="I27" i="1"/>
  <c r="H27" i="1"/>
  <c r="I26" i="1"/>
  <c r="H26" i="1"/>
  <c r="I28" i="1"/>
  <c r="H28" i="1"/>
  <c r="M21" i="6" l="1"/>
  <c r="M19" i="6"/>
  <c r="M22" i="6"/>
  <c r="D35" i="3"/>
  <c r="M36" i="6"/>
  <c r="M33" i="6"/>
  <c r="M35" i="6"/>
  <c r="M31" i="6"/>
  <c r="M32" i="6"/>
  <c r="M30" i="6"/>
  <c r="M20" i="6"/>
  <c r="M24" i="6"/>
</calcChain>
</file>

<file path=xl/comments1.xml><?xml version="1.0" encoding="utf-8"?>
<comments xmlns="http://schemas.openxmlformats.org/spreadsheetml/2006/main">
  <authors>
    <author>Léger Jean-François</author>
    <author>Université</author>
  </authors>
  <commentList>
    <comment ref="H22" authorId="0">
      <text>
        <r>
          <rPr>
            <b/>
            <sz val="8"/>
            <color indexed="81"/>
            <rFont val="Tahoma"/>
            <family val="2"/>
          </rPr>
          <t>Léger Jean-François:</t>
        </r>
        <r>
          <rPr>
            <sz val="8"/>
            <color indexed="81"/>
            <rFont val="Tahoma"/>
            <family val="2"/>
          </rPr>
          <t xml:space="preserve">
On rapporte le pourcentage relatif à une CSP pour une population au pourcentage de la même CSP de l'autre population.
Exemple : % de cadres à Lyon / % de cadres en France
Si le résultat est supérieur à 1, il y a en proportion plus de cadres à Lyon qu'en France. Et vice versa.</t>
        </r>
      </text>
    </comment>
    <comment ref="H27" authorId="1">
      <text>
        <r>
          <rPr>
            <b/>
            <sz val="8"/>
            <color indexed="81"/>
            <rFont val="Tahoma"/>
            <family val="2"/>
          </rPr>
          <t>Université:</t>
        </r>
        <r>
          <rPr>
            <sz val="8"/>
            <color indexed="81"/>
            <rFont val="Tahoma"/>
            <family val="2"/>
          </rPr>
          <t xml:space="preserve">
A Lyon, les cadres sont fortement sur-représentés : ils sont en proportion près de deux fois plus nombreux qu'au niveau national.
A l'opposé, on y trouve près de deux fois moins d'ouvriers.
On compte également en proportion un peu moins d'employés (26 % contre 29 %) et légèrement plus de professions intermédiaires (29 % contre 24 %).
Résumé : les classes moyennes-sup et supérieures sont sur-représentées à Lyon par rapport au niveau national (56 % contre 38 %).
ou encore :
Les cadres (cadres moyens et supérieures) sont sur-représentées à Lyon par rapport au niveau national (56 % contre 38 %).
</t>
        </r>
      </text>
    </comment>
    <comment ref="F28" authorId="0">
      <text>
        <r>
          <rPr>
            <b/>
            <sz val="8"/>
            <color indexed="81"/>
            <rFont val="Tahoma"/>
            <family val="2"/>
          </rPr>
          <t xml:space="preserve">Léger Jean-François:
</t>
        </r>
        <r>
          <rPr>
            <sz val="8"/>
            <color indexed="81"/>
            <rFont val="Tahoma"/>
            <family val="2"/>
          </rPr>
          <t>Population : population active de la commune de Lyon
Variable : PCS</t>
        </r>
        <r>
          <rPr>
            <sz val="8"/>
            <color indexed="81"/>
            <rFont val="Tahoma"/>
            <family val="2"/>
          </rPr>
          <t xml:space="preserve">
1) Parmi les 236 000 actifs résidant à Lyon, 29% exercent des professions intermédiaires. On dénombre presque autant de cadres (27 %) et d'employés (26 %). Les autres catégories socio-professionnelles représentent moins de 20 % de la population active résidant dans cette commune.</t>
        </r>
      </text>
    </comment>
  </commentList>
</comments>
</file>

<file path=xl/comments2.xml><?xml version="1.0" encoding="utf-8"?>
<comments xmlns="http://schemas.openxmlformats.org/spreadsheetml/2006/main">
  <authors>
    <author>Université</author>
    <author>Léger Jean-François</author>
  </authors>
  <commentList>
    <comment ref="F17" authorId="0">
      <text>
        <r>
          <rPr>
            <b/>
            <sz val="8"/>
            <color indexed="81"/>
            <rFont val="Tahoma"/>
            <family val="2"/>
          </rPr>
          <t>Université:</t>
        </r>
        <r>
          <rPr>
            <sz val="8"/>
            <color indexed="81"/>
            <rFont val="Tahoma"/>
            <family val="2"/>
          </rPr>
          <t xml:space="preserve">
Près de 4 logements sur 10 (39 %) sont de petite taille.
La moitié des logements sont de taille moyenne (48 %). La part des logements de grande taille est assez faible (moins de 15 %).</t>
        </r>
      </text>
    </comment>
    <comment ref="F31" authorId="1">
      <text>
        <r>
          <rPr>
            <b/>
            <sz val="8"/>
            <color indexed="81"/>
            <rFont val="Tahoma"/>
            <family val="2"/>
          </rPr>
          <t>Léger Jean-François:</t>
        </r>
        <r>
          <rPr>
            <sz val="8"/>
            <color indexed="81"/>
            <rFont val="Tahoma"/>
            <family val="2"/>
          </rPr>
          <t xml:space="preserve">
A Lyon, on compte deux fois plus de petits logements (T1 et T2) qu'en moyenne en France (39 % contre 18 %).
La proportion de logements de taille moyenne est comparable (T3 et T4), mais le poids des T3 est plus important à Lyon que dans le reste de la France (28 % contre 21 %) tandis qu'il y a en proportion plus de T4 en métropole qu'à Lyon (respectivement 26 % et 20 %).
La sous-représentation des grands logements à LYon est spectaculaire : alors qu'ils représentent le type de logements le plus important en France (plus du tiers du parc immobilier), ils sont au contraire le type de logement le moins fréquent à Lyon.
Résumé : Lyon se caractérise par un parc immobilier composé de petits logements. Plus des deux tiers des logements à Lyon comptent moins de 4 pièces (67 %), tandis qu'en France près des deux tiers (61 %) en ont au contraire au moins 4 .</t>
        </r>
      </text>
    </comment>
  </commentList>
</comments>
</file>

<file path=xl/comments3.xml><?xml version="1.0" encoding="utf-8"?>
<comments xmlns="http://schemas.openxmlformats.org/spreadsheetml/2006/main">
  <authors>
    <author>Léger Jean-François</author>
    <author>Université</author>
  </authors>
  <commentList>
    <comment ref="L12" authorId="0">
      <text>
        <r>
          <rPr>
            <b/>
            <sz val="8"/>
            <color indexed="81"/>
            <rFont val="Tahoma"/>
            <family val="2"/>
          </rPr>
          <t>Léger Jean-François:</t>
        </r>
        <r>
          <rPr>
            <sz val="8"/>
            <color indexed="81"/>
            <rFont val="Tahoma"/>
            <family val="2"/>
          </rPr>
          <t xml:space="preserve">
La population lyonnaise se caractérise par la forte concentration des effectifs entre 18 et 40 ans. Tandis qu'au niveau national, moins d'un habitant sur trois  (29 %) est âgé de 18-39 ans, c'est le cas de  plus de 4 Lyonnais sur 10.
De ce fait, les autres groupes d'âges, à l'exception des moins de trois ans, sont sous-représentés par rapport à la structure par âge de la population française.
Remarque : les indices de comparaison ne sont ici pas utilisés. La comparaison des deux structures à l'aide des Pourcentages est en effet assez parlante.</t>
        </r>
      </text>
    </comment>
    <comment ref="C13" authorId="1">
      <text>
        <r>
          <rPr>
            <b/>
            <sz val="8"/>
            <color indexed="81"/>
            <rFont val="Tahoma"/>
            <family val="2"/>
          </rPr>
          <t>Université:</t>
        </r>
        <r>
          <rPr>
            <sz val="8"/>
            <color indexed="81"/>
            <rFont val="Tahoma"/>
            <family val="2"/>
          </rPr>
          <t xml:space="preserve">
Un quart des 470 mille Lyonnais sont âgés de 25-39 ans. Plus de quatre Lyonnais sur 10 ont entre 18 et 40 ans.
La population potentiellement active (18-64 ans) représente plus des deux tiers de l'effectif de cette ville.
L'ensemble formé par les enfants de moins de 10 ans et les personnes âgées de plus de 65 ans sont à peine plus nombreux que les 25-39 ans.</t>
        </r>
      </text>
    </comment>
  </commentList>
</comments>
</file>

<file path=xl/comments4.xml><?xml version="1.0" encoding="utf-8"?>
<comments xmlns="http://schemas.openxmlformats.org/spreadsheetml/2006/main">
  <authors>
    <author>Léger Jean-François</author>
  </authors>
  <commentList>
    <comment ref="G23" authorId="0">
      <text>
        <r>
          <rPr>
            <b/>
            <sz val="8"/>
            <color indexed="81"/>
            <rFont val="Tahoma"/>
            <family val="2"/>
          </rPr>
          <t>Léger Jean-François:</t>
        </r>
        <r>
          <rPr>
            <sz val="8"/>
            <color indexed="81"/>
            <rFont val="Tahoma"/>
            <family val="2"/>
          </rPr>
          <t xml:space="preserve">
22 % de la population active française est composée de femmes employées.
</t>
        </r>
      </text>
    </comment>
    <comment ref="F24" authorId="0">
      <text>
        <r>
          <rPr>
            <b/>
            <sz val="8"/>
            <color indexed="81"/>
            <rFont val="Tahoma"/>
            <family val="2"/>
          </rPr>
          <t>Léger Jean-François:</t>
        </r>
        <r>
          <rPr>
            <sz val="8"/>
            <color indexed="81"/>
            <rFont val="Tahoma"/>
            <family val="2"/>
          </rPr>
          <t xml:space="preserve">
19 % de la population active française est composée d'ouvriers masculins.</t>
        </r>
      </text>
    </comment>
    <comment ref="G25" authorId="0">
      <text>
        <r>
          <rPr>
            <b/>
            <sz val="8"/>
            <color indexed="81"/>
            <rFont val="Tahoma"/>
            <family val="2"/>
          </rPr>
          <t>Léger Jean-François:</t>
        </r>
        <r>
          <rPr>
            <sz val="8"/>
            <color indexed="81"/>
            <rFont val="Tahoma"/>
            <family val="2"/>
          </rPr>
          <t xml:space="preserve">
Moins d'un actif sur deux (47 %) est une femme.</t>
        </r>
      </text>
    </comment>
    <comment ref="Q29" authorId="0">
      <text>
        <r>
          <rPr>
            <b/>
            <sz val="8"/>
            <color indexed="81"/>
            <rFont val="Tahoma"/>
            <family val="2"/>
          </rPr>
          <t>Léger Jean-François:</t>
        </r>
        <r>
          <rPr>
            <sz val="8"/>
            <color indexed="81"/>
            <rFont val="Tahoma"/>
            <family val="2"/>
          </rPr>
          <t xml:space="preserve">
Bien qu'il y ait plus d'actifs que d'actives, plus  des trois quarts des employés sont des femmes, ce qui souligne à quel point ces dernières sont nombreuses à exercer ce type de fonction. Elles sont également un peu plus nombreuses que les hommes parmi les actifs exerçant une profession intermédiaire.
Comme pour faire écho à la concentration féminine parmi les employés, les ouvriers sont dans huit cas sur dix des hommes. Parmi les agriculteurs, les artisans commerçants et chefs d'entreprise, le déséquilibre hommes/femmes est également important (7 hommes pour trois femmes). Il l'est également, mais dans une moindre mesure, parmi les cadres (6 hommes pour 4 femmes).
Remarque : les pourcentages en ligne sont intéressants à mobiliser quand les deux sous-populations comparées ont un effectif assez proche, ce qui est le cas ici.</t>
        </r>
      </text>
    </comment>
    <comment ref="G34" authorId="0">
      <text>
        <r>
          <rPr>
            <b/>
            <sz val="8"/>
            <color indexed="81"/>
            <rFont val="Tahoma"/>
            <family val="2"/>
          </rPr>
          <t>Léger Jean-François:</t>
        </r>
        <r>
          <rPr>
            <sz val="8"/>
            <color indexed="81"/>
            <rFont val="Tahoma"/>
            <family val="2"/>
          </rPr>
          <t xml:space="preserve">
1) 76 % des employés sont des femmes.
2) Les trois-quarts des employés sont des femmes.
3) Il y a trois fois plus de femmes que d'hommes parmi les employés.
</t>
        </r>
      </text>
    </comment>
    <comment ref="F35" authorId="0">
      <text>
        <r>
          <rPr>
            <b/>
            <sz val="8"/>
            <color indexed="81"/>
            <rFont val="Tahoma"/>
            <family val="2"/>
          </rPr>
          <t>Léger Jean-François:</t>
        </r>
        <r>
          <rPr>
            <sz val="8"/>
            <color indexed="81"/>
            <rFont val="Tahoma"/>
            <family val="2"/>
          </rPr>
          <t xml:space="preserve">
1) 81 % des ouvriers sont des hommes.
2) On compte peu de femmes parmi les ouvriers ; en effet, huit ouvriers sur dix sont des hommes.
3) Il y a quatre fois plus d'hommes que de femmes parmi les ouvriers.</t>
        </r>
      </text>
    </comment>
    <comment ref="K35" authorId="0">
      <text>
        <r>
          <rPr>
            <b/>
            <sz val="8"/>
            <color indexed="81"/>
            <rFont val="Tahoma"/>
            <family val="2"/>
          </rPr>
          <t>Léger Jean-François:</t>
        </r>
        <r>
          <rPr>
            <sz val="8"/>
            <color indexed="81"/>
            <rFont val="Tahoma"/>
            <family val="2"/>
          </rPr>
          <t xml:space="preserve">
On compte 4,32 fois plus d'hommes que de femmes parmi les ouvriers. Ce résultat est la conséquence de deux facteurs :
1) Le poids plus important des ouvriers parmi les hommes (35 % contre 9 %, soit un pourcentage 3,81 fois que celui des femmes) ;
2) L'effet de la plus grande proportion des hommes parmi les actifs (53 % contre 47 %, soit 1,13 fois plus).
L'interction de ces deux facteurs se traduit par le produit de ces deux rapports de proportions : 3,81 * 1,13 = 4,32 (chiffre arrondi).</t>
        </r>
      </text>
    </comment>
    <comment ref="G36" authorId="0">
      <text>
        <r>
          <rPr>
            <b/>
            <sz val="8"/>
            <color indexed="81"/>
            <rFont val="Tahoma"/>
            <family val="2"/>
          </rPr>
          <t>Léger Jean-François:</t>
        </r>
        <r>
          <rPr>
            <sz val="8"/>
            <color indexed="81"/>
            <rFont val="Tahoma"/>
            <family val="2"/>
          </rPr>
          <t xml:space="preserve">
Moins d'un actif sur deux (47 %) est une femme.</t>
        </r>
      </text>
    </comment>
    <comment ref="Q41" authorId="0">
      <text>
        <r>
          <rPr>
            <b/>
            <sz val="8"/>
            <color indexed="81"/>
            <rFont val="Tahoma"/>
            <family val="2"/>
          </rPr>
          <t>Léger Jean-François:</t>
        </r>
        <r>
          <rPr>
            <sz val="8"/>
            <color indexed="81"/>
            <rFont val="Tahoma"/>
            <family val="2"/>
          </rPr>
          <t xml:space="preserve">
Près de la moitié des femmes (46 %) sont employées et plus du quart exerce une profession intermédiaire. A eux seuls, ces deux catégories regroupent près des trois quarts de la population active féminine.
La répartiton des hommes est plus homogène. Plus du tiers de ces derniers sont tout de même ouvriers. Mais à l'opposé de l'échelle sociale, on compte aussi près de 20 % de cadres, soit 1,5 fois plus que parmi les femmes.</t>
        </r>
      </text>
    </comment>
    <comment ref="G46" authorId="0">
      <text>
        <r>
          <rPr>
            <b/>
            <sz val="8"/>
            <color indexed="81"/>
            <rFont val="Tahoma"/>
            <family val="2"/>
          </rPr>
          <t>Léger Jean-François:</t>
        </r>
        <r>
          <rPr>
            <sz val="8"/>
            <color indexed="81"/>
            <rFont val="Tahoma"/>
            <family val="2"/>
          </rPr>
          <t xml:space="preserve">
1) Au sein de la population activé féminine, 46 % sont des employées.
2) Près de la moitié (46 %) des femmes actives sont employées.
OU BIEN
Moins d'une femme active sur deux (46 %) est employée.
</t>
        </r>
      </text>
    </comment>
    <comment ref="F47" authorId="0">
      <text>
        <r>
          <rPr>
            <b/>
            <sz val="8"/>
            <color indexed="81"/>
            <rFont val="Tahoma"/>
            <family val="2"/>
          </rPr>
          <t>Léger Jean-François:</t>
        </r>
        <r>
          <rPr>
            <sz val="8"/>
            <color indexed="81"/>
            <rFont val="Tahoma"/>
            <family val="2"/>
          </rPr>
          <t xml:space="preserve">
1) Au sein de la population active masculine, on compte 35 % d'ouvriers.
2) Plus du tiers des actifs masculins sont ouvriers.</t>
        </r>
      </text>
    </comment>
    <comment ref="G48" authorId="0">
      <text>
        <r>
          <rPr>
            <b/>
            <sz val="8"/>
            <color indexed="81"/>
            <rFont val="Tahoma"/>
            <family val="2"/>
          </rPr>
          <t>Léger Jean-François:</t>
        </r>
        <r>
          <rPr>
            <sz val="8"/>
            <color indexed="81"/>
            <rFont val="Tahoma"/>
            <family val="2"/>
          </rPr>
          <t xml:space="preserve">
Moins d'un actif sur deux (47 %) est une femme.</t>
        </r>
      </text>
    </comment>
  </commentList>
</comments>
</file>

<file path=xl/comments5.xml><?xml version="1.0" encoding="utf-8"?>
<comments xmlns="http://schemas.openxmlformats.org/spreadsheetml/2006/main">
  <authors>
    <author>JF léger</author>
    <author>Léger Jean-François</author>
    <author>Université</author>
  </authors>
  <commentList>
    <comment ref="B22" authorId="0">
      <text>
        <r>
          <rPr>
            <b/>
            <sz val="8"/>
            <color indexed="81"/>
            <rFont val="Tahoma"/>
            <family val="2"/>
          </rPr>
          <t>JF léger:</t>
        </r>
        <r>
          <rPr>
            <sz val="8"/>
            <color indexed="81"/>
            <rFont val="Tahoma"/>
            <family val="2"/>
          </rPr>
          <t xml:space="preserve">
12 % des ménages correspondent à des personnes seules qui résident dans des logements de une pièce.</t>
        </r>
      </text>
    </comment>
    <comment ref="H22" authorId="1">
      <text>
        <r>
          <rPr>
            <b/>
            <sz val="8"/>
            <color indexed="81"/>
            <rFont val="Tahoma"/>
            <family val="2"/>
          </rPr>
          <t>Léger Jean-François:</t>
        </r>
        <r>
          <rPr>
            <sz val="8"/>
            <color indexed="81"/>
            <rFont val="Tahoma"/>
            <family val="2"/>
          </rPr>
          <t xml:space="preserve">
Les personnes seules représentent plus de un ménage sur cinq (21 %).</t>
        </r>
      </text>
    </comment>
    <comment ref="D24" authorId="0">
      <text>
        <r>
          <rPr>
            <b/>
            <sz val="8"/>
            <color indexed="81"/>
            <rFont val="Tahoma"/>
            <family val="2"/>
          </rPr>
          <t>JF léger:</t>
        </r>
        <r>
          <rPr>
            <sz val="8"/>
            <color indexed="81"/>
            <rFont val="Tahoma"/>
            <family val="2"/>
          </rPr>
          <t xml:space="preserve">
7 % des ménages sont composés de trois personnes qui résident dans des logements de 3 pièces.</t>
        </r>
      </text>
    </comment>
    <comment ref="B28" authorId="1">
      <text>
        <r>
          <rPr>
            <b/>
            <sz val="8"/>
            <color indexed="81"/>
            <rFont val="Tahoma"/>
            <family val="2"/>
          </rPr>
          <t>Léger Jean-François:</t>
        </r>
        <r>
          <rPr>
            <sz val="8"/>
            <color indexed="81"/>
            <rFont val="Tahoma"/>
            <family val="2"/>
          </rPr>
          <t xml:space="preserve">
Plus du quart des ménages réside dans un logement de 1 pièce.</t>
        </r>
      </text>
    </comment>
    <comment ref="B34" authorId="1">
      <text>
        <r>
          <rPr>
            <b/>
            <sz val="8"/>
            <color indexed="81"/>
            <rFont val="Tahoma"/>
            <family val="2"/>
          </rPr>
          <t xml:space="preserve">Léger Jean-François:
</t>
        </r>
        <r>
          <rPr>
            <sz val="8"/>
            <color indexed="81"/>
            <rFont val="Tahoma"/>
            <family val="2"/>
          </rPr>
          <t xml:space="preserve">
Plus de la moitié (56 %) des ménages de 1 personne réside dans des T1.</t>
        </r>
      </text>
    </comment>
    <comment ref="J34" authorId="2">
      <text>
        <r>
          <rPr>
            <b/>
            <sz val="8"/>
            <color indexed="81"/>
            <rFont val="Tahoma"/>
            <family val="2"/>
          </rPr>
          <t>Université:</t>
        </r>
        <r>
          <rPr>
            <sz val="8"/>
            <color indexed="81"/>
            <rFont val="Tahoma"/>
            <family val="2"/>
          </rPr>
          <t xml:space="preserve">
Plus la taille du ménage augmente, plus le logement occupé compte de pièces.
- Ainsi, plus de la moitié des personnes seules résidait dans des logements de une ou deux pièces (54%).
- Près de six ménages de deux personnes sur dix  occupent un T3 (33 %) ou un T4 (26 %).
- Les deux tiers des ménages de 3 personnes résident aussi dans un T3 ou un T4.
- Plus de six ménages de 4 personnes sur dix habitent un T4 ou un T5.
- Enfin, les grands ménages résident pour la plupart dans des logements d'au moins 4 pièces.
NB : on peut également souligner cette orientation préférentielle des ménages vers les différents types de logement (les petits ménages vers les petits logements, les grands ménages vers les grands logements) en comparant les fréquences conditionnelles en ligne aux fréquences marginales en ligne.
Par exemple, le parc de logements de la métrople lyonnaise compte 9% de T1. De ce fait, si les ménages chosissaient au hasard leur logement, 9% des ménages de 1 personne occuperaient un T1 alors qu'ils sont en réalité 21%. Ils sont donc deux fois plus nombreux (21/9) à chosir un logement de ce type par rapport à une situation de hasard (aucun lien entre la taille du logement et la taille du ménage).
Dans la lecture des chiffres (ici les fréquences conditionnelles : la répartition des ménages de chaque taille selon le nombre de pièces du logement occupé), il faut donc tenir compte de la structure du parc de logements (répartition des logements selon le nombre de pièces) qui exerce une contrainte sur le choix des ménages.</t>
        </r>
      </text>
    </comment>
    <comment ref="B40" authorId="1">
      <text>
        <r>
          <rPr>
            <b/>
            <sz val="8"/>
            <color indexed="81"/>
            <rFont val="Tahoma"/>
            <family val="2"/>
          </rPr>
          <t>Léger Jean-François:</t>
        </r>
        <r>
          <rPr>
            <sz val="8"/>
            <color indexed="81"/>
            <rFont val="Tahoma"/>
            <family val="2"/>
          </rPr>
          <t xml:space="preserve">
Plus du quart des ménages réside dans un logement de 1 pièce.</t>
        </r>
      </text>
    </comment>
    <comment ref="B46" authorId="1">
      <text>
        <r>
          <rPr>
            <b/>
            <sz val="8"/>
            <color indexed="81"/>
            <rFont val="Tahoma"/>
            <family val="2"/>
          </rPr>
          <t xml:space="preserve">Léger Jean-François:
</t>
        </r>
        <r>
          <rPr>
            <sz val="8"/>
            <color indexed="81"/>
            <rFont val="Tahoma"/>
            <family val="2"/>
          </rPr>
          <t xml:space="preserve">
Près de la moitié des logements de 1 pièce est occupée par des ménages de une personne.
</t>
        </r>
      </text>
    </comment>
    <comment ref="H46" authorId="1">
      <text>
        <r>
          <rPr>
            <b/>
            <sz val="8"/>
            <color indexed="81"/>
            <rFont val="Tahoma"/>
            <family val="2"/>
          </rPr>
          <t>Léger Jean-François:</t>
        </r>
        <r>
          <rPr>
            <sz val="8"/>
            <color indexed="81"/>
            <rFont val="Tahoma"/>
            <family val="2"/>
          </rPr>
          <t xml:space="preserve">
Les personnes seules représentent plus de un ménage sur cinq (21 %).</t>
        </r>
      </text>
    </comment>
    <comment ref="J46" authorId="2">
      <text>
        <r>
          <rPr>
            <b/>
            <sz val="8"/>
            <color indexed="81"/>
            <rFont val="Tahoma"/>
            <family val="2"/>
          </rPr>
          <t xml:space="preserve">Université:
</t>
        </r>
        <r>
          <rPr>
            <sz val="8"/>
            <color indexed="81"/>
            <rFont val="Tahoma"/>
            <family val="2"/>
          </rPr>
          <t xml:space="preserve">
Neuf T1 sur dix sont occupés par des ménages de une personne. Dans les T2, les personnes seules représentent toujours plus 71% des ménages qui y résident.
Dans les T3, les ménages les plus représentés sont ceux de une et deux personnes (38% et 36%).
Plus de la moitié des T4 sont occupés par des ménages de moins de 3 personnes.
Même dans les grands logements (T5 et T6), les ménages de 4 personnes ou plus sont minoritaires.
NB : Pour souligner la sureprésentation (ou la sous-représentation) de chaque taille de ménage au sein de chaque catégorie de logement (fréquence conditionnelle en colonne), on peut aussi s'appuyer sur les fréquences marginales en colonne. 
Par exemple, il y a 41% de ménages composés de 1 personne. S'il n'y avait pas de lien entre la taille du logement et la taille des ménages, les T1 devraient donc accueillir 41% de ménages de 1 personne (comme si on tirait au hasard parmi l'ensemble des ménages ceux qui occuperaient un T1 : plus un groupe est représenté dans la population des ménages, plus il y a de chance que ce type de ménage soit présent dans la catégorie de logement). En réalité, 91% des T1 sont occupés par des personnes seules : la présence des personnes seules dans les T1 est donc deux fois plus importante (91/41) que leur poids dans la population des ménages.</t>
        </r>
      </text>
    </comment>
  </commentList>
</comments>
</file>

<file path=xl/comments6.xml><?xml version="1.0" encoding="utf-8"?>
<comments xmlns="http://schemas.openxmlformats.org/spreadsheetml/2006/main">
  <authors>
    <author>JF léger</author>
    <author>Léger Jean-François</author>
  </authors>
  <commentList>
    <comment ref="B30" authorId="0">
      <text>
        <r>
          <rPr>
            <b/>
            <sz val="8"/>
            <color indexed="81"/>
            <rFont val="Tahoma"/>
            <family val="2"/>
          </rPr>
          <t>JF léger:</t>
        </r>
        <r>
          <rPr>
            <sz val="8"/>
            <color indexed="81"/>
            <rFont val="Tahoma"/>
            <family val="2"/>
          </rPr>
          <t xml:space="preserve">
Les hommes âgés de 25-39 ans représentent 13 % de la population totale.
REMARQUE : C'est ce type de fréquence relative qui est utilisé dans la construction des pyramides des âges.</t>
        </r>
      </text>
    </comment>
    <comment ref="B35" authorId="0">
      <text>
        <r>
          <rPr>
            <b/>
            <sz val="8"/>
            <color indexed="81"/>
            <rFont val="Tahoma"/>
            <family val="2"/>
          </rPr>
          <t>JF léger:</t>
        </r>
        <r>
          <rPr>
            <sz val="8"/>
            <color indexed="81"/>
            <rFont val="Tahoma"/>
            <family val="2"/>
          </rPr>
          <t xml:space="preserve">
La population masculine représente moins de la moitié de la population lyonnaise (47 %).</t>
        </r>
      </text>
    </comment>
    <comment ref="F39" authorId="1">
      <text>
        <r>
          <rPr>
            <b/>
            <sz val="8"/>
            <color indexed="81"/>
            <rFont val="Tahoma"/>
            <family val="2"/>
          </rPr>
          <t>Léger Jean-François:</t>
        </r>
        <r>
          <rPr>
            <sz val="8"/>
            <color indexed="81"/>
            <rFont val="Tahoma"/>
            <family val="2"/>
          </rPr>
          <t xml:space="preserve">
On compte nettement plus de garçons que de filles parmi les enfants âgés de 0-2 ans (108 garçons pour 100 filles). La prépondérence des garçons tend à s'atténuer à mesure que l'âge augmente pour s'équilibrer presque parfaitement à 25-39 ans. A partir de 40 ans, la part des femmes dans chaque groupe d'âge ne cesse de croître pour atteindre 70% au delà de 80 ans (230 femmes pour 100 hommes).
Ce schéma est seulement rompu entre 18 et 25 ans, où les femmes sont nettement plus nombreuses que les hommes (56 % contre 44 %, soit 130 femmes pour 100 hommes). Ce résultat est assez classique dans les grandes villes et est liée à la surreprésentation des filles parmi les étudiants.</t>
        </r>
      </text>
    </comment>
    <comment ref="C45" authorId="0">
      <text>
        <r>
          <rPr>
            <b/>
            <sz val="8"/>
            <color indexed="81"/>
            <rFont val="Tahoma"/>
            <family val="2"/>
          </rPr>
          <t>JF léger:</t>
        </r>
        <r>
          <rPr>
            <sz val="8"/>
            <color indexed="81"/>
            <rFont val="Tahoma"/>
            <family val="2"/>
          </rPr>
          <t xml:space="preserve">
Plus de la moitié de la population âgée de 18-24 ans sont des femmes (56 %).
OU
Parmi les 18-24 ans, 56 % sont des femmes.
Les pourcentages en ligne sont pertinents quand on compare les différences de structure de populations de taille comparable.</t>
        </r>
      </text>
    </comment>
    <comment ref="C50" authorId="0">
      <text>
        <r>
          <rPr>
            <b/>
            <sz val="8"/>
            <color indexed="81"/>
            <rFont val="Tahoma"/>
            <family val="2"/>
          </rPr>
          <t>JF léger:</t>
        </r>
        <r>
          <rPr>
            <sz val="8"/>
            <color indexed="81"/>
            <rFont val="Tahoma"/>
            <family val="2"/>
          </rPr>
          <t xml:space="preserve">
7 personnes âgées de 80 ans et plus sur 10 sont des femmes.</t>
        </r>
      </text>
    </comment>
    <comment ref="F56" authorId="1">
      <text>
        <r>
          <rPr>
            <b/>
            <sz val="8"/>
            <color indexed="81"/>
            <rFont val="Tahoma"/>
            <family val="2"/>
          </rPr>
          <t>Léger Jean-François:</t>
        </r>
        <r>
          <rPr>
            <sz val="8"/>
            <color indexed="81"/>
            <rFont val="Tahoma"/>
            <family val="2"/>
          </rPr>
          <t xml:space="preserve">
La structure par âge des hommes et des femmes est à peu près la même. Quelques écarts peuvent toutefois être soulignés :
- la part des 18-24 ans est plus importante parmi les femmes que parmi les hommes (respectivement 17 % et 15 %) ;
- à l'inverse, les hommes sont en proportion plus nombreux que les femmes parmi les 25-39 ans (27 % contre 24 %) ;
- enfin, la part des personnes âgées de 65 ans et plus est plus forte parmi les femmes que parmi les hommes, en particulier au-delà de 80 ans.
On peut le dire : à Lyon, les hommes sont plus jeunes que les femmes !</t>
        </r>
      </text>
    </comment>
    <comment ref="B62" authorId="0">
      <text>
        <r>
          <rPr>
            <b/>
            <sz val="8"/>
            <color indexed="81"/>
            <rFont val="Tahoma"/>
            <family val="2"/>
          </rPr>
          <t>JF léger:</t>
        </r>
        <r>
          <rPr>
            <sz val="8"/>
            <color indexed="81"/>
            <rFont val="Tahoma"/>
            <family val="2"/>
          </rPr>
          <t xml:space="preserve">
Les 25-39 ans représentent 27 % de la population masculine.
Les pourcentages en colonne sont idéaux pour confronter la structure de populations de taille très différente.</t>
        </r>
      </text>
    </comment>
  </commentList>
</comments>
</file>

<file path=xl/sharedStrings.xml><?xml version="1.0" encoding="utf-8"?>
<sst xmlns="http://schemas.openxmlformats.org/spreadsheetml/2006/main" count="495" uniqueCount="159">
  <si>
    <t>Type de variable : qualitative</t>
  </si>
  <si>
    <t>Variable : profession et catégorie sociale (PCS)</t>
  </si>
  <si>
    <t>Total</t>
  </si>
  <si>
    <t>Autres</t>
  </si>
  <si>
    <t>Ouvriers</t>
  </si>
  <si>
    <t>Employés</t>
  </si>
  <si>
    <t>Professions intermédiaires</t>
  </si>
  <si>
    <t>Cadres et professions intellectuelles sup.</t>
  </si>
  <si>
    <t>Artisans, commerçants, chefs d'entreprise</t>
  </si>
  <si>
    <t>Agriculteurs exploitants</t>
  </si>
  <si>
    <t>Effectifs</t>
  </si>
  <si>
    <t>PCS</t>
  </si>
  <si>
    <r>
      <rPr>
        <b/>
        <sz val="11"/>
        <color rgb="FFFF0000"/>
        <rFont val="Calibri"/>
        <family val="2"/>
        <scheme val="minor"/>
      </rPr>
      <t>Répartition</t>
    </r>
    <r>
      <rPr>
        <sz val="11"/>
        <color rgb="FFFF0000"/>
        <rFont val="Calibri"/>
        <family val="2"/>
        <scheme val="minor"/>
      </rPr>
      <t xml:space="preserve"> de la population active selon la PCS / France métropolitaine</t>
    </r>
  </si>
  <si>
    <r>
      <rPr>
        <b/>
        <sz val="11"/>
        <color rgb="FFFF0000"/>
        <rFont val="Calibri"/>
        <family val="2"/>
        <scheme val="minor"/>
      </rPr>
      <t>Distribution</t>
    </r>
    <r>
      <rPr>
        <sz val="11"/>
        <color rgb="FFFF0000"/>
        <rFont val="Calibri"/>
        <family val="2"/>
        <scheme val="minor"/>
      </rPr>
      <t xml:space="preserve"> de la population active selon la PCS / France métropolitaine</t>
    </r>
  </si>
  <si>
    <t>La taille des logements en France métropolitaine</t>
  </si>
  <si>
    <r>
      <rPr>
        <b/>
        <sz val="11"/>
        <color rgb="FFFF0000"/>
        <rFont val="Calibri"/>
        <family val="2"/>
        <scheme val="minor"/>
      </rPr>
      <t>Distribution</t>
    </r>
    <r>
      <rPr>
        <sz val="11"/>
        <color rgb="FFFF0000"/>
        <rFont val="Calibri"/>
        <family val="2"/>
        <scheme val="minor"/>
      </rPr>
      <t xml:space="preserve"> des logements selon le nombre de pièces (France métropolitaine 2006)</t>
    </r>
  </si>
  <si>
    <r>
      <rPr>
        <b/>
        <sz val="11"/>
        <color rgb="FFFF0000"/>
        <rFont val="Calibri"/>
        <family val="2"/>
        <scheme val="minor"/>
      </rPr>
      <t>Répartition</t>
    </r>
    <r>
      <rPr>
        <sz val="11"/>
        <color rgb="FFFF0000"/>
        <rFont val="Calibri"/>
        <family val="2"/>
        <scheme val="minor"/>
      </rPr>
      <t xml:space="preserve"> des logements selon le nombre de pièces (France métropolitaine 2006)</t>
    </r>
  </si>
  <si>
    <r>
      <rPr>
        <b/>
        <sz val="11"/>
        <color theme="4"/>
        <rFont val="Calibri"/>
        <family val="2"/>
        <scheme val="minor"/>
      </rPr>
      <t>Distribution</t>
    </r>
    <r>
      <rPr>
        <sz val="11"/>
        <color theme="4"/>
        <rFont val="Calibri"/>
        <family val="2"/>
        <scheme val="minor"/>
      </rPr>
      <t xml:space="preserve"> des logements selon le nombre de pièces (France métropolitaine 1999)</t>
    </r>
  </si>
  <si>
    <t>Nombre de pièces</t>
  </si>
  <si>
    <t>Effectif 2006</t>
  </si>
  <si>
    <t>Effectif</t>
  </si>
  <si>
    <t>Effectif 1999</t>
  </si>
  <si>
    <t>5 et +</t>
  </si>
  <si>
    <t>TOTAL</t>
  </si>
  <si>
    <r>
      <rPr>
        <b/>
        <sz val="11"/>
        <color rgb="FFFF0000"/>
        <rFont val="Calibri"/>
        <family val="2"/>
        <scheme val="minor"/>
      </rPr>
      <t>Distribution</t>
    </r>
    <r>
      <rPr>
        <sz val="11"/>
        <color rgb="FFFF0000"/>
        <rFont val="Calibri"/>
        <family val="2"/>
        <scheme val="minor"/>
      </rPr>
      <t xml:space="preserve"> de la population active selon la PCS / Lyon</t>
    </r>
  </si>
  <si>
    <t>%</t>
  </si>
  <si>
    <t>Ensemble</t>
  </si>
  <si>
    <t>© Insee</t>
  </si>
  <si>
    <t>POP1A - Population totale par sexe et âge regroupé</t>
  </si>
  <si>
    <t>Source : Insee, RP2007 exploitation principale.</t>
  </si>
  <si>
    <t>Nom de la zone : Lyon (69123 - Commune)</t>
  </si>
  <si>
    <t>Age semi-détaillé</t>
  </si>
  <si>
    <t>Sexe</t>
  </si>
  <si>
    <t>Hommes</t>
  </si>
  <si>
    <t>Femmes</t>
  </si>
  <si>
    <t>Moins de 3 ans</t>
  </si>
  <si>
    <t>3 à 5 ans</t>
  </si>
  <si>
    <t>6 à 10 ans</t>
  </si>
  <si>
    <t>11 à 17 ans</t>
  </si>
  <si>
    <t>18 à 24 ans</t>
  </si>
  <si>
    <t>25 à 39 ans</t>
  </si>
  <si>
    <t>40 à 54 ans</t>
  </si>
  <si>
    <t>55 à 64 ans</t>
  </si>
  <si>
    <t>65 à 79 ans</t>
  </si>
  <si>
    <t>80 ans ou plus</t>
  </si>
  <si>
    <t>Nom de la zone : France métropolitaine (M - France métropolitaine / DOM)</t>
  </si>
  <si>
    <t>ACT5 - Population active de 15 ans ou plus ayant un emploi par sexe, âge et catégorie socioprofessionnelle</t>
  </si>
  <si>
    <t>Source : Insee, RP2007 exploitation complémentaire.</t>
  </si>
  <si>
    <t>Artisans, commerçants, chefs entreprise</t>
  </si>
  <si>
    <t>Cadres, professions intellectuelles sup.</t>
  </si>
  <si>
    <t>T1</t>
  </si>
  <si>
    <t>T2</t>
  </si>
  <si>
    <t>T3</t>
  </si>
  <si>
    <t>T4</t>
  </si>
  <si>
    <t>T5</t>
  </si>
  <si>
    <t>T6 et +</t>
  </si>
  <si>
    <t>1 personne</t>
  </si>
  <si>
    <t>2 personnes</t>
  </si>
  <si>
    <t>3 personnes</t>
  </si>
  <si>
    <t>4 personnes</t>
  </si>
  <si>
    <t>5 personnes</t>
  </si>
  <si>
    <t>6 personnes</t>
  </si>
  <si>
    <t>Fréquences élémentaires</t>
  </si>
  <si>
    <t>Fréquences conditionnelles : a) Pourcentages "en ligne"</t>
  </si>
  <si>
    <t>Fréquences conditionnelles : b) Pourcentages "en colonne"</t>
  </si>
  <si>
    <t>H/F</t>
  </si>
  <si>
    <t>Population :  Population active résidant à Lyon</t>
  </si>
  <si>
    <t>Population :  Population active résidant en France métropolitaine</t>
  </si>
  <si>
    <t>F/H</t>
  </si>
  <si>
    <t>Taille du ménage</t>
  </si>
  <si>
    <t>Taille du logement</t>
  </si>
  <si>
    <t>Indices de comparaison</t>
  </si>
  <si>
    <t>% Lyon/ % France</t>
  </si>
  <si>
    <t>% France / % Lyon</t>
  </si>
  <si>
    <t xml:space="preserve">La taille des logements à Lyon </t>
  </si>
  <si>
    <t>Comparaison</t>
  </si>
  <si>
    <t>Indices de comparaisons</t>
  </si>
  <si>
    <t>1+2</t>
  </si>
  <si>
    <t>3+4</t>
  </si>
  <si>
    <t>Synthèse 1</t>
  </si>
  <si>
    <t>Synthèse 2</t>
  </si>
  <si>
    <t>Synthèse</t>
  </si>
  <si>
    <t>H pour 100 F</t>
  </si>
  <si>
    <t>F pour 100 H</t>
  </si>
  <si>
    <t>X</t>
  </si>
  <si>
    <r>
      <t>x</t>
    </r>
    <r>
      <rPr>
        <vertAlign val="subscript"/>
        <sz val="10"/>
        <rFont val="Arial"/>
        <family val="2"/>
      </rPr>
      <t>1</t>
    </r>
  </si>
  <si>
    <r>
      <t>x</t>
    </r>
    <r>
      <rPr>
        <vertAlign val="subscript"/>
        <sz val="10"/>
        <rFont val="Arial"/>
        <family val="2"/>
      </rPr>
      <t>2</t>
    </r>
    <r>
      <rPr>
        <sz val="11"/>
        <color theme="1"/>
        <rFont val="Calibri"/>
        <family val="2"/>
        <scheme val="minor"/>
      </rPr>
      <t/>
    </r>
  </si>
  <si>
    <r>
      <t>x</t>
    </r>
    <r>
      <rPr>
        <vertAlign val="subscript"/>
        <sz val="10"/>
        <rFont val="Arial"/>
        <family val="2"/>
      </rPr>
      <t>3</t>
    </r>
    <r>
      <rPr>
        <sz val="11"/>
        <color theme="1"/>
        <rFont val="Calibri"/>
        <family val="2"/>
        <scheme val="minor"/>
      </rPr>
      <t/>
    </r>
  </si>
  <si>
    <r>
      <t>x</t>
    </r>
    <r>
      <rPr>
        <vertAlign val="subscript"/>
        <sz val="10"/>
        <rFont val="Arial"/>
        <family val="2"/>
      </rPr>
      <t>4</t>
    </r>
    <r>
      <rPr>
        <sz val="11"/>
        <color theme="1"/>
        <rFont val="Calibri"/>
        <family val="2"/>
        <scheme val="minor"/>
      </rPr>
      <t/>
    </r>
  </si>
  <si>
    <r>
      <t>x</t>
    </r>
    <r>
      <rPr>
        <vertAlign val="subscript"/>
        <sz val="10"/>
        <rFont val="Arial"/>
        <family val="2"/>
      </rPr>
      <t>5</t>
    </r>
    <r>
      <rPr>
        <sz val="11"/>
        <color theme="1"/>
        <rFont val="Calibri"/>
        <family val="2"/>
        <scheme val="minor"/>
      </rPr>
      <t/>
    </r>
  </si>
  <si>
    <r>
      <t>x</t>
    </r>
    <r>
      <rPr>
        <vertAlign val="subscript"/>
        <sz val="10"/>
        <rFont val="Arial"/>
        <family val="2"/>
      </rPr>
      <t>6</t>
    </r>
    <r>
      <rPr>
        <sz val="11"/>
        <color theme="1"/>
        <rFont val="Calibri"/>
        <family val="2"/>
        <scheme val="minor"/>
      </rPr>
      <t/>
    </r>
  </si>
  <si>
    <r>
      <t>x</t>
    </r>
    <r>
      <rPr>
        <vertAlign val="subscript"/>
        <sz val="10"/>
        <rFont val="Arial"/>
        <family val="2"/>
      </rPr>
      <t>7</t>
    </r>
    <r>
      <rPr>
        <sz val="11"/>
        <color theme="1"/>
        <rFont val="Calibri"/>
        <family val="2"/>
        <scheme val="minor"/>
      </rPr>
      <t/>
    </r>
  </si>
  <si>
    <r>
      <t>x</t>
    </r>
    <r>
      <rPr>
        <vertAlign val="subscript"/>
        <sz val="10"/>
        <rFont val="Arial"/>
        <family val="2"/>
      </rPr>
      <t>8</t>
    </r>
    <r>
      <rPr>
        <sz val="11"/>
        <color theme="1"/>
        <rFont val="Calibri"/>
        <family val="2"/>
        <scheme val="minor"/>
      </rPr>
      <t/>
    </r>
  </si>
  <si>
    <r>
      <t>x</t>
    </r>
    <r>
      <rPr>
        <vertAlign val="subscript"/>
        <sz val="10"/>
        <rFont val="Arial"/>
        <family val="2"/>
      </rPr>
      <t>9</t>
    </r>
    <r>
      <rPr>
        <sz val="11"/>
        <color theme="1"/>
        <rFont val="Calibri"/>
        <family val="2"/>
        <scheme val="minor"/>
      </rPr>
      <t/>
    </r>
  </si>
  <si>
    <r>
      <t>x</t>
    </r>
    <r>
      <rPr>
        <vertAlign val="subscript"/>
        <sz val="10"/>
        <rFont val="Arial"/>
        <family val="2"/>
      </rPr>
      <t>10</t>
    </r>
    <r>
      <rPr>
        <sz val="11"/>
        <color theme="1"/>
        <rFont val="Calibri"/>
        <family val="2"/>
        <scheme val="minor"/>
      </rPr>
      <t/>
    </r>
  </si>
  <si>
    <t>N</t>
  </si>
  <si>
    <t>Y</t>
  </si>
  <si>
    <r>
      <t>n</t>
    </r>
    <r>
      <rPr>
        <vertAlign val="subscript"/>
        <sz val="10"/>
        <rFont val="Arial"/>
        <family val="2"/>
      </rPr>
      <t>i</t>
    </r>
  </si>
  <si>
    <r>
      <t>n</t>
    </r>
    <r>
      <rPr>
        <vertAlign val="subscript"/>
        <sz val="10"/>
        <rFont val="Arial"/>
        <family val="2"/>
      </rPr>
      <t>1</t>
    </r>
  </si>
  <si>
    <r>
      <t>n</t>
    </r>
    <r>
      <rPr>
        <vertAlign val="subscript"/>
        <sz val="10"/>
        <rFont val="Arial"/>
        <family val="2"/>
      </rPr>
      <t>2</t>
    </r>
    <r>
      <rPr>
        <sz val="11"/>
        <color theme="1"/>
        <rFont val="Calibri"/>
        <family val="2"/>
        <scheme val="minor"/>
      </rPr>
      <t/>
    </r>
  </si>
  <si>
    <r>
      <t>n</t>
    </r>
    <r>
      <rPr>
        <vertAlign val="subscript"/>
        <sz val="10"/>
        <rFont val="Arial"/>
        <family val="2"/>
      </rPr>
      <t>3</t>
    </r>
    <r>
      <rPr>
        <sz val="11"/>
        <color theme="1"/>
        <rFont val="Calibri"/>
        <family val="2"/>
        <scheme val="minor"/>
      </rPr>
      <t/>
    </r>
  </si>
  <si>
    <r>
      <t>n</t>
    </r>
    <r>
      <rPr>
        <vertAlign val="subscript"/>
        <sz val="10"/>
        <rFont val="Arial"/>
        <family val="2"/>
      </rPr>
      <t>4</t>
    </r>
    <r>
      <rPr>
        <sz val="11"/>
        <color theme="1"/>
        <rFont val="Calibri"/>
        <family val="2"/>
        <scheme val="minor"/>
      </rPr>
      <t/>
    </r>
  </si>
  <si>
    <r>
      <t>n</t>
    </r>
    <r>
      <rPr>
        <vertAlign val="subscript"/>
        <sz val="10"/>
        <rFont val="Arial"/>
        <family val="2"/>
      </rPr>
      <t>5</t>
    </r>
    <r>
      <rPr>
        <sz val="11"/>
        <color theme="1"/>
        <rFont val="Calibri"/>
        <family val="2"/>
        <scheme val="minor"/>
      </rPr>
      <t/>
    </r>
  </si>
  <si>
    <r>
      <t>n</t>
    </r>
    <r>
      <rPr>
        <vertAlign val="subscript"/>
        <sz val="10"/>
        <rFont val="Arial"/>
        <family val="2"/>
      </rPr>
      <t>6</t>
    </r>
    <r>
      <rPr>
        <sz val="11"/>
        <color theme="1"/>
        <rFont val="Calibri"/>
        <family val="2"/>
        <scheme val="minor"/>
      </rPr>
      <t/>
    </r>
  </si>
  <si>
    <r>
      <t>n</t>
    </r>
    <r>
      <rPr>
        <vertAlign val="subscript"/>
        <sz val="10"/>
        <rFont val="Arial"/>
        <family val="2"/>
      </rPr>
      <t>7</t>
    </r>
    <r>
      <rPr>
        <sz val="11"/>
        <color theme="1"/>
        <rFont val="Calibri"/>
        <family val="2"/>
        <scheme val="minor"/>
      </rPr>
      <t/>
    </r>
  </si>
  <si>
    <r>
      <t>n</t>
    </r>
    <r>
      <rPr>
        <vertAlign val="subscript"/>
        <sz val="10"/>
        <rFont val="Arial"/>
        <family val="2"/>
      </rPr>
      <t>8</t>
    </r>
    <r>
      <rPr>
        <sz val="11"/>
        <color theme="1"/>
        <rFont val="Calibri"/>
        <family val="2"/>
        <scheme val="minor"/>
      </rPr>
      <t/>
    </r>
  </si>
  <si>
    <r>
      <t>n</t>
    </r>
    <r>
      <rPr>
        <vertAlign val="subscript"/>
        <sz val="10"/>
        <rFont val="Arial"/>
        <family val="2"/>
      </rPr>
      <t>9</t>
    </r>
    <r>
      <rPr>
        <sz val="11"/>
        <color theme="1"/>
        <rFont val="Calibri"/>
        <family val="2"/>
        <scheme val="minor"/>
      </rPr>
      <t/>
    </r>
  </si>
  <si>
    <r>
      <t>n</t>
    </r>
    <r>
      <rPr>
        <vertAlign val="subscript"/>
        <sz val="10"/>
        <rFont val="Arial"/>
        <family val="2"/>
      </rPr>
      <t>10</t>
    </r>
    <r>
      <rPr>
        <sz val="11"/>
        <color theme="1"/>
        <rFont val="Calibri"/>
        <family val="2"/>
        <scheme val="minor"/>
      </rPr>
      <t/>
    </r>
  </si>
  <si>
    <r>
      <rPr>
        <b/>
        <sz val="11"/>
        <color rgb="FFFF0000"/>
        <rFont val="Calibri"/>
        <family val="2"/>
        <scheme val="minor"/>
      </rPr>
      <t>Distribution</t>
    </r>
    <r>
      <rPr>
        <sz val="11"/>
        <color rgb="FFFF0000"/>
        <rFont val="Calibri"/>
        <family val="2"/>
        <scheme val="minor"/>
      </rPr>
      <t xml:space="preserve"> des logements selon le nombre de pièces (Lyon 2006)</t>
    </r>
  </si>
  <si>
    <r>
      <rPr>
        <b/>
        <sz val="11"/>
        <color rgb="FFFF0000"/>
        <rFont val="Calibri"/>
        <family val="2"/>
        <scheme val="minor"/>
      </rPr>
      <t>Répartition</t>
    </r>
    <r>
      <rPr>
        <sz val="11"/>
        <color rgb="FFFF0000"/>
        <rFont val="Calibri"/>
        <family val="2"/>
        <scheme val="minor"/>
      </rPr>
      <t xml:space="preserve"> des logements selon le nombre de pièces (Lyon 2006)</t>
    </r>
  </si>
  <si>
    <r>
      <rPr>
        <b/>
        <sz val="11"/>
        <color theme="4"/>
        <rFont val="Calibri"/>
        <family val="2"/>
        <scheme val="minor"/>
      </rPr>
      <t>Distribution</t>
    </r>
    <r>
      <rPr>
        <sz val="11"/>
        <color theme="4"/>
        <rFont val="Calibri"/>
        <family val="2"/>
        <scheme val="minor"/>
      </rPr>
      <t xml:space="preserve"> des logements selon le nombre de pièces (Lyon 1999)</t>
    </r>
  </si>
  <si>
    <r>
      <t>y</t>
    </r>
    <r>
      <rPr>
        <vertAlign val="subscript"/>
        <sz val="11"/>
        <color theme="1"/>
        <rFont val="Calibri"/>
        <family val="2"/>
        <scheme val="minor"/>
      </rPr>
      <t>1</t>
    </r>
  </si>
  <si>
    <r>
      <t>y</t>
    </r>
    <r>
      <rPr>
        <vertAlign val="subscript"/>
        <sz val="11"/>
        <color theme="1"/>
        <rFont val="Calibri"/>
        <family val="2"/>
        <scheme val="minor"/>
      </rPr>
      <t>2</t>
    </r>
    <r>
      <rPr>
        <sz val="11"/>
        <color theme="1"/>
        <rFont val="Calibri"/>
        <family val="2"/>
        <scheme val="minor"/>
      </rPr>
      <t/>
    </r>
  </si>
  <si>
    <r>
      <t>x</t>
    </r>
    <r>
      <rPr>
        <vertAlign val="subscript"/>
        <sz val="11"/>
        <color theme="1"/>
        <rFont val="Calibri"/>
        <family val="2"/>
        <scheme val="minor"/>
      </rPr>
      <t>1</t>
    </r>
  </si>
  <si>
    <r>
      <t>n</t>
    </r>
    <r>
      <rPr>
        <vertAlign val="subscript"/>
        <sz val="11"/>
        <color theme="1"/>
        <rFont val="Calibri"/>
        <family val="2"/>
        <scheme val="minor"/>
      </rPr>
      <t>1,1</t>
    </r>
  </si>
  <si>
    <r>
      <t>n</t>
    </r>
    <r>
      <rPr>
        <vertAlign val="subscript"/>
        <sz val="11"/>
        <color theme="1"/>
        <rFont val="Calibri"/>
        <family val="2"/>
        <scheme val="minor"/>
      </rPr>
      <t>1,2</t>
    </r>
    <r>
      <rPr>
        <sz val="11"/>
        <color theme="1"/>
        <rFont val="Calibri"/>
        <family val="2"/>
        <scheme val="minor"/>
      </rPr>
      <t/>
    </r>
  </si>
  <si>
    <r>
      <t>n</t>
    </r>
    <r>
      <rPr>
        <vertAlign val="subscript"/>
        <sz val="11"/>
        <color theme="1"/>
        <rFont val="Calibri"/>
        <family val="2"/>
        <scheme val="minor"/>
      </rPr>
      <t>1.</t>
    </r>
  </si>
  <si>
    <r>
      <t>x</t>
    </r>
    <r>
      <rPr>
        <vertAlign val="subscript"/>
        <sz val="11"/>
        <color theme="1"/>
        <rFont val="Calibri"/>
        <family val="2"/>
        <scheme val="minor"/>
      </rPr>
      <t>2</t>
    </r>
    <r>
      <rPr>
        <sz val="11"/>
        <color theme="1"/>
        <rFont val="Calibri"/>
        <family val="2"/>
        <scheme val="minor"/>
      </rPr>
      <t/>
    </r>
  </si>
  <si>
    <r>
      <t>n</t>
    </r>
    <r>
      <rPr>
        <vertAlign val="subscript"/>
        <sz val="11"/>
        <color theme="1"/>
        <rFont val="Calibri"/>
        <family val="2"/>
        <scheme val="minor"/>
      </rPr>
      <t>2,1</t>
    </r>
  </si>
  <si>
    <r>
      <t>n</t>
    </r>
    <r>
      <rPr>
        <vertAlign val="subscript"/>
        <sz val="11"/>
        <color theme="1"/>
        <rFont val="Calibri"/>
        <family val="2"/>
        <scheme val="minor"/>
      </rPr>
      <t>2,2</t>
    </r>
    <r>
      <rPr>
        <sz val="11"/>
        <color theme="1"/>
        <rFont val="Calibri"/>
        <family val="2"/>
        <scheme val="minor"/>
      </rPr>
      <t/>
    </r>
  </si>
  <si>
    <r>
      <t>n</t>
    </r>
    <r>
      <rPr>
        <vertAlign val="subscript"/>
        <sz val="11"/>
        <color theme="1"/>
        <rFont val="Calibri"/>
        <family val="2"/>
        <scheme val="minor"/>
      </rPr>
      <t>2.</t>
    </r>
  </si>
  <si>
    <r>
      <t>x</t>
    </r>
    <r>
      <rPr>
        <vertAlign val="subscript"/>
        <sz val="11"/>
        <color theme="1"/>
        <rFont val="Calibri"/>
        <family val="2"/>
        <scheme val="minor"/>
      </rPr>
      <t>3</t>
    </r>
    <r>
      <rPr>
        <sz val="11"/>
        <color theme="1"/>
        <rFont val="Calibri"/>
        <family val="2"/>
        <scheme val="minor"/>
      </rPr>
      <t/>
    </r>
  </si>
  <si>
    <r>
      <t>n</t>
    </r>
    <r>
      <rPr>
        <vertAlign val="subscript"/>
        <sz val="11"/>
        <color theme="1"/>
        <rFont val="Calibri"/>
        <family val="2"/>
        <scheme val="minor"/>
      </rPr>
      <t>3,1</t>
    </r>
  </si>
  <si>
    <r>
      <t>n</t>
    </r>
    <r>
      <rPr>
        <vertAlign val="subscript"/>
        <sz val="11"/>
        <color theme="1"/>
        <rFont val="Calibri"/>
        <family val="2"/>
        <scheme val="minor"/>
      </rPr>
      <t>3,2</t>
    </r>
    <r>
      <rPr>
        <sz val="11"/>
        <color theme="1"/>
        <rFont val="Calibri"/>
        <family val="2"/>
        <scheme val="minor"/>
      </rPr>
      <t/>
    </r>
  </si>
  <si>
    <r>
      <t>n</t>
    </r>
    <r>
      <rPr>
        <vertAlign val="subscript"/>
        <sz val="11"/>
        <color theme="1"/>
        <rFont val="Calibri"/>
        <family val="2"/>
        <scheme val="minor"/>
      </rPr>
      <t>3.</t>
    </r>
  </si>
  <si>
    <r>
      <t>x</t>
    </r>
    <r>
      <rPr>
        <vertAlign val="subscript"/>
        <sz val="11"/>
        <color theme="1"/>
        <rFont val="Calibri"/>
        <family val="2"/>
        <scheme val="minor"/>
      </rPr>
      <t>4</t>
    </r>
    <r>
      <rPr>
        <sz val="11"/>
        <color theme="1"/>
        <rFont val="Calibri"/>
        <family val="2"/>
        <scheme val="minor"/>
      </rPr>
      <t/>
    </r>
  </si>
  <si>
    <r>
      <t>n</t>
    </r>
    <r>
      <rPr>
        <vertAlign val="subscript"/>
        <sz val="11"/>
        <color theme="1"/>
        <rFont val="Calibri"/>
        <family val="2"/>
        <scheme val="minor"/>
      </rPr>
      <t>4,1</t>
    </r>
  </si>
  <si>
    <r>
      <t>n</t>
    </r>
    <r>
      <rPr>
        <vertAlign val="subscript"/>
        <sz val="11"/>
        <color theme="1"/>
        <rFont val="Calibri"/>
        <family val="2"/>
        <scheme val="minor"/>
      </rPr>
      <t>4,2</t>
    </r>
    <r>
      <rPr>
        <sz val="11"/>
        <color theme="1"/>
        <rFont val="Calibri"/>
        <family val="2"/>
        <scheme val="minor"/>
      </rPr>
      <t/>
    </r>
  </si>
  <si>
    <r>
      <t>n</t>
    </r>
    <r>
      <rPr>
        <vertAlign val="subscript"/>
        <sz val="11"/>
        <color theme="1"/>
        <rFont val="Calibri"/>
        <family val="2"/>
        <scheme val="minor"/>
      </rPr>
      <t>4.</t>
    </r>
  </si>
  <si>
    <r>
      <t>x</t>
    </r>
    <r>
      <rPr>
        <vertAlign val="subscript"/>
        <sz val="11"/>
        <color theme="1"/>
        <rFont val="Calibri"/>
        <family val="2"/>
        <scheme val="minor"/>
      </rPr>
      <t>5</t>
    </r>
    <r>
      <rPr>
        <sz val="11"/>
        <color theme="1"/>
        <rFont val="Calibri"/>
        <family val="2"/>
        <scheme val="minor"/>
      </rPr>
      <t/>
    </r>
  </si>
  <si>
    <r>
      <t>n</t>
    </r>
    <r>
      <rPr>
        <vertAlign val="subscript"/>
        <sz val="11"/>
        <color theme="1"/>
        <rFont val="Calibri"/>
        <family val="2"/>
        <scheme val="minor"/>
      </rPr>
      <t>5,1</t>
    </r>
  </si>
  <si>
    <r>
      <t>n</t>
    </r>
    <r>
      <rPr>
        <vertAlign val="subscript"/>
        <sz val="11"/>
        <color theme="1"/>
        <rFont val="Calibri"/>
        <family val="2"/>
        <scheme val="minor"/>
      </rPr>
      <t>5,2</t>
    </r>
    <r>
      <rPr>
        <sz val="11"/>
        <color theme="1"/>
        <rFont val="Calibri"/>
        <family val="2"/>
        <scheme val="minor"/>
      </rPr>
      <t/>
    </r>
  </si>
  <si>
    <r>
      <t>n</t>
    </r>
    <r>
      <rPr>
        <vertAlign val="subscript"/>
        <sz val="11"/>
        <color theme="1"/>
        <rFont val="Calibri"/>
        <family val="2"/>
        <scheme val="minor"/>
      </rPr>
      <t>5.</t>
    </r>
  </si>
  <si>
    <r>
      <t>x</t>
    </r>
    <r>
      <rPr>
        <vertAlign val="subscript"/>
        <sz val="11"/>
        <color theme="1"/>
        <rFont val="Calibri"/>
        <family val="2"/>
        <scheme val="minor"/>
      </rPr>
      <t>6</t>
    </r>
    <r>
      <rPr>
        <sz val="11"/>
        <color theme="1"/>
        <rFont val="Calibri"/>
        <family val="2"/>
        <scheme val="minor"/>
      </rPr>
      <t/>
    </r>
  </si>
  <si>
    <r>
      <t>n</t>
    </r>
    <r>
      <rPr>
        <vertAlign val="subscript"/>
        <sz val="11"/>
        <color theme="1"/>
        <rFont val="Calibri"/>
        <family val="2"/>
        <scheme val="minor"/>
      </rPr>
      <t>6,1</t>
    </r>
  </si>
  <si>
    <r>
      <t>n</t>
    </r>
    <r>
      <rPr>
        <vertAlign val="subscript"/>
        <sz val="11"/>
        <color theme="1"/>
        <rFont val="Calibri"/>
        <family val="2"/>
        <scheme val="minor"/>
      </rPr>
      <t>6,2</t>
    </r>
    <r>
      <rPr>
        <sz val="11"/>
        <color theme="1"/>
        <rFont val="Calibri"/>
        <family val="2"/>
        <scheme val="minor"/>
      </rPr>
      <t/>
    </r>
  </si>
  <si>
    <r>
      <t>n</t>
    </r>
    <r>
      <rPr>
        <vertAlign val="subscript"/>
        <sz val="11"/>
        <color theme="1"/>
        <rFont val="Calibri"/>
        <family val="2"/>
        <scheme val="minor"/>
      </rPr>
      <t>6.</t>
    </r>
  </si>
  <si>
    <r>
      <t>x</t>
    </r>
    <r>
      <rPr>
        <vertAlign val="subscript"/>
        <sz val="11"/>
        <color theme="1"/>
        <rFont val="Calibri"/>
        <family val="2"/>
        <scheme val="minor"/>
      </rPr>
      <t>7</t>
    </r>
    <r>
      <rPr>
        <sz val="11"/>
        <color theme="1"/>
        <rFont val="Calibri"/>
        <family val="2"/>
        <scheme val="minor"/>
      </rPr>
      <t/>
    </r>
  </si>
  <si>
    <r>
      <t>n</t>
    </r>
    <r>
      <rPr>
        <vertAlign val="subscript"/>
        <sz val="11"/>
        <color theme="1"/>
        <rFont val="Calibri"/>
        <family val="2"/>
        <scheme val="minor"/>
      </rPr>
      <t>7,1</t>
    </r>
  </si>
  <si>
    <r>
      <t>n</t>
    </r>
    <r>
      <rPr>
        <vertAlign val="subscript"/>
        <sz val="11"/>
        <color theme="1"/>
        <rFont val="Calibri"/>
        <family val="2"/>
        <scheme val="minor"/>
      </rPr>
      <t>7,2</t>
    </r>
    <r>
      <rPr>
        <sz val="11"/>
        <color theme="1"/>
        <rFont val="Calibri"/>
        <family val="2"/>
        <scheme val="minor"/>
      </rPr>
      <t/>
    </r>
  </si>
  <si>
    <r>
      <t>n</t>
    </r>
    <r>
      <rPr>
        <vertAlign val="subscript"/>
        <sz val="11"/>
        <color theme="1"/>
        <rFont val="Calibri"/>
        <family val="2"/>
        <scheme val="minor"/>
      </rPr>
      <t>7.</t>
    </r>
  </si>
  <si>
    <r>
      <t>x</t>
    </r>
    <r>
      <rPr>
        <vertAlign val="subscript"/>
        <sz val="11"/>
        <color theme="1"/>
        <rFont val="Calibri"/>
        <family val="2"/>
        <scheme val="minor"/>
      </rPr>
      <t>8</t>
    </r>
    <r>
      <rPr>
        <sz val="11"/>
        <color theme="1"/>
        <rFont val="Calibri"/>
        <family val="2"/>
        <scheme val="minor"/>
      </rPr>
      <t/>
    </r>
  </si>
  <si>
    <r>
      <t>n</t>
    </r>
    <r>
      <rPr>
        <vertAlign val="subscript"/>
        <sz val="11"/>
        <color theme="1"/>
        <rFont val="Calibri"/>
        <family val="2"/>
        <scheme val="minor"/>
      </rPr>
      <t>8,1</t>
    </r>
  </si>
  <si>
    <r>
      <t>n</t>
    </r>
    <r>
      <rPr>
        <vertAlign val="subscript"/>
        <sz val="11"/>
        <color theme="1"/>
        <rFont val="Calibri"/>
        <family val="2"/>
        <scheme val="minor"/>
      </rPr>
      <t>8,2</t>
    </r>
    <r>
      <rPr>
        <sz val="11"/>
        <color theme="1"/>
        <rFont val="Calibri"/>
        <family val="2"/>
        <scheme val="minor"/>
      </rPr>
      <t/>
    </r>
  </si>
  <si>
    <r>
      <t>n</t>
    </r>
    <r>
      <rPr>
        <vertAlign val="subscript"/>
        <sz val="11"/>
        <color theme="1"/>
        <rFont val="Calibri"/>
        <family val="2"/>
        <scheme val="minor"/>
      </rPr>
      <t>8.</t>
    </r>
  </si>
  <si>
    <r>
      <t>x</t>
    </r>
    <r>
      <rPr>
        <vertAlign val="subscript"/>
        <sz val="11"/>
        <color theme="1"/>
        <rFont val="Calibri"/>
        <family val="2"/>
        <scheme val="minor"/>
      </rPr>
      <t>9</t>
    </r>
    <r>
      <rPr>
        <sz val="11"/>
        <color theme="1"/>
        <rFont val="Calibri"/>
        <family val="2"/>
        <scheme val="minor"/>
      </rPr>
      <t/>
    </r>
  </si>
  <si>
    <r>
      <t>n</t>
    </r>
    <r>
      <rPr>
        <vertAlign val="subscript"/>
        <sz val="11"/>
        <color theme="1"/>
        <rFont val="Calibri"/>
        <family val="2"/>
        <scheme val="minor"/>
      </rPr>
      <t>9,1</t>
    </r>
  </si>
  <si>
    <r>
      <t>n</t>
    </r>
    <r>
      <rPr>
        <vertAlign val="subscript"/>
        <sz val="11"/>
        <color theme="1"/>
        <rFont val="Calibri"/>
        <family val="2"/>
        <scheme val="minor"/>
      </rPr>
      <t>9,2</t>
    </r>
    <r>
      <rPr>
        <sz val="11"/>
        <color theme="1"/>
        <rFont val="Calibri"/>
        <family val="2"/>
        <scheme val="minor"/>
      </rPr>
      <t/>
    </r>
  </si>
  <si>
    <r>
      <t>n</t>
    </r>
    <r>
      <rPr>
        <vertAlign val="subscript"/>
        <sz val="11"/>
        <color theme="1"/>
        <rFont val="Calibri"/>
        <family val="2"/>
        <scheme val="minor"/>
      </rPr>
      <t>9.</t>
    </r>
  </si>
  <si>
    <r>
      <t>x</t>
    </r>
    <r>
      <rPr>
        <vertAlign val="subscript"/>
        <sz val="11"/>
        <color theme="1"/>
        <rFont val="Calibri"/>
        <family val="2"/>
        <scheme val="minor"/>
      </rPr>
      <t>10</t>
    </r>
    <r>
      <rPr>
        <sz val="11"/>
        <color theme="1"/>
        <rFont val="Calibri"/>
        <family val="2"/>
        <scheme val="minor"/>
      </rPr>
      <t/>
    </r>
  </si>
  <si>
    <r>
      <t>n</t>
    </r>
    <r>
      <rPr>
        <vertAlign val="subscript"/>
        <sz val="11"/>
        <color theme="1"/>
        <rFont val="Calibri"/>
        <family val="2"/>
        <scheme val="minor"/>
      </rPr>
      <t>10,1</t>
    </r>
  </si>
  <si>
    <r>
      <t>n</t>
    </r>
    <r>
      <rPr>
        <vertAlign val="subscript"/>
        <sz val="11"/>
        <color theme="1"/>
        <rFont val="Calibri"/>
        <family val="2"/>
        <scheme val="minor"/>
      </rPr>
      <t>10,2</t>
    </r>
    <r>
      <rPr>
        <sz val="11"/>
        <color theme="1"/>
        <rFont val="Calibri"/>
        <family val="2"/>
        <scheme val="minor"/>
      </rPr>
      <t/>
    </r>
  </si>
  <si>
    <r>
      <t>n</t>
    </r>
    <r>
      <rPr>
        <vertAlign val="subscript"/>
        <sz val="11"/>
        <color theme="1"/>
        <rFont val="Calibri"/>
        <family val="2"/>
        <scheme val="minor"/>
      </rPr>
      <t>10.</t>
    </r>
  </si>
  <si>
    <r>
      <t>n</t>
    </r>
    <r>
      <rPr>
        <sz val="20"/>
        <color theme="1"/>
        <rFont val="Calibri"/>
        <family val="2"/>
        <scheme val="minor"/>
      </rPr>
      <t>.</t>
    </r>
    <r>
      <rPr>
        <vertAlign val="subscript"/>
        <sz val="11"/>
        <color theme="1"/>
        <rFont val="Calibri"/>
        <family val="2"/>
        <scheme val="minor"/>
      </rPr>
      <t>1</t>
    </r>
  </si>
  <si>
    <r>
      <t>n</t>
    </r>
    <r>
      <rPr>
        <sz val="20"/>
        <color theme="1"/>
        <rFont val="Calibri"/>
        <family val="2"/>
        <scheme val="minor"/>
      </rPr>
      <t>.</t>
    </r>
    <r>
      <rPr>
        <vertAlign val="subscript"/>
        <sz val="11"/>
        <color theme="1"/>
        <rFont val="Calibri"/>
        <family val="2"/>
        <scheme val="minor"/>
      </rPr>
      <t>2</t>
    </r>
    <r>
      <rPr>
        <sz val="11"/>
        <color theme="1"/>
        <rFont val="Calibri"/>
        <family val="2"/>
        <scheme val="minor"/>
      </rPr>
      <t/>
    </r>
  </si>
  <si>
    <r>
      <t>n</t>
    </r>
    <r>
      <rPr>
        <sz val="20"/>
        <color theme="1"/>
        <rFont val="Calibri"/>
        <family val="2"/>
        <scheme val="minor"/>
      </rPr>
      <t>..</t>
    </r>
    <r>
      <rPr>
        <sz val="11"/>
        <color theme="1"/>
        <rFont val="Calibri"/>
        <family val="2"/>
        <scheme val="minor"/>
      </rPr>
      <t xml:space="preserve"> = N</t>
    </r>
  </si>
  <si>
    <t>6 personnes et +</t>
  </si>
  <si>
    <t>PRINC3 - Résidences principales par type de logement, nombre de pièces et taille du ménage en 2015</t>
  </si>
  <si>
    <t>Intercommunalité-Métropole de Métropole de LYON (200046977)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</si>
</sst>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
    <numFmt numFmtId="165" formatCode="0.0"/>
    <numFmt numFmtId="166" formatCode="#,##0.0"/>
    <numFmt numFmtId="167" formatCode="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11"/>
      <color theme="4"/>
      <name val="Calibri"/>
      <family val="2"/>
      <scheme val="minor"/>
    </font>
    <font>
      <b/>
      <sz val="11"/>
      <color theme="4"/>
      <name val="Calibri"/>
      <family val="2"/>
      <scheme val="minor"/>
    </font>
    <font>
      <sz val="10"/>
      <name val="Arial"/>
      <family val="2"/>
    </font>
    <font>
      <sz val="11"/>
      <color theme="0"/>
      <name val="Calibri"/>
      <family val="2"/>
      <scheme val="minor"/>
    </font>
    <font>
      <sz val="8"/>
      <color indexed="81"/>
      <name val="Tahoma"/>
      <family val="2"/>
    </font>
    <font>
      <b/>
      <sz val="8"/>
      <color indexed="81"/>
      <name val="Tahoma"/>
      <family val="2"/>
    </font>
    <font>
      <sz val="10"/>
      <name val="Arial"/>
      <family val="2"/>
    </font>
    <font>
      <b/>
      <sz val="10"/>
      <name val="Arial"/>
      <family val="2"/>
    </font>
    <font>
      <vertAlign val="subscript"/>
      <sz val="10"/>
      <name val="Arial"/>
      <family val="2"/>
    </font>
    <font>
      <sz val="10"/>
      <name val="Arial"/>
      <family val="2"/>
    </font>
    <font>
      <sz val="11"/>
      <color theme="1"/>
      <name val="Calibri"/>
      <family val="2"/>
      <scheme val="minor"/>
    </font>
    <font>
      <sz val="10"/>
      <name val="Arial"/>
      <family val="2"/>
    </font>
    <font>
      <vertAlign val="subscript"/>
      <sz val="11"/>
      <color theme="1"/>
      <name val="Calibri"/>
      <family val="2"/>
      <scheme val="minor"/>
    </font>
    <font>
      <sz val="2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249977111117893"/>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204">
    <xf numFmtId="0" fontId="0" fillId="0" borderId="0" xfId="0"/>
    <xf numFmtId="9" fontId="0" fillId="0" borderId="1" xfId="1" applyFont="1" applyBorder="1"/>
    <xf numFmtId="0" fontId="0" fillId="0" borderId="2" xfId="0" applyBorder="1"/>
    <xf numFmtId="3" fontId="0" fillId="0" borderId="1" xfId="0" applyNumberFormat="1" applyBorder="1"/>
    <xf numFmtId="9" fontId="0" fillId="0" borderId="3" xfId="1" applyFont="1" applyBorder="1"/>
    <xf numFmtId="0" fontId="0" fillId="0" borderId="4" xfId="0" applyBorder="1"/>
    <xf numFmtId="3" fontId="0" fillId="0" borderId="3" xfId="0" applyNumberFormat="1" applyBorder="1"/>
    <xf numFmtId="0" fontId="0" fillId="0" borderId="1" xfId="0" applyBorder="1" applyAlignment="1">
      <alignment horizontal="right"/>
    </xf>
    <xf numFmtId="3" fontId="0" fillId="0" borderId="0" xfId="0" applyNumberFormat="1"/>
    <xf numFmtId="3" fontId="2" fillId="0" borderId="0" xfId="0" applyNumberFormat="1" applyFont="1" applyAlignment="1">
      <alignment vertical="center" wrapText="1"/>
    </xf>
    <xf numFmtId="3" fontId="0" fillId="0" borderId="0" xfId="0" applyNumberFormat="1" applyAlignment="1">
      <alignment horizontal="center"/>
    </xf>
    <xf numFmtId="3" fontId="0" fillId="0" borderId="2" xfId="0" applyNumberFormat="1" applyBorder="1" applyAlignment="1">
      <alignment horizontal="left"/>
    </xf>
    <xf numFmtId="3" fontId="0" fillId="0" borderId="1" xfId="0" applyNumberFormat="1" applyBorder="1" applyAlignment="1">
      <alignment horizontal="right"/>
    </xf>
    <xf numFmtId="3" fontId="0" fillId="0" borderId="2" xfId="0" applyNumberFormat="1" applyBorder="1" applyAlignment="1">
      <alignment horizontal="right"/>
    </xf>
    <xf numFmtId="3" fontId="0" fillId="0" borderId="4" xfId="0" applyNumberFormat="1" applyBorder="1" applyAlignment="1">
      <alignment horizontal="left"/>
    </xf>
    <xf numFmtId="3" fontId="0" fillId="0" borderId="4" xfId="0" applyNumberFormat="1" applyBorder="1"/>
    <xf numFmtId="3" fontId="0" fillId="0" borderId="2" xfId="0" applyNumberFormat="1" applyBorder="1"/>
    <xf numFmtId="3" fontId="0" fillId="0" borderId="0" xfId="0" applyNumberFormat="1" applyAlignment="1">
      <alignment horizontal="left"/>
    </xf>
    <xf numFmtId="0" fontId="6" fillId="0" borderId="0" xfId="2" applyFont="1" applyFill="1"/>
    <xf numFmtId="164" fontId="6" fillId="0" borderId="5" xfId="2" applyNumberFormat="1" applyFont="1" applyBorder="1"/>
    <xf numFmtId="164" fontId="6" fillId="0" borderId="3" xfId="2" applyNumberFormat="1" applyFont="1" applyBorder="1"/>
    <xf numFmtId="164" fontId="0" fillId="0" borderId="3" xfId="0" applyNumberFormat="1" applyBorder="1"/>
    <xf numFmtId="0" fontId="0" fillId="0" borderId="3" xfId="0" applyBorder="1"/>
    <xf numFmtId="0" fontId="2" fillId="0" borderId="0" xfId="0" applyFont="1" applyAlignment="1">
      <alignment horizontal="center"/>
    </xf>
    <xf numFmtId="0" fontId="6" fillId="0" borderId="6" xfId="2" applyFont="1" applyBorder="1"/>
    <xf numFmtId="0" fontId="6" fillId="0" borderId="4" xfId="2" applyFont="1" applyBorder="1"/>
    <xf numFmtId="0" fontId="6" fillId="0" borderId="4" xfId="2" applyFont="1" applyFill="1" applyBorder="1"/>
    <xf numFmtId="164" fontId="6" fillId="0" borderId="2" xfId="2" applyNumberFormat="1" applyFont="1" applyBorder="1"/>
    <xf numFmtId="164" fontId="6" fillId="0" borderId="4" xfId="2" applyNumberFormat="1" applyFont="1" applyBorder="1"/>
    <xf numFmtId="0" fontId="6" fillId="0" borderId="0" xfId="2"/>
    <xf numFmtId="0" fontId="6" fillId="0" borderId="0" xfId="2" applyFont="1"/>
    <xf numFmtId="0" fontId="0" fillId="0" borderId="0" xfId="0" applyAlignment="1">
      <alignment horizontal="center"/>
    </xf>
    <xf numFmtId="0" fontId="6" fillId="0" borderId="0" xfId="2"/>
    <xf numFmtId="0" fontId="6" fillId="0" borderId="0" xfId="2" applyFont="1"/>
    <xf numFmtId="164" fontId="6" fillId="0" borderId="0" xfId="2" applyNumberFormat="1" applyFont="1" applyBorder="1"/>
    <xf numFmtId="0" fontId="0" fillId="0" borderId="12" xfId="0" applyBorder="1" applyAlignment="1">
      <alignment horizontal="right"/>
    </xf>
    <xf numFmtId="0" fontId="10" fillId="0" borderId="2" xfId="2" applyFont="1" applyFill="1" applyBorder="1"/>
    <xf numFmtId="0" fontId="6" fillId="0" borderId="2" xfId="2" applyFont="1" applyBorder="1"/>
    <xf numFmtId="164" fontId="6" fillId="0" borderId="12" xfId="2" applyNumberFormat="1" applyFont="1" applyBorder="1"/>
    <xf numFmtId="164" fontId="6" fillId="0" borderId="1" xfId="2" applyNumberFormat="1" applyFont="1" applyBorder="1"/>
    <xf numFmtId="164" fontId="0" fillId="0" borderId="4" xfId="0" applyNumberFormat="1" applyBorder="1"/>
    <xf numFmtId="0" fontId="0" fillId="0" borderId="2" xfId="0" applyBorder="1" applyAlignment="1">
      <alignment horizontal="right"/>
    </xf>
    <xf numFmtId="164" fontId="0" fillId="0" borderId="2" xfId="0" applyNumberFormat="1" applyBorder="1"/>
    <xf numFmtId="9" fontId="0" fillId="0" borderId="4" xfId="1" applyFont="1" applyBorder="1"/>
    <xf numFmtId="9" fontId="0" fillId="0" borderId="2" xfId="1" applyFont="1" applyBorder="1"/>
    <xf numFmtId="0" fontId="0" fillId="0" borderId="11" xfId="0" applyBorder="1" applyAlignment="1">
      <alignment horizontal="right"/>
    </xf>
    <xf numFmtId="9" fontId="6" fillId="0" borderId="9" xfId="1" applyFont="1" applyBorder="1"/>
    <xf numFmtId="9" fontId="6" fillId="0" borderId="11" xfId="1" applyFont="1" applyBorder="1"/>
    <xf numFmtId="0" fontId="11" fillId="0" borderId="0" xfId="2" applyFont="1" applyFill="1" applyBorder="1"/>
    <xf numFmtId="9" fontId="6" fillId="0" borderId="3" xfId="1" applyFont="1" applyBorder="1"/>
    <xf numFmtId="9" fontId="0" fillId="0" borderId="3" xfId="1" applyFont="1" applyBorder="1" applyAlignment="1">
      <alignment horizontal="center"/>
    </xf>
    <xf numFmtId="9" fontId="0" fillId="0" borderId="1" xfId="1" applyFont="1" applyBorder="1" applyAlignment="1">
      <alignment horizontal="center"/>
    </xf>
    <xf numFmtId="0" fontId="0" fillId="0" borderId="1" xfId="0" applyBorder="1" applyAlignment="1">
      <alignment horizontal="center"/>
    </xf>
    <xf numFmtId="2" fontId="0" fillId="0" borderId="0" xfId="0" applyNumberFormat="1" applyAlignment="1">
      <alignment horizontal="center"/>
    </xf>
    <xf numFmtId="2" fontId="0" fillId="0" borderId="4" xfId="0" applyNumberFormat="1" applyBorder="1" applyAlignment="1">
      <alignment horizontal="center"/>
    </xf>
    <xf numFmtId="0" fontId="0" fillId="0" borderId="2" xfId="0" applyFill="1" applyBorder="1" applyAlignment="1">
      <alignment horizontal="center"/>
    </xf>
    <xf numFmtId="2" fontId="0" fillId="0" borderId="2" xfId="0" applyNumberFormat="1" applyBorder="1" applyAlignment="1">
      <alignment horizontal="center"/>
    </xf>
    <xf numFmtId="0" fontId="0" fillId="2" borderId="2" xfId="0" applyFill="1" applyBorder="1" applyAlignment="1">
      <alignment horizontal="center"/>
    </xf>
    <xf numFmtId="2" fontId="0" fillId="2" borderId="4" xfId="0" applyNumberFormat="1" applyFill="1" applyBorder="1" applyAlignment="1">
      <alignment horizontal="center"/>
    </xf>
    <xf numFmtId="2" fontId="0" fillId="2" borderId="2" xfId="0" applyNumberFormat="1" applyFill="1" applyBorder="1" applyAlignment="1">
      <alignment horizontal="center"/>
    </xf>
    <xf numFmtId="0" fontId="0" fillId="0" borderId="0" xfId="0" applyFill="1"/>
    <xf numFmtId="0" fontId="0" fillId="0" borderId="4" xfId="0" applyFont="1" applyFill="1" applyBorder="1" applyAlignment="1">
      <alignment horizontal="left" vertical="center"/>
    </xf>
    <xf numFmtId="3" fontId="0" fillId="3" borderId="3" xfId="0" applyNumberFormat="1" applyFont="1" applyFill="1" applyBorder="1" applyAlignment="1">
      <alignment horizontal="right" vertical="center"/>
    </xf>
    <xf numFmtId="3" fontId="0" fillId="3" borderId="11" xfId="0" applyNumberFormat="1" applyFont="1" applyFill="1" applyBorder="1" applyAlignment="1">
      <alignment horizontal="right" vertical="center"/>
    </xf>
    <xf numFmtId="3" fontId="0" fillId="3" borderId="12" xfId="0" applyNumberFormat="1" applyFont="1" applyFill="1" applyBorder="1" applyAlignment="1">
      <alignment horizontal="right" vertical="center"/>
    </xf>
    <xf numFmtId="3" fontId="0" fillId="3" borderId="1" xfId="0" applyNumberFormat="1" applyFont="1" applyFill="1" applyBorder="1" applyAlignment="1">
      <alignment horizontal="right" vertical="center"/>
    </xf>
    <xf numFmtId="3" fontId="7" fillId="4" borderId="1" xfId="0" applyNumberFormat="1" applyFont="1" applyFill="1" applyBorder="1" applyAlignment="1">
      <alignment horizontal="righ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5" xfId="0" applyFont="1" applyFill="1" applyBorder="1" applyAlignment="1">
      <alignment horizontal="center" vertical="center"/>
    </xf>
    <xf numFmtId="165" fontId="0" fillId="0" borderId="9" xfId="0" applyNumberFormat="1" applyBorder="1" applyAlignment="1">
      <alignment horizontal="center"/>
    </xf>
    <xf numFmtId="165" fontId="0" fillId="0" borderId="3" xfId="0" applyNumberFormat="1" applyBorder="1" applyAlignment="1">
      <alignment horizontal="center"/>
    </xf>
    <xf numFmtId="165" fontId="0" fillId="0" borderId="14" xfId="0" applyNumberFormat="1" applyBorder="1" applyAlignment="1">
      <alignment horizontal="center"/>
    </xf>
    <xf numFmtId="165" fontId="0" fillId="0" borderId="10" xfId="0" applyNumberFormat="1" applyBorder="1" applyAlignment="1">
      <alignment horizontal="center"/>
    </xf>
    <xf numFmtId="0" fontId="0" fillId="0" borderId="11" xfId="0" applyBorder="1"/>
    <xf numFmtId="0" fontId="0" fillId="0" borderId="1" xfId="0" applyBorder="1"/>
    <xf numFmtId="3" fontId="0" fillId="0" borderId="0" xfId="0" applyNumberFormat="1" applyAlignment="1">
      <alignment horizontal="center" vertical="center"/>
    </xf>
    <xf numFmtId="166" fontId="0" fillId="0" borderId="9" xfId="0" applyNumberFormat="1" applyBorder="1" applyAlignment="1">
      <alignment horizontal="center"/>
    </xf>
    <xf numFmtId="166" fontId="0" fillId="0" borderId="3" xfId="0" applyNumberFormat="1" applyBorder="1" applyAlignment="1">
      <alignment horizontal="center"/>
    </xf>
    <xf numFmtId="3" fontId="0" fillId="0" borderId="9" xfId="0" applyNumberFormat="1" applyBorder="1"/>
    <xf numFmtId="3" fontId="0" fillId="0" borderId="11" xfId="0" applyNumberFormat="1" applyBorder="1"/>
    <xf numFmtId="0" fontId="6" fillId="0" borderId="2" xfId="2" applyFont="1" applyBorder="1" applyAlignment="1">
      <alignment vertical="center"/>
    </xf>
    <xf numFmtId="0" fontId="0" fillId="0" borderId="1" xfId="0" applyBorder="1" applyAlignment="1">
      <alignment horizontal="right" vertical="center"/>
    </xf>
    <xf numFmtId="0" fontId="6" fillId="0" borderId="4" xfId="2" applyFont="1" applyBorder="1" applyAlignment="1">
      <alignment vertical="center"/>
    </xf>
    <xf numFmtId="164" fontId="6" fillId="0" borderId="0" xfId="2" applyNumberFormat="1" applyFont="1" applyBorder="1" applyAlignment="1">
      <alignment vertical="center"/>
    </xf>
    <xf numFmtId="9" fontId="0" fillId="0" borderId="3" xfId="1" applyFont="1" applyBorder="1" applyAlignment="1">
      <alignment vertical="center"/>
    </xf>
    <xf numFmtId="164" fontId="6" fillId="0" borderId="12" xfId="2" applyNumberFormat="1" applyFont="1" applyBorder="1" applyAlignment="1">
      <alignment vertical="center"/>
    </xf>
    <xf numFmtId="9" fontId="0" fillId="0" borderId="1" xfId="1" applyFont="1" applyBorder="1" applyAlignment="1">
      <alignment vertical="center"/>
    </xf>
    <xf numFmtId="164" fontId="6" fillId="0" borderId="9" xfId="2" applyNumberFormat="1" applyFont="1" applyBorder="1" applyAlignment="1">
      <alignment vertical="center"/>
    </xf>
    <xf numFmtId="9" fontId="0" fillId="0" borderId="10" xfId="1" applyFont="1" applyBorder="1" applyAlignment="1">
      <alignment vertical="center"/>
    </xf>
    <xf numFmtId="0" fontId="10" fillId="0" borderId="11" xfId="2" applyFont="1" applyBorder="1" applyAlignment="1">
      <alignment vertical="center"/>
    </xf>
    <xf numFmtId="0" fontId="0" fillId="0" borderId="2" xfId="0" applyBorder="1" applyAlignment="1">
      <alignment horizontal="right" vertical="center"/>
    </xf>
    <xf numFmtId="9" fontId="0" fillId="0" borderId="4" xfId="1" applyFont="1" applyBorder="1" applyAlignment="1">
      <alignment vertical="center"/>
    </xf>
    <xf numFmtId="164" fontId="6" fillId="0" borderId="11" xfId="2" applyNumberFormat="1" applyFont="1" applyBorder="1" applyAlignment="1">
      <alignment vertical="center"/>
    </xf>
    <xf numFmtId="9" fontId="0" fillId="0" borderId="2" xfId="1" applyFont="1" applyBorder="1" applyAlignment="1">
      <alignment vertical="center"/>
    </xf>
    <xf numFmtId="0" fontId="10" fillId="0" borderId="2" xfId="2" applyFont="1" applyBorder="1" applyAlignment="1">
      <alignment horizontal="center" vertical="center"/>
    </xf>
    <xf numFmtId="164" fontId="6" fillId="0" borderId="4" xfId="2" applyNumberFormat="1" applyFont="1" applyBorder="1" applyAlignment="1">
      <alignment vertical="center"/>
    </xf>
    <xf numFmtId="164" fontId="6" fillId="0" borderId="2" xfId="2" applyNumberFormat="1" applyFont="1" applyBorder="1" applyAlignment="1">
      <alignment vertical="center"/>
    </xf>
    <xf numFmtId="165" fontId="0" fillId="0" borderId="9" xfId="0" applyNumberFormat="1" applyBorder="1" applyAlignment="1">
      <alignment horizontal="center" vertical="top" wrapText="1"/>
    </xf>
    <xf numFmtId="165" fontId="0" fillId="0" borderId="3" xfId="0" applyNumberFormat="1" applyBorder="1" applyAlignment="1">
      <alignment horizontal="center" vertical="top" wrapText="1"/>
    </xf>
    <xf numFmtId="0" fontId="0" fillId="0" borderId="9" xfId="0" applyFont="1" applyFill="1" applyBorder="1" applyAlignment="1">
      <alignment horizontal="lef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9" fontId="0" fillId="0" borderId="8" xfId="1" applyFont="1" applyFill="1" applyBorder="1" applyAlignment="1">
      <alignment horizontal="right" vertical="center"/>
    </xf>
    <xf numFmtId="9" fontId="0" fillId="0" borderId="5" xfId="1" applyFont="1" applyFill="1" applyBorder="1" applyAlignment="1">
      <alignment horizontal="right" vertical="center"/>
    </xf>
    <xf numFmtId="9" fontId="0" fillId="0" borderId="9" xfId="1" applyFont="1" applyFill="1" applyBorder="1" applyAlignment="1">
      <alignment horizontal="right" vertical="center"/>
    </xf>
    <xf numFmtId="9" fontId="0" fillId="0" borderId="0" xfId="1" applyFont="1" applyFill="1" applyBorder="1" applyAlignment="1">
      <alignment horizontal="right" vertical="center"/>
    </xf>
    <xf numFmtId="9" fontId="0" fillId="0" borderId="3" xfId="1" applyFont="1" applyFill="1" applyBorder="1" applyAlignment="1">
      <alignment horizontal="right" vertical="center"/>
    </xf>
    <xf numFmtId="9" fontId="0" fillId="3" borderId="3" xfId="1" applyFont="1" applyFill="1" applyBorder="1" applyAlignment="1">
      <alignment horizontal="right" vertical="center"/>
    </xf>
    <xf numFmtId="9" fontId="7" fillId="4" borderId="1" xfId="1" applyFont="1" applyFill="1" applyBorder="1" applyAlignment="1">
      <alignment horizontal="right" vertical="center"/>
    </xf>
    <xf numFmtId="0" fontId="6" fillId="0" borderId="15" xfId="2" applyFont="1" applyBorder="1" applyAlignment="1">
      <alignment horizontal="center" vertical="center"/>
    </xf>
    <xf numFmtId="9" fontId="6" fillId="0" borderId="0" xfId="1" applyFont="1" applyBorder="1" applyAlignment="1">
      <alignment vertical="center"/>
    </xf>
    <xf numFmtId="9" fontId="6" fillId="0" borderId="4" xfId="1" applyFont="1" applyBorder="1" applyAlignment="1">
      <alignment vertical="center"/>
    </xf>
    <xf numFmtId="9" fontId="6" fillId="0" borderId="12" xfId="1" applyFont="1" applyBorder="1" applyAlignment="1">
      <alignment vertical="center"/>
    </xf>
    <xf numFmtId="9" fontId="6" fillId="0" borderId="2" xfId="1" applyFont="1" applyBorder="1" applyAlignment="1">
      <alignment vertical="center"/>
    </xf>
    <xf numFmtId="0" fontId="0" fillId="0" borderId="7" xfId="0" applyBorder="1"/>
    <xf numFmtId="0" fontId="0" fillId="0" borderId="5" xfId="0" applyBorder="1"/>
    <xf numFmtId="165" fontId="0" fillId="0" borderId="7" xfId="0" applyNumberFormat="1" applyBorder="1"/>
    <xf numFmtId="0" fontId="0" fillId="0" borderId="10" xfId="0" applyBorder="1"/>
    <xf numFmtId="165" fontId="0" fillId="0" borderId="5" xfId="0" applyNumberFormat="1" applyBorder="1"/>
    <xf numFmtId="0" fontId="0" fillId="0" borderId="0" xfId="0" applyAlignment="1">
      <alignment horizontal="center"/>
    </xf>
    <xf numFmtId="167" fontId="6" fillId="0" borderId="9" xfId="1" applyNumberFormat="1" applyFont="1" applyBorder="1"/>
    <xf numFmtId="167" fontId="6" fillId="0" borderId="0" xfId="1" applyNumberFormat="1" applyFont="1" applyBorder="1"/>
    <xf numFmtId="1" fontId="0" fillId="0" borderId="0" xfId="0" applyNumberFormat="1"/>
    <xf numFmtId="0" fontId="10" fillId="0" borderId="4" xfId="2" applyFont="1" applyBorder="1" applyAlignment="1">
      <alignment horizontal="center" vertical="center"/>
    </xf>
    <xf numFmtId="164" fontId="10" fillId="0" borderId="0" xfId="2" applyNumberFormat="1" applyFont="1" applyBorder="1" applyAlignment="1">
      <alignment vertical="center"/>
    </xf>
    <xf numFmtId="164" fontId="10" fillId="0" borderId="4" xfId="2" applyNumberFormat="1" applyFont="1" applyBorder="1" applyAlignment="1">
      <alignment horizontal="center" vertical="center"/>
    </xf>
    <xf numFmtId="164" fontId="10" fillId="0" borderId="2" xfId="2" applyNumberFormat="1" applyFont="1" applyBorder="1" applyAlignment="1">
      <alignment horizontal="center" vertical="center"/>
    </xf>
    <xf numFmtId="9" fontId="0" fillId="5" borderId="3" xfId="1" applyFont="1" applyFill="1" applyBorder="1"/>
    <xf numFmtId="165" fontId="0" fillId="5" borderId="9" xfId="0" applyNumberFormat="1" applyFill="1" applyBorder="1" applyAlignment="1">
      <alignment horizontal="center"/>
    </xf>
    <xf numFmtId="166" fontId="0" fillId="5" borderId="9" xfId="0" applyNumberFormat="1" applyFill="1" applyBorder="1" applyAlignment="1">
      <alignment horizontal="center"/>
    </xf>
    <xf numFmtId="9" fontId="0" fillId="5" borderId="3" xfId="1" applyFont="1" applyFill="1" applyBorder="1" applyAlignment="1">
      <alignment vertical="center"/>
    </xf>
    <xf numFmtId="165" fontId="0" fillId="5" borderId="9" xfId="0" applyNumberFormat="1" applyFill="1" applyBorder="1" applyAlignment="1">
      <alignment horizontal="center" vertical="top" wrapText="1"/>
    </xf>
    <xf numFmtId="0" fontId="0" fillId="5" borderId="0" xfId="0" applyFill="1"/>
    <xf numFmtId="167" fontId="6" fillId="5" borderId="0" xfId="1" applyNumberFormat="1" applyFont="1" applyFill="1" applyBorder="1"/>
    <xf numFmtId="167" fontId="6" fillId="5" borderId="9" xfId="1" applyNumberFormat="1" applyFont="1" applyFill="1" applyBorder="1"/>
    <xf numFmtId="9" fontId="6" fillId="5" borderId="1" xfId="1" applyFont="1" applyFill="1" applyBorder="1"/>
    <xf numFmtId="9" fontId="6" fillId="5" borderId="9" xfId="1" applyFont="1" applyFill="1" applyBorder="1"/>
    <xf numFmtId="9" fontId="6" fillId="5" borderId="3" xfId="1" applyFont="1" applyFill="1" applyBorder="1"/>
    <xf numFmtId="9" fontId="6" fillId="5" borderId="11" xfId="1" applyFont="1" applyFill="1" applyBorder="1"/>
    <xf numFmtId="9" fontId="0" fillId="5" borderId="7" xfId="1" applyFont="1" applyFill="1" applyBorder="1" applyAlignment="1">
      <alignment horizontal="right" vertical="center"/>
    </xf>
    <xf numFmtId="9" fontId="0" fillId="5" borderId="0" xfId="1" applyFont="1" applyFill="1" applyBorder="1" applyAlignment="1">
      <alignment horizontal="right" vertical="center"/>
    </xf>
    <xf numFmtId="9" fontId="0" fillId="5" borderId="3" xfId="1" applyFont="1" applyFill="1" applyBorder="1" applyAlignment="1">
      <alignment horizontal="right" vertical="center"/>
    </xf>
    <xf numFmtId="9" fontId="6" fillId="5" borderId="0" xfId="1" applyFont="1" applyFill="1" applyBorder="1" applyAlignment="1">
      <alignment vertical="center"/>
    </xf>
    <xf numFmtId="9" fontId="6" fillId="5" borderId="12" xfId="1" applyFont="1" applyFill="1" applyBorder="1" applyAlignment="1">
      <alignment vertical="center"/>
    </xf>
    <xf numFmtId="9" fontId="0" fillId="6" borderId="0" xfId="1" applyFont="1" applyFill="1" applyBorder="1" applyAlignment="1">
      <alignment horizontal="right" vertical="center"/>
    </xf>
    <xf numFmtId="9" fontId="0" fillId="6" borderId="3" xfId="1" applyFont="1" applyFill="1" applyBorder="1" applyAlignment="1">
      <alignment horizontal="right" vertical="center"/>
    </xf>
    <xf numFmtId="0" fontId="0" fillId="6" borderId="0" xfId="0" applyFill="1"/>
    <xf numFmtId="9" fontId="0" fillId="6" borderId="9" xfId="1" applyFont="1" applyFill="1" applyBorder="1" applyAlignment="1">
      <alignment horizontal="right" vertical="center"/>
    </xf>
    <xf numFmtId="0" fontId="14" fillId="0" borderId="0" xfId="0" applyFont="1"/>
    <xf numFmtId="0" fontId="13" fillId="0" borderId="15" xfId="2" applyFont="1" applyBorder="1" applyAlignment="1">
      <alignment horizontal="center" vertical="center"/>
    </xf>
    <xf numFmtId="0" fontId="15" fillId="0" borderId="15" xfId="2" applyFont="1" applyBorder="1" applyAlignment="1">
      <alignment horizontal="center" vertical="center"/>
    </xf>
    <xf numFmtId="0" fontId="13" fillId="0" borderId="4" xfId="2" applyFont="1" applyBorder="1" applyAlignment="1">
      <alignment vertical="center"/>
    </xf>
    <xf numFmtId="164" fontId="13" fillId="0" borderId="0" xfId="2" applyNumberFormat="1" applyFont="1" applyBorder="1" applyAlignment="1">
      <alignment vertical="center"/>
    </xf>
    <xf numFmtId="164" fontId="13" fillId="0" borderId="4" xfId="2" applyNumberFormat="1" applyFont="1" applyBorder="1" applyAlignment="1">
      <alignment vertical="center"/>
    </xf>
    <xf numFmtId="0" fontId="15" fillId="0" borderId="4" xfId="2" applyFont="1" applyBorder="1" applyAlignment="1">
      <alignment horizontal="center" vertical="center"/>
    </xf>
    <xf numFmtId="164" fontId="15" fillId="0" borderId="0" xfId="2" applyNumberFormat="1" applyFont="1" applyBorder="1" applyAlignment="1">
      <alignment horizontal="center" vertical="center"/>
    </xf>
    <xf numFmtId="164" fontId="15" fillId="0" borderId="4" xfId="2" applyNumberFormat="1" applyFont="1" applyBorder="1" applyAlignment="1">
      <alignment horizontal="center" vertical="center"/>
    </xf>
    <xf numFmtId="164" fontId="15" fillId="0" borderId="0" xfId="2" applyNumberFormat="1" applyFont="1" applyBorder="1" applyAlignment="1">
      <alignment vertical="center"/>
    </xf>
    <xf numFmtId="0" fontId="13" fillId="0" borderId="2" xfId="2" applyFont="1" applyBorder="1" applyAlignment="1">
      <alignment vertical="center"/>
    </xf>
    <xf numFmtId="164" fontId="13" fillId="0" borderId="12" xfId="2" applyNumberFormat="1" applyFont="1" applyBorder="1" applyAlignment="1">
      <alignment vertical="center"/>
    </xf>
    <xf numFmtId="164" fontId="13" fillId="0" borderId="2" xfId="2" applyNumberFormat="1" applyFont="1" applyBorder="1" applyAlignment="1">
      <alignment vertical="center"/>
    </xf>
    <xf numFmtId="0" fontId="15" fillId="0" borderId="2" xfId="2" applyFont="1" applyBorder="1" applyAlignment="1">
      <alignment horizontal="center" vertical="center"/>
    </xf>
    <xf numFmtId="164" fontId="15" fillId="0" borderId="12" xfId="2" applyNumberFormat="1" applyFont="1" applyBorder="1" applyAlignment="1">
      <alignment horizontal="center" vertical="top"/>
    </xf>
    <xf numFmtId="164" fontId="15" fillId="0" borderId="2" xfId="2" applyNumberFormat="1" applyFont="1" applyBorder="1" applyAlignment="1">
      <alignment horizontal="center" vertical="top"/>
    </xf>
    <xf numFmtId="9" fontId="0" fillId="5" borderId="11" xfId="1" applyFont="1" applyFill="1" applyBorder="1" applyAlignment="1">
      <alignment horizontal="right" vertical="center"/>
    </xf>
    <xf numFmtId="9" fontId="0" fillId="3" borderId="12" xfId="1" applyFont="1" applyFill="1" applyBorder="1" applyAlignment="1">
      <alignment horizontal="right" vertical="center"/>
    </xf>
    <xf numFmtId="9" fontId="0" fillId="3" borderId="1" xfId="1" applyFont="1" applyFill="1" applyBorder="1" applyAlignment="1">
      <alignment horizontal="right" vertical="center"/>
    </xf>
    <xf numFmtId="9" fontId="0" fillId="3" borderId="11" xfId="1" applyFont="1" applyFill="1" applyBorder="1" applyAlignment="1">
      <alignment horizontal="right" vertical="center"/>
    </xf>
    <xf numFmtId="3" fontId="0" fillId="0" borderId="9" xfId="0" applyNumberFormat="1" applyFont="1" applyFill="1" applyBorder="1" applyAlignment="1">
      <alignment horizontal="right" vertical="center"/>
    </xf>
    <xf numFmtId="3" fontId="0" fillId="0" borderId="0" xfId="0" applyNumberFormat="1" applyFont="1" applyFill="1" applyBorder="1" applyAlignment="1">
      <alignment horizontal="right" vertical="center"/>
    </xf>
    <xf numFmtId="3" fontId="0" fillId="0" borderId="3" xfId="0" applyNumberFormat="1" applyFont="1" applyFill="1"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5" borderId="0" xfId="0" applyFont="1" applyFill="1" applyAlignment="1">
      <alignment horizontal="center" vertical="center"/>
    </xf>
    <xf numFmtId="3" fontId="0" fillId="0" borderId="0" xfId="0" applyNumberFormat="1" applyAlignment="1">
      <alignment horizontal="center" vertical="center" wrapText="1"/>
    </xf>
    <xf numFmtId="3" fontId="2"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3" fontId="4" fillId="0" borderId="0" xfId="0" applyNumberFormat="1" applyFont="1" applyAlignment="1">
      <alignment horizontal="center"/>
    </xf>
    <xf numFmtId="0" fontId="0" fillId="0" borderId="15" xfId="0" applyBorder="1" applyAlignment="1">
      <alignment horizontal="center" vertical="center"/>
    </xf>
    <xf numFmtId="0" fontId="6" fillId="0" borderId="6" xfId="2" applyFont="1" applyBorder="1" applyAlignment="1">
      <alignment horizontal="left" vertical="center"/>
    </xf>
    <xf numFmtId="0" fontId="6" fillId="0" borderId="13" xfId="2" applyFont="1" applyBorder="1" applyAlignment="1">
      <alignment horizontal="left" vertical="center"/>
    </xf>
    <xf numFmtId="0" fontId="6" fillId="0" borderId="6" xfId="2" applyFont="1" applyBorder="1" applyAlignment="1">
      <alignment horizontal="center" vertical="center"/>
    </xf>
    <xf numFmtId="0" fontId="6" fillId="0" borderId="13" xfId="2" applyFont="1" applyBorder="1" applyAlignment="1">
      <alignment horizontal="center" vertical="center"/>
    </xf>
    <xf numFmtId="0" fontId="10" fillId="0" borderId="6" xfId="2" applyFont="1" applyBorder="1" applyAlignment="1">
      <alignment horizontal="center" vertical="center"/>
    </xf>
    <xf numFmtId="0" fontId="0" fillId="0" borderId="0" xfId="0" applyAlignment="1">
      <alignment horizont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Fill="1" applyBorder="1" applyAlignment="1">
      <alignment horizontal="left" vertical="center"/>
    </xf>
    <xf numFmtId="0" fontId="0" fillId="0" borderId="13" xfId="0" applyFont="1" applyFill="1" applyBorder="1" applyAlignment="1">
      <alignment horizontal="left" vertical="center"/>
    </xf>
    <xf numFmtId="0" fontId="0" fillId="0" borderId="5" xfId="0" applyFont="1" applyFill="1" applyBorder="1" applyAlignment="1">
      <alignment horizontal="center" vertical="center"/>
    </xf>
    <xf numFmtId="0" fontId="0" fillId="0" borderId="10" xfId="0" applyFont="1" applyFill="1" applyBorder="1" applyAlignment="1">
      <alignment horizontal="center" vertical="center"/>
    </xf>
    <xf numFmtId="0" fontId="6" fillId="0" borderId="11" xfId="2" applyFont="1" applyBorder="1" applyAlignment="1">
      <alignment horizontal="center" vertical="center"/>
    </xf>
    <xf numFmtId="0" fontId="6" fillId="0" borderId="1" xfId="2" applyFont="1" applyBorder="1" applyAlignment="1">
      <alignment horizontal="center" vertical="center"/>
    </xf>
    <xf numFmtId="0" fontId="13" fillId="0" borderId="6" xfId="2" applyFont="1" applyBorder="1" applyAlignment="1">
      <alignment horizontal="center" vertical="center"/>
    </xf>
    <xf numFmtId="0" fontId="13" fillId="0" borderId="13" xfId="2" applyFont="1" applyBorder="1" applyAlignment="1">
      <alignment horizontal="center" vertical="center"/>
    </xf>
    <xf numFmtId="0" fontId="13" fillId="0" borderId="6" xfId="2" applyFont="1" applyBorder="1" applyAlignment="1">
      <alignment horizontal="left" vertical="center"/>
    </xf>
    <xf numFmtId="0" fontId="13" fillId="0" borderId="13" xfId="2" applyFont="1" applyBorder="1" applyAlignment="1">
      <alignment horizontal="left" vertical="center"/>
    </xf>
    <xf numFmtId="0" fontId="13" fillId="0" borderId="11" xfId="2" applyFont="1" applyBorder="1" applyAlignment="1">
      <alignment horizontal="center" vertical="center"/>
    </xf>
    <xf numFmtId="0" fontId="13" fillId="0" borderId="1" xfId="2" applyFont="1" applyBorder="1" applyAlignment="1">
      <alignment horizontal="center" vertical="center"/>
    </xf>
    <xf numFmtId="0" fontId="15" fillId="0" borderId="11" xfId="2" applyFont="1" applyBorder="1" applyAlignment="1">
      <alignment horizontal="center" vertical="center"/>
    </xf>
  </cellXfs>
  <cellStyles count="3">
    <cellStyle name="Normal" xfId="0" builtinId="0"/>
    <cellStyle name="Normal 2" xfId="2"/>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J33"/>
  <sheetViews>
    <sheetView topLeftCell="A7" zoomScale="85" zoomScaleNormal="85" workbookViewId="0">
      <selection activeCell="J34" sqref="J34"/>
    </sheetView>
  </sheetViews>
  <sheetFormatPr baseColWidth="10" defaultRowHeight="15" x14ac:dyDescent="0.25"/>
  <cols>
    <col min="1" max="1" width="3.140625" customWidth="1"/>
    <col min="2" max="2" width="40" customWidth="1"/>
    <col min="4" max="4" width="4.28515625" customWidth="1"/>
    <col min="5" max="5" width="41.42578125" customWidth="1"/>
    <col min="7" max="7" width="5.42578125" customWidth="1"/>
    <col min="8" max="8" width="16.7109375" bestFit="1" customWidth="1"/>
    <col min="9" max="9" width="17.28515625" bestFit="1" customWidth="1"/>
    <col min="10" max="10" width="40.42578125" bestFit="1" customWidth="1"/>
  </cols>
  <sheetData>
    <row r="1" spans="2:6" x14ac:dyDescent="0.25">
      <c r="B1" t="s">
        <v>67</v>
      </c>
    </row>
    <row r="2" spans="2:6" x14ac:dyDescent="0.25">
      <c r="B2" t="s">
        <v>1</v>
      </c>
    </row>
    <row r="3" spans="2:6" x14ac:dyDescent="0.25">
      <c r="B3" t="s">
        <v>0</v>
      </c>
    </row>
    <row r="5" spans="2:6" ht="36" customHeight="1" x14ac:dyDescent="0.25">
      <c r="B5" s="174" t="s">
        <v>13</v>
      </c>
      <c r="C5" s="174"/>
      <c r="E5" s="174" t="s">
        <v>12</v>
      </c>
      <c r="F5" s="174"/>
    </row>
    <row r="7" spans="2:6" x14ac:dyDescent="0.25">
      <c r="B7" s="2" t="s">
        <v>11</v>
      </c>
      <c r="C7" s="7" t="s">
        <v>10</v>
      </c>
      <c r="E7" s="2" t="s">
        <v>11</v>
      </c>
      <c r="F7" s="7" t="s">
        <v>10</v>
      </c>
    </row>
    <row r="8" spans="2:6" x14ac:dyDescent="0.25">
      <c r="B8" s="5" t="s">
        <v>9</v>
      </c>
      <c r="C8" s="6">
        <v>548029</v>
      </c>
      <c r="E8" s="5" t="s">
        <v>9</v>
      </c>
      <c r="F8" s="4">
        <f t="shared" ref="F8:F14" si="0">C8/C$16</f>
        <v>1.8691437376987946E-2</v>
      </c>
    </row>
    <row r="9" spans="2:6" x14ac:dyDescent="0.25">
      <c r="B9" s="5" t="s">
        <v>8</v>
      </c>
      <c r="C9" s="6">
        <v>1622398</v>
      </c>
      <c r="E9" s="5" t="s">
        <v>8</v>
      </c>
      <c r="F9" s="4">
        <f t="shared" si="0"/>
        <v>5.5334572837478467E-2</v>
      </c>
    </row>
    <row r="10" spans="2:6" x14ac:dyDescent="0.25">
      <c r="B10" s="5" t="s">
        <v>7</v>
      </c>
      <c r="C10" s="6">
        <v>4157826</v>
      </c>
      <c r="E10" s="5" t="s">
        <v>7</v>
      </c>
      <c r="F10" s="4">
        <f t="shared" si="0"/>
        <v>0.14180954712873275</v>
      </c>
    </row>
    <row r="11" spans="2:6" x14ac:dyDescent="0.25">
      <c r="B11" s="5" t="s">
        <v>6</v>
      </c>
      <c r="C11" s="6">
        <v>6937201</v>
      </c>
      <c r="E11" s="5" t="s">
        <v>6</v>
      </c>
      <c r="F11" s="4">
        <f t="shared" si="0"/>
        <v>0.2366047381855306</v>
      </c>
    </row>
    <row r="12" spans="2:6" x14ac:dyDescent="0.25">
      <c r="B12" s="5" t="s">
        <v>5</v>
      </c>
      <c r="C12" s="6">
        <v>8595495</v>
      </c>
      <c r="E12" s="5" t="s">
        <v>5</v>
      </c>
      <c r="F12" s="4">
        <f t="shared" si="0"/>
        <v>0.29316360359892085</v>
      </c>
    </row>
    <row r="13" spans="2:6" x14ac:dyDescent="0.25">
      <c r="B13" s="5" t="s">
        <v>4</v>
      </c>
      <c r="C13" s="6">
        <v>7140185</v>
      </c>
      <c r="E13" s="5" t="s">
        <v>4</v>
      </c>
      <c r="F13" s="4">
        <f t="shared" si="0"/>
        <v>0.24352784394185101</v>
      </c>
    </row>
    <row r="14" spans="2:6" x14ac:dyDescent="0.25">
      <c r="B14" s="5" t="s">
        <v>3</v>
      </c>
      <c r="C14" s="6">
        <f>29319789-29001134</f>
        <v>318655</v>
      </c>
      <c r="E14" s="5" t="s">
        <v>3</v>
      </c>
      <c r="F14" s="4">
        <f t="shared" si="0"/>
        <v>1.0868256930498374E-2</v>
      </c>
    </row>
    <row r="15" spans="2:6" x14ac:dyDescent="0.25">
      <c r="B15" s="5"/>
      <c r="C15" s="6"/>
      <c r="E15" s="5"/>
      <c r="F15" s="4"/>
    </row>
    <row r="16" spans="2:6" x14ac:dyDescent="0.25">
      <c r="B16" s="2" t="s">
        <v>2</v>
      </c>
      <c r="C16" s="3">
        <f>SUM(C8:C14)</f>
        <v>29319789</v>
      </c>
      <c r="E16" s="2" t="s">
        <v>2</v>
      </c>
      <c r="F16" s="1">
        <f>SUM(F8:F14)</f>
        <v>1</v>
      </c>
    </row>
    <row r="18" spans="2:10" x14ac:dyDescent="0.25">
      <c r="B18" t="s">
        <v>66</v>
      </c>
    </row>
    <row r="19" spans="2:10" x14ac:dyDescent="0.25">
      <c r="B19" t="s">
        <v>1</v>
      </c>
    </row>
    <row r="20" spans="2:10" x14ac:dyDescent="0.25">
      <c r="B20" t="s">
        <v>0</v>
      </c>
    </row>
    <row r="22" spans="2:10" ht="23.25" customHeight="1" x14ac:dyDescent="0.25">
      <c r="B22" s="175" t="s">
        <v>24</v>
      </c>
      <c r="C22" s="175"/>
      <c r="E22" s="175" t="s">
        <v>24</v>
      </c>
      <c r="F22" s="175"/>
      <c r="H22" s="176" t="s">
        <v>71</v>
      </c>
      <c r="I22" s="176"/>
    </row>
    <row r="23" spans="2:10" x14ac:dyDescent="0.25">
      <c r="B23" s="23"/>
      <c r="C23" s="23"/>
    </row>
    <row r="24" spans="2:10" x14ac:dyDescent="0.25">
      <c r="B24" s="2" t="s">
        <v>11</v>
      </c>
      <c r="C24" s="7" t="s">
        <v>10</v>
      </c>
      <c r="E24" s="2" t="s">
        <v>11</v>
      </c>
      <c r="F24" s="7" t="s">
        <v>10</v>
      </c>
      <c r="H24" s="117" t="s">
        <v>72</v>
      </c>
      <c r="I24" s="118" t="s">
        <v>73</v>
      </c>
    </row>
    <row r="25" spans="2:10" x14ac:dyDescent="0.25">
      <c r="B25" s="24" t="s">
        <v>9</v>
      </c>
      <c r="C25" s="19">
        <v>78</v>
      </c>
      <c r="E25" s="5" t="s">
        <v>9</v>
      </c>
      <c r="F25" s="4">
        <f>C25/C$33</f>
        <v>3.3080002714256632E-4</v>
      </c>
      <c r="H25" s="119"/>
      <c r="I25" s="121"/>
      <c r="J25" s="118" t="s">
        <v>9</v>
      </c>
    </row>
    <row r="26" spans="2:10" x14ac:dyDescent="0.25">
      <c r="B26" s="25" t="s">
        <v>8</v>
      </c>
      <c r="C26" s="20">
        <v>9505</v>
      </c>
      <c r="E26" s="5" t="s">
        <v>8</v>
      </c>
      <c r="F26" s="4">
        <f t="shared" ref="F26:F31" si="1">C26/C$33</f>
        <v>4.0310952025514012E-2</v>
      </c>
      <c r="H26" s="72">
        <f t="shared" ref="H26:H31" si="2">F26/F9</f>
        <v>0.72849486240564487</v>
      </c>
      <c r="I26" s="73">
        <f t="shared" ref="I26:I31" si="3">F9/F26</f>
        <v>1.3726932770641476</v>
      </c>
      <c r="J26" s="22" t="s">
        <v>8</v>
      </c>
    </row>
    <row r="27" spans="2:10" x14ac:dyDescent="0.25">
      <c r="B27" s="25" t="s">
        <v>7</v>
      </c>
      <c r="C27" s="20">
        <v>63101</v>
      </c>
      <c r="E27" s="5" t="s">
        <v>7</v>
      </c>
      <c r="F27" s="4">
        <f t="shared" si="1"/>
        <v>0.26761298093234714</v>
      </c>
      <c r="H27" s="131">
        <f t="shared" si="2"/>
        <v>1.8871295082087227</v>
      </c>
      <c r="I27" s="73">
        <f t="shared" si="3"/>
        <v>0.52990533805451823</v>
      </c>
      <c r="J27" s="22" t="s">
        <v>7</v>
      </c>
    </row>
    <row r="28" spans="2:10" x14ac:dyDescent="0.25">
      <c r="B28" s="25" t="s">
        <v>6</v>
      </c>
      <c r="C28" s="20">
        <v>68787</v>
      </c>
      <c r="E28" s="5" t="s">
        <v>6</v>
      </c>
      <c r="F28" s="130">
        <f t="shared" si="1"/>
        <v>0.29172745470584244</v>
      </c>
      <c r="H28" s="72">
        <f t="shared" si="2"/>
        <v>1.2329738488883857</v>
      </c>
      <c r="I28" s="73">
        <f t="shared" si="3"/>
        <v>0.81104720988330103</v>
      </c>
      <c r="J28" s="22" t="s">
        <v>6</v>
      </c>
    </row>
    <row r="29" spans="2:10" x14ac:dyDescent="0.25">
      <c r="B29" s="25" t="s">
        <v>5</v>
      </c>
      <c r="C29" s="20">
        <v>61914</v>
      </c>
      <c r="E29" s="5" t="s">
        <v>5</v>
      </c>
      <c r="F29" s="4">
        <f t="shared" si="1"/>
        <v>0.26257888308339555</v>
      </c>
      <c r="H29" s="72">
        <f t="shared" si="2"/>
        <v>0.8956735415308632</v>
      </c>
      <c r="I29" s="73">
        <f t="shared" si="3"/>
        <v>1.1164782184933415</v>
      </c>
      <c r="J29" s="22" t="s">
        <v>5</v>
      </c>
    </row>
    <row r="30" spans="2:10" x14ac:dyDescent="0.25">
      <c r="B30" s="25" t="s">
        <v>4</v>
      </c>
      <c r="C30" s="20">
        <v>30435</v>
      </c>
      <c r="E30" s="5" t="s">
        <v>4</v>
      </c>
      <c r="F30" s="4">
        <f t="shared" si="1"/>
        <v>0.12907562597543598</v>
      </c>
      <c r="H30" s="72">
        <f t="shared" si="2"/>
        <v>0.530024098625274</v>
      </c>
      <c r="I30" s="73">
        <f t="shared" si="3"/>
        <v>1.8867066659680281</v>
      </c>
      <c r="J30" s="22" t="s">
        <v>4</v>
      </c>
    </row>
    <row r="31" spans="2:10" x14ac:dyDescent="0.25">
      <c r="B31" s="26" t="s">
        <v>3</v>
      </c>
      <c r="C31" s="21">
        <f>C33-SUM(C25:C30)</f>
        <v>1972</v>
      </c>
      <c r="E31" s="5" t="s">
        <v>3</v>
      </c>
      <c r="F31" s="4">
        <f t="shared" si="1"/>
        <v>8.3633032503223174E-3</v>
      </c>
      <c r="H31" s="74">
        <f t="shared" si="2"/>
        <v>0.76951651988032366</v>
      </c>
      <c r="I31" s="75">
        <f t="shared" si="3"/>
        <v>1.2995172607282317</v>
      </c>
      <c r="J31" s="120" t="s">
        <v>3</v>
      </c>
    </row>
    <row r="32" spans="2:10" x14ac:dyDescent="0.25">
      <c r="B32" s="5"/>
      <c r="C32" s="22"/>
      <c r="E32" s="5"/>
      <c r="F32" s="4"/>
    </row>
    <row r="33" spans="2:6" x14ac:dyDescent="0.25">
      <c r="B33" s="2" t="s">
        <v>2</v>
      </c>
      <c r="C33" s="27">
        <v>235792</v>
      </c>
      <c r="E33" s="2" t="s">
        <v>2</v>
      </c>
      <c r="F33" s="1">
        <f>SUM(F25:F31)</f>
        <v>1</v>
      </c>
    </row>
  </sheetData>
  <mergeCells count="5">
    <mergeCell ref="B5:C5"/>
    <mergeCell ref="E5:F5"/>
    <mergeCell ref="B22:C22"/>
    <mergeCell ref="E22:F22"/>
    <mergeCell ref="H22:I2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7"/>
  <sheetViews>
    <sheetView topLeftCell="A13" zoomScale="85" zoomScaleNormal="85" workbookViewId="0">
      <selection activeCell="Q17" sqref="Q17"/>
    </sheetView>
  </sheetViews>
  <sheetFormatPr baseColWidth="10" defaultColWidth="11.5703125" defaultRowHeight="15" x14ac:dyDescent="0.25"/>
  <cols>
    <col min="1" max="1" width="5.140625" style="8" customWidth="1"/>
    <col min="2" max="2" width="18" style="17" bestFit="1" customWidth="1"/>
    <col min="3" max="3" width="11.42578125" style="8"/>
    <col min="4" max="4" width="5.85546875" style="8" customWidth="1"/>
    <col min="5" max="5" width="18" style="8" bestFit="1" customWidth="1"/>
    <col min="6" max="6" width="16.7109375" style="8" bestFit="1" customWidth="1"/>
    <col min="7" max="7" width="17.28515625" style="8" bestFit="1" customWidth="1"/>
    <col min="8" max="8" width="18" style="8" bestFit="1" customWidth="1"/>
    <col min="9" max="9" width="11.42578125" style="8" bestFit="1" customWidth="1"/>
    <col min="10" max="16384" width="11.5703125" style="8"/>
  </cols>
  <sheetData>
    <row r="1" spans="2:9" x14ac:dyDescent="0.25">
      <c r="B1" s="180" t="s">
        <v>14</v>
      </c>
      <c r="C1" s="180"/>
      <c r="D1" s="180"/>
      <c r="E1" s="180"/>
      <c r="F1" s="180"/>
      <c r="G1" s="180"/>
      <c r="H1" s="180"/>
      <c r="I1" s="180"/>
    </row>
    <row r="2" spans="2:9" ht="55.15" customHeight="1" x14ac:dyDescent="0.25">
      <c r="B2" s="178" t="s">
        <v>15</v>
      </c>
      <c r="C2" s="178"/>
      <c r="D2" s="9"/>
      <c r="E2" s="178" t="s">
        <v>16</v>
      </c>
      <c r="F2" s="178"/>
      <c r="H2" s="179" t="s">
        <v>17</v>
      </c>
      <c r="I2" s="179"/>
    </row>
    <row r="3" spans="2:9" ht="14.45" customHeight="1" x14ac:dyDescent="0.25">
      <c r="B3" s="10"/>
      <c r="C3" s="10"/>
      <c r="D3" s="10"/>
      <c r="E3" s="10"/>
      <c r="F3" s="10"/>
      <c r="H3" s="10"/>
      <c r="I3" s="10"/>
    </row>
    <row r="4" spans="2:9" x14ac:dyDescent="0.25">
      <c r="B4" s="11" t="s">
        <v>18</v>
      </c>
      <c r="C4" s="12" t="s">
        <v>19</v>
      </c>
      <c r="E4" s="11" t="s">
        <v>18</v>
      </c>
      <c r="F4" s="12" t="s">
        <v>20</v>
      </c>
      <c r="H4" s="11" t="s">
        <v>18</v>
      </c>
      <c r="I4" s="13" t="s">
        <v>21</v>
      </c>
    </row>
    <row r="5" spans="2:9" x14ac:dyDescent="0.25">
      <c r="B5" s="14">
        <v>1</v>
      </c>
      <c r="C5" s="6">
        <v>1569266</v>
      </c>
      <c r="E5" s="14">
        <v>1</v>
      </c>
      <c r="F5" s="4">
        <f>C5/C$11</f>
        <v>5.8780957733466838E-2</v>
      </c>
      <c r="H5" s="14">
        <v>1</v>
      </c>
      <c r="I5" s="15">
        <v>1549115</v>
      </c>
    </row>
    <row r="6" spans="2:9" x14ac:dyDescent="0.25">
      <c r="B6" s="14">
        <v>2</v>
      </c>
      <c r="C6" s="6">
        <v>3274061</v>
      </c>
      <c r="E6" s="14">
        <v>2</v>
      </c>
      <c r="F6" s="4">
        <f t="shared" ref="F6:F9" si="0">C6/C$11</f>
        <v>0.12263850823110432</v>
      </c>
      <c r="H6" s="14">
        <v>2</v>
      </c>
      <c r="I6" s="15">
        <v>3089927</v>
      </c>
    </row>
    <row r="7" spans="2:9" x14ac:dyDescent="0.25">
      <c r="B7" s="14">
        <v>3</v>
      </c>
      <c r="C7" s="6">
        <v>5589080</v>
      </c>
      <c r="E7" s="14">
        <v>3</v>
      </c>
      <c r="F7" s="4">
        <f t="shared" si="0"/>
        <v>0.20935359285740265</v>
      </c>
      <c r="H7" s="14">
        <v>3</v>
      </c>
      <c r="I7" s="15">
        <v>5432261</v>
      </c>
    </row>
    <row r="8" spans="2:9" x14ac:dyDescent="0.25">
      <c r="B8" s="14">
        <v>4</v>
      </c>
      <c r="C8" s="6">
        <v>6859725</v>
      </c>
      <c r="E8" s="14">
        <v>4</v>
      </c>
      <c r="F8" s="4">
        <f t="shared" si="0"/>
        <v>0.25694892088926019</v>
      </c>
      <c r="H8" s="14">
        <v>4</v>
      </c>
      <c r="I8" s="15">
        <v>6589923</v>
      </c>
    </row>
    <row r="9" spans="2:9" x14ac:dyDescent="0.25">
      <c r="B9" s="14" t="s">
        <v>22</v>
      </c>
      <c r="C9" s="6">
        <v>9404711</v>
      </c>
      <c r="E9" s="14" t="s">
        <v>22</v>
      </c>
      <c r="F9" s="4">
        <f t="shared" si="0"/>
        <v>0.35227802028876598</v>
      </c>
      <c r="H9" s="14" t="s">
        <v>22</v>
      </c>
      <c r="I9" s="15">
        <v>7673212</v>
      </c>
    </row>
    <row r="10" spans="2:9" x14ac:dyDescent="0.25">
      <c r="B10" s="14"/>
      <c r="C10" s="6"/>
      <c r="E10" s="14"/>
      <c r="F10" s="4"/>
      <c r="H10" s="14"/>
      <c r="I10" s="15"/>
    </row>
    <row r="11" spans="2:9" x14ac:dyDescent="0.25">
      <c r="B11" s="11" t="s">
        <v>23</v>
      </c>
      <c r="C11" s="3">
        <f>SUM(C5:C9)</f>
        <v>26696843</v>
      </c>
      <c r="E11" s="11" t="s">
        <v>23</v>
      </c>
      <c r="F11" s="1">
        <f>SUM(F5:F9)</f>
        <v>0.99999999999999989</v>
      </c>
      <c r="H11" s="11" t="s">
        <v>23</v>
      </c>
      <c r="I11" s="16">
        <f>SUM(I5:I9)</f>
        <v>24334438</v>
      </c>
    </row>
    <row r="13" spans="2:9" x14ac:dyDescent="0.25">
      <c r="B13" s="180" t="s">
        <v>74</v>
      </c>
      <c r="C13" s="180"/>
      <c r="D13" s="180"/>
      <c r="E13" s="180"/>
      <c r="F13" s="180"/>
      <c r="G13" s="180"/>
      <c r="H13" s="180"/>
      <c r="I13" s="180"/>
    </row>
    <row r="14" spans="2:9" ht="52.9" customHeight="1" x14ac:dyDescent="0.25">
      <c r="B14" s="178" t="s">
        <v>108</v>
      </c>
      <c r="C14" s="178"/>
      <c r="D14" s="9"/>
      <c r="E14" s="178" t="s">
        <v>109</v>
      </c>
      <c r="F14" s="178"/>
      <c r="H14" s="179" t="s">
        <v>110</v>
      </c>
      <c r="I14" s="179"/>
    </row>
    <row r="15" spans="2:9" x14ac:dyDescent="0.25">
      <c r="B15" s="10"/>
      <c r="C15" s="10"/>
      <c r="D15" s="10"/>
      <c r="E15" s="10"/>
      <c r="F15" s="10"/>
      <c r="H15" s="10"/>
      <c r="I15" s="10"/>
    </row>
    <row r="16" spans="2:9" x14ac:dyDescent="0.25">
      <c r="B16" s="11" t="s">
        <v>18</v>
      </c>
      <c r="C16" s="13" t="s">
        <v>19</v>
      </c>
      <c r="E16" s="11" t="s">
        <v>18</v>
      </c>
      <c r="F16" s="12" t="s">
        <v>20</v>
      </c>
      <c r="H16" s="11" t="s">
        <v>18</v>
      </c>
      <c r="I16" s="13" t="s">
        <v>21</v>
      </c>
    </row>
    <row r="17" spans="2:9" x14ac:dyDescent="0.25">
      <c r="B17" s="14">
        <v>1</v>
      </c>
      <c r="C17" s="28">
        <v>32972</v>
      </c>
      <c r="E17" s="14">
        <v>1</v>
      </c>
      <c r="F17" s="130">
        <f>C17/C$23</f>
        <v>0.1392286936436688</v>
      </c>
      <c r="H17" s="14">
        <v>1</v>
      </c>
      <c r="I17" s="28">
        <v>32459</v>
      </c>
    </row>
    <row r="18" spans="2:9" x14ac:dyDescent="0.25">
      <c r="B18" s="14">
        <v>2</v>
      </c>
      <c r="C18" s="28">
        <v>58039</v>
      </c>
      <c r="E18" s="14">
        <v>2</v>
      </c>
      <c r="F18" s="4">
        <f t="shared" ref="F18:F21" si="1">C18/C$23</f>
        <v>0.24507746422373206</v>
      </c>
      <c r="H18" s="14">
        <v>2</v>
      </c>
      <c r="I18" s="28">
        <v>53502</v>
      </c>
    </row>
    <row r="19" spans="2:9" x14ac:dyDescent="0.25">
      <c r="B19" s="14">
        <v>3</v>
      </c>
      <c r="C19" s="28">
        <v>65509</v>
      </c>
      <c r="E19" s="14">
        <v>3</v>
      </c>
      <c r="F19" s="4">
        <f t="shared" si="1"/>
        <v>0.27662054142615244</v>
      </c>
      <c r="H19" s="14">
        <v>3</v>
      </c>
      <c r="I19" s="28">
        <v>60064</v>
      </c>
    </row>
    <row r="20" spans="2:9" x14ac:dyDescent="0.25">
      <c r="B20" s="14">
        <v>4</v>
      </c>
      <c r="C20" s="28">
        <v>47577</v>
      </c>
      <c r="E20" s="14">
        <v>4</v>
      </c>
      <c r="F20" s="4">
        <f t="shared" si="1"/>
        <v>0.2009002656036889</v>
      </c>
      <c r="H20" s="14">
        <v>4</v>
      </c>
      <c r="I20" s="28">
        <v>43438</v>
      </c>
    </row>
    <row r="21" spans="2:9" x14ac:dyDescent="0.25">
      <c r="B21" s="14" t="s">
        <v>22</v>
      </c>
      <c r="C21" s="28">
        <v>32722</v>
      </c>
      <c r="E21" s="14" t="s">
        <v>22</v>
      </c>
      <c r="F21" s="4">
        <f t="shared" si="1"/>
        <v>0.1381730351027578</v>
      </c>
      <c r="H21" s="14" t="s">
        <v>22</v>
      </c>
      <c r="I21" s="28">
        <v>26694</v>
      </c>
    </row>
    <row r="22" spans="2:9" x14ac:dyDescent="0.25">
      <c r="B22" s="14"/>
      <c r="C22" s="15"/>
      <c r="E22" s="14"/>
      <c r="F22" s="4"/>
      <c r="H22" s="14"/>
      <c r="I22" s="15"/>
    </row>
    <row r="23" spans="2:9" x14ac:dyDescent="0.25">
      <c r="B23" s="11" t="s">
        <v>23</v>
      </c>
      <c r="C23" s="16">
        <f>SUM(C17:C21)</f>
        <v>236819</v>
      </c>
      <c r="E23" s="11" t="s">
        <v>23</v>
      </c>
      <c r="F23" s="1">
        <f>SUM(F17:F21)</f>
        <v>1</v>
      </c>
      <c r="H23" s="11" t="s">
        <v>23</v>
      </c>
      <c r="I23" s="16">
        <f>SUM(I17:I21)</f>
        <v>216157</v>
      </c>
    </row>
    <row r="26" spans="2:9" ht="18.75" customHeight="1" x14ac:dyDescent="0.25">
      <c r="E26" s="78" t="s">
        <v>75</v>
      </c>
      <c r="F26" s="177" t="s">
        <v>76</v>
      </c>
      <c r="G26" s="177"/>
    </row>
    <row r="28" spans="2:9" x14ac:dyDescent="0.25">
      <c r="E28" s="11" t="s">
        <v>18</v>
      </c>
      <c r="F28" s="76" t="s">
        <v>72</v>
      </c>
      <c r="G28" s="77" t="s">
        <v>73</v>
      </c>
    </row>
    <row r="29" spans="2:9" x14ac:dyDescent="0.25">
      <c r="E29" s="14">
        <v>1</v>
      </c>
      <c r="F29" s="79">
        <f>F17/F5</f>
        <v>2.3686019930974886</v>
      </c>
      <c r="G29" s="80"/>
    </row>
    <row r="30" spans="2:9" x14ac:dyDescent="0.25">
      <c r="E30" s="14">
        <v>2</v>
      </c>
      <c r="F30" s="79">
        <f t="shared" ref="F30" si="2">F18/F6</f>
        <v>1.9983728419290574</v>
      </c>
      <c r="G30" s="80"/>
    </row>
    <row r="31" spans="2:9" x14ac:dyDescent="0.25">
      <c r="E31" s="14" t="s">
        <v>77</v>
      </c>
      <c r="F31" s="132">
        <f>(F17+F18)/SUM(F5:F6)</f>
        <v>2.1183292312328317</v>
      </c>
      <c r="G31" s="80"/>
    </row>
    <row r="32" spans="2:9" x14ac:dyDescent="0.25">
      <c r="E32" s="14">
        <v>3</v>
      </c>
      <c r="F32" s="79">
        <f>F19/F7</f>
        <v>1.3213078297374501</v>
      </c>
      <c r="G32" s="80">
        <f>F7/F19</f>
        <v>0.75682590952231366</v>
      </c>
    </row>
    <row r="33" spans="5:7" x14ac:dyDescent="0.25">
      <c r="E33" s="14">
        <v>4</v>
      </c>
      <c r="F33" s="79">
        <f>F20/F8</f>
        <v>0.78186849319469554</v>
      </c>
      <c r="G33" s="80">
        <f>F8/F20</f>
        <v>1.2789874623468001</v>
      </c>
    </row>
    <row r="34" spans="5:7" x14ac:dyDescent="0.25">
      <c r="E34" s="14" t="s">
        <v>78</v>
      </c>
      <c r="F34" s="79">
        <f>SUM(F19:F20)/SUM(F7:F8)</f>
        <v>1.0240579729949155</v>
      </c>
      <c r="G34" s="80"/>
    </row>
    <row r="35" spans="5:7" x14ac:dyDescent="0.25">
      <c r="E35" s="14" t="s">
        <v>22</v>
      </c>
      <c r="F35" s="79"/>
      <c r="G35" s="80">
        <f>F9/F21</f>
        <v>2.5495424633813726</v>
      </c>
    </row>
    <row r="36" spans="5:7" x14ac:dyDescent="0.25">
      <c r="E36" s="14"/>
      <c r="F36" s="81"/>
      <c r="G36" s="6"/>
    </row>
    <row r="37" spans="5:7" x14ac:dyDescent="0.25">
      <c r="E37" s="11" t="s">
        <v>23</v>
      </c>
      <c r="F37" s="82"/>
      <c r="G37" s="3"/>
    </row>
  </sheetData>
  <mergeCells count="9">
    <mergeCell ref="F26:G26"/>
    <mergeCell ref="B14:C14"/>
    <mergeCell ref="E14:F14"/>
    <mergeCell ref="H14:I14"/>
    <mergeCell ref="B1:I1"/>
    <mergeCell ref="B2:C2"/>
    <mergeCell ref="E2:F2"/>
    <mergeCell ref="H2:I2"/>
    <mergeCell ref="B13:I1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M18"/>
  <sheetViews>
    <sheetView workbookViewId="0">
      <selection activeCell="K27" sqref="K27"/>
    </sheetView>
  </sheetViews>
  <sheetFormatPr baseColWidth="10" defaultRowHeight="15" x14ac:dyDescent="0.25"/>
  <cols>
    <col min="1" max="1" width="16.140625" customWidth="1"/>
    <col min="2" max="2" width="8.140625" bestFit="1" customWidth="1"/>
    <col min="3" max="3" width="5.5703125" bestFit="1" customWidth="1"/>
    <col min="4" max="4" width="6" customWidth="1"/>
    <col min="5" max="5" width="10.28515625" customWidth="1"/>
    <col min="6" max="6" width="15.7109375" customWidth="1"/>
    <col min="7" max="7" width="10.140625" bestFit="1" customWidth="1"/>
    <col min="8" max="8" width="5.5703125" bestFit="1" customWidth="1"/>
    <col min="9" max="9" width="5.42578125" customWidth="1"/>
    <col min="10" max="10" width="24.7109375" customWidth="1"/>
    <col min="11" max="11" width="22" bestFit="1" customWidth="1"/>
    <col min="12" max="12" width="16.42578125" bestFit="1" customWidth="1"/>
    <col min="13" max="13" width="16.85546875" bestFit="1" customWidth="1"/>
  </cols>
  <sheetData>
    <row r="1" spans="1:13" x14ac:dyDescent="0.25">
      <c r="A1" s="33" t="s">
        <v>27</v>
      </c>
      <c r="B1" s="32"/>
      <c r="C1" s="32"/>
      <c r="D1" s="32"/>
      <c r="F1" s="33" t="s">
        <v>27</v>
      </c>
      <c r="G1" s="32"/>
      <c r="H1" s="32"/>
      <c r="I1" s="32"/>
      <c r="J1" s="32"/>
    </row>
    <row r="2" spans="1:13" x14ac:dyDescent="0.25">
      <c r="A2" s="33" t="s">
        <v>28</v>
      </c>
      <c r="B2" s="32"/>
      <c r="C2" s="32"/>
      <c r="D2" s="32"/>
      <c r="F2" s="33" t="s">
        <v>28</v>
      </c>
      <c r="G2" s="32"/>
      <c r="H2" s="32"/>
      <c r="I2" s="32"/>
      <c r="J2" s="32"/>
    </row>
    <row r="3" spans="1:13" x14ac:dyDescent="0.25">
      <c r="A3" s="33" t="s">
        <v>29</v>
      </c>
      <c r="B3" s="32"/>
      <c r="C3" s="32"/>
      <c r="D3" s="32"/>
      <c r="F3" s="33" t="s">
        <v>29</v>
      </c>
      <c r="G3" s="32"/>
      <c r="H3" s="32"/>
      <c r="I3" s="32"/>
      <c r="J3" s="32"/>
    </row>
    <row r="4" spans="1:13" x14ac:dyDescent="0.25">
      <c r="A4" s="33" t="s">
        <v>30</v>
      </c>
      <c r="B4" s="32"/>
      <c r="C4" s="32"/>
      <c r="D4" s="32"/>
      <c r="F4" s="33" t="s">
        <v>45</v>
      </c>
      <c r="G4" s="32"/>
      <c r="H4" s="32"/>
      <c r="I4" s="32"/>
      <c r="J4" s="32"/>
    </row>
    <row r="6" spans="1:13" ht="21" customHeight="1" x14ac:dyDescent="0.25">
      <c r="G6" s="18"/>
      <c r="K6" s="181" t="s">
        <v>71</v>
      </c>
      <c r="L6" s="181"/>
      <c r="M6" s="181"/>
    </row>
    <row r="7" spans="1:13" x14ac:dyDescent="0.25">
      <c r="A7" s="83" t="s">
        <v>31</v>
      </c>
      <c r="B7" s="97" t="s">
        <v>20</v>
      </c>
      <c r="C7" s="84" t="s">
        <v>25</v>
      </c>
      <c r="F7" s="83" t="s">
        <v>31</v>
      </c>
      <c r="G7" s="92" t="s">
        <v>20</v>
      </c>
      <c r="H7" s="93" t="s">
        <v>25</v>
      </c>
      <c r="K7" s="83" t="s">
        <v>31</v>
      </c>
      <c r="L7" s="76" t="s">
        <v>72</v>
      </c>
      <c r="M7" s="77" t="s">
        <v>73</v>
      </c>
    </row>
    <row r="8" spans="1:13" x14ac:dyDescent="0.25">
      <c r="A8" s="85" t="s">
        <v>35</v>
      </c>
      <c r="B8" s="98">
        <v>17637</v>
      </c>
      <c r="C8" s="87">
        <f t="shared" ref="C8:C17" si="0">B8/B$18</f>
        <v>3.7340418775008995E-2</v>
      </c>
      <c r="F8" s="85" t="s">
        <v>35</v>
      </c>
      <c r="G8" s="90">
        <v>2258476</v>
      </c>
      <c r="H8" s="94">
        <f t="shared" ref="H8:H17" si="1">G8/G$18</f>
        <v>3.6547872493126708E-2</v>
      </c>
      <c r="K8" s="85" t="s">
        <v>35</v>
      </c>
      <c r="L8" s="100">
        <f>C8/H8</f>
        <v>1.0216851550533164</v>
      </c>
      <c r="M8" s="101">
        <f>H8/C8</f>
        <v>0.97877510997780459</v>
      </c>
    </row>
    <row r="9" spans="1:13" x14ac:dyDescent="0.25">
      <c r="A9" s="85" t="s">
        <v>36</v>
      </c>
      <c r="B9" s="98">
        <v>15052</v>
      </c>
      <c r="C9" s="87">
        <f t="shared" si="0"/>
        <v>3.1867550229712278E-2</v>
      </c>
      <c r="F9" s="85" t="s">
        <v>36</v>
      </c>
      <c r="G9" s="90">
        <v>2286918</v>
      </c>
      <c r="H9" s="94">
        <f t="shared" si="1"/>
        <v>3.7008136223823651E-2</v>
      </c>
      <c r="K9" s="85" t="s">
        <v>36</v>
      </c>
      <c r="L9" s="100">
        <f t="shared" ref="L9:L17" si="2">C9/H9</f>
        <v>0.86109578815260179</v>
      </c>
      <c r="M9" s="101">
        <f t="shared" ref="M9:M17" si="3">H9/C9</f>
        <v>1.1613109874168632</v>
      </c>
    </row>
    <row r="10" spans="1:13" x14ac:dyDescent="0.25">
      <c r="A10" s="85" t="s">
        <v>37</v>
      </c>
      <c r="B10" s="98">
        <v>21544</v>
      </c>
      <c r="C10" s="87">
        <f t="shared" si="0"/>
        <v>4.5612177926449726E-2</v>
      </c>
      <c r="F10" s="85" t="s">
        <v>37</v>
      </c>
      <c r="G10" s="90">
        <v>3780129</v>
      </c>
      <c r="H10" s="94">
        <f t="shared" si="1"/>
        <v>6.1172079180637995E-2</v>
      </c>
      <c r="K10" s="85" t="s">
        <v>37</v>
      </c>
      <c r="L10" s="100">
        <f t="shared" si="2"/>
        <v>0.74563720143890022</v>
      </c>
      <c r="M10" s="101">
        <f t="shared" si="3"/>
        <v>1.3411348013085196</v>
      </c>
    </row>
    <row r="11" spans="1:13" x14ac:dyDescent="0.25">
      <c r="A11" s="85" t="s">
        <v>38</v>
      </c>
      <c r="B11" s="98">
        <v>30719</v>
      </c>
      <c r="C11" s="87">
        <f t="shared" si="0"/>
        <v>6.5037156225520296E-2</v>
      </c>
      <c r="F11" s="85" t="s">
        <v>38</v>
      </c>
      <c r="G11" s="90">
        <v>5322368</v>
      </c>
      <c r="H11" s="94">
        <f t="shared" si="1"/>
        <v>8.6129419584488748E-2</v>
      </c>
      <c r="K11" s="85" t="s">
        <v>38</v>
      </c>
      <c r="L11" s="100">
        <f t="shared" si="2"/>
        <v>0.75510965404477182</v>
      </c>
      <c r="M11" s="101">
        <f t="shared" si="3"/>
        <v>1.3243109721130755</v>
      </c>
    </row>
    <row r="12" spans="1:13" x14ac:dyDescent="0.25">
      <c r="A12" s="85" t="s">
        <v>39</v>
      </c>
      <c r="B12" s="98">
        <v>74907</v>
      </c>
      <c r="C12" s="87">
        <f t="shared" si="0"/>
        <v>0.1585903923104609</v>
      </c>
      <c r="F12" s="85" t="s">
        <v>39</v>
      </c>
      <c r="G12" s="90">
        <v>5526510</v>
      </c>
      <c r="H12" s="94">
        <f t="shared" si="1"/>
        <v>8.9432955148511517E-2</v>
      </c>
      <c r="K12" s="85" t="s">
        <v>39</v>
      </c>
      <c r="L12" s="134">
        <f t="shared" si="2"/>
        <v>1.7732880686667147</v>
      </c>
      <c r="M12" s="101">
        <f t="shared" si="3"/>
        <v>0.56392416870648199</v>
      </c>
    </row>
    <row r="13" spans="1:13" x14ac:dyDescent="0.25">
      <c r="A13" s="85" t="s">
        <v>40</v>
      </c>
      <c r="B13" s="98">
        <v>119428</v>
      </c>
      <c r="C13" s="133">
        <f t="shared" si="0"/>
        <v>0.25284864395655582</v>
      </c>
      <c r="F13" s="85" t="s">
        <v>40</v>
      </c>
      <c r="G13" s="90">
        <v>12253613</v>
      </c>
      <c r="H13" s="94">
        <f t="shared" si="1"/>
        <v>0.19829455150469602</v>
      </c>
      <c r="K13" s="85" t="s">
        <v>40</v>
      </c>
      <c r="L13" s="100">
        <f t="shared" si="2"/>
        <v>1.2751164469113911</v>
      </c>
      <c r="M13" s="101">
        <f t="shared" si="3"/>
        <v>0.78424209994484595</v>
      </c>
    </row>
    <row r="14" spans="1:13" x14ac:dyDescent="0.25">
      <c r="A14" s="85" t="s">
        <v>41</v>
      </c>
      <c r="B14" s="98">
        <v>79363</v>
      </c>
      <c r="C14" s="87">
        <f t="shared" si="0"/>
        <v>0.16802447441407489</v>
      </c>
      <c r="F14" s="85" t="s">
        <v>41</v>
      </c>
      <c r="G14" s="90">
        <v>12844181</v>
      </c>
      <c r="H14" s="94">
        <f t="shared" si="1"/>
        <v>0.20785144029276412</v>
      </c>
      <c r="K14" s="85" t="s">
        <v>41</v>
      </c>
      <c r="L14" s="100">
        <f t="shared" si="2"/>
        <v>0.8083873471235421</v>
      </c>
      <c r="M14" s="101">
        <f t="shared" si="3"/>
        <v>1.23703074220331</v>
      </c>
    </row>
    <row r="15" spans="1:13" x14ac:dyDescent="0.25">
      <c r="A15" s="85" t="s">
        <v>42</v>
      </c>
      <c r="B15" s="98">
        <v>44731</v>
      </c>
      <c r="C15" s="87">
        <f t="shared" si="0"/>
        <v>9.4702856054030018E-2</v>
      </c>
      <c r="F15" s="85" t="s">
        <v>42</v>
      </c>
      <c r="G15" s="90">
        <v>7224750</v>
      </c>
      <c r="H15" s="94">
        <f t="shared" si="1"/>
        <v>0.11691478758008374</v>
      </c>
      <c r="K15" s="85" t="s">
        <v>42</v>
      </c>
      <c r="L15" s="100">
        <f t="shared" si="2"/>
        <v>0.81001606395735792</v>
      </c>
      <c r="M15" s="101">
        <f t="shared" si="3"/>
        <v>1.2345434177125696</v>
      </c>
    </row>
    <row r="16" spans="1:13" x14ac:dyDescent="0.25">
      <c r="A16" s="85" t="s">
        <v>43</v>
      </c>
      <c r="B16" s="98">
        <v>44914</v>
      </c>
      <c r="C16" s="87">
        <f t="shared" si="0"/>
        <v>9.5090297038087773E-2</v>
      </c>
      <c r="F16" s="85" t="s">
        <v>43</v>
      </c>
      <c r="G16" s="90">
        <v>7271931</v>
      </c>
      <c r="H16" s="94">
        <f t="shared" si="1"/>
        <v>0.11767829588041467</v>
      </c>
      <c r="K16" s="85" t="s">
        <v>43</v>
      </c>
      <c r="L16" s="100">
        <f t="shared" si="2"/>
        <v>0.80805297465149439</v>
      </c>
      <c r="M16" s="101">
        <f t="shared" si="3"/>
        <v>1.237542625755806</v>
      </c>
    </row>
    <row r="17" spans="1:13" x14ac:dyDescent="0.25">
      <c r="A17" s="85" t="s">
        <v>44</v>
      </c>
      <c r="B17" s="98">
        <v>24035</v>
      </c>
      <c r="C17" s="91">
        <f t="shared" si="0"/>
        <v>5.0886033070099292E-2</v>
      </c>
      <c r="F17" s="85" t="s">
        <v>44</v>
      </c>
      <c r="G17" s="90">
        <v>3026130</v>
      </c>
      <c r="H17" s="94">
        <f t="shared" si="1"/>
        <v>4.8970462111452825E-2</v>
      </c>
      <c r="K17" s="85" t="s">
        <v>44</v>
      </c>
      <c r="L17" s="100">
        <f t="shared" si="2"/>
        <v>1.0391168650662674</v>
      </c>
      <c r="M17" s="101">
        <f t="shared" si="3"/>
        <v>0.96235566337018996</v>
      </c>
    </row>
    <row r="18" spans="1:13" x14ac:dyDescent="0.25">
      <c r="A18" s="83" t="s">
        <v>26</v>
      </c>
      <c r="B18" s="99">
        <f>SUM(B8:B17)</f>
        <v>472330</v>
      </c>
      <c r="C18" s="89">
        <f>SUM(C8:C17)</f>
        <v>1</v>
      </c>
      <c r="F18" s="83" t="s">
        <v>26</v>
      </c>
      <c r="G18" s="95">
        <f>SUM(G8:G17)</f>
        <v>61795006</v>
      </c>
      <c r="H18" s="96">
        <f>SUM(H8:H17)</f>
        <v>1</v>
      </c>
      <c r="K18" s="83" t="s">
        <v>26</v>
      </c>
      <c r="L18" s="76"/>
      <c r="M18" s="77"/>
    </row>
  </sheetData>
  <sheetProtection password="DA5D" sheet="1" objects="1" scenarios="1"/>
  <mergeCells count="1">
    <mergeCell ref="K6:M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G15"/>
  <sheetViews>
    <sheetView workbookViewId="0">
      <selection activeCell="H12" sqref="H12"/>
    </sheetView>
  </sheetViews>
  <sheetFormatPr baseColWidth="10" defaultRowHeight="15" x14ac:dyDescent="0.25"/>
  <cols>
    <col min="1" max="1" width="15.28515625" bestFit="1" customWidth="1"/>
    <col min="2" max="2" width="9.28515625" bestFit="1" customWidth="1"/>
    <col min="3" max="3" width="16.28515625" customWidth="1"/>
    <col min="4" max="5" width="9.28515625" bestFit="1" customWidth="1"/>
  </cols>
  <sheetData>
    <row r="3" spans="1:7" x14ac:dyDescent="0.25">
      <c r="A3" s="182" t="s">
        <v>31</v>
      </c>
      <c r="B3" s="184" t="s">
        <v>26</v>
      </c>
      <c r="D3" s="184" t="s">
        <v>84</v>
      </c>
      <c r="E3" s="186" t="s">
        <v>97</v>
      </c>
    </row>
    <row r="4" spans="1:7" x14ac:dyDescent="0.25">
      <c r="A4" s="183"/>
      <c r="B4" s="185"/>
      <c r="D4" s="185"/>
      <c r="E4" s="185"/>
    </row>
    <row r="5" spans="1:7" ht="15.75" x14ac:dyDescent="0.25">
      <c r="A5" s="85" t="s">
        <v>35</v>
      </c>
      <c r="B5" s="98">
        <v>17637</v>
      </c>
      <c r="D5" s="126" t="s">
        <v>85</v>
      </c>
      <c r="E5" s="128" t="s">
        <v>98</v>
      </c>
      <c r="G5" s="127"/>
    </row>
    <row r="6" spans="1:7" ht="15.75" x14ac:dyDescent="0.25">
      <c r="A6" s="85" t="s">
        <v>36</v>
      </c>
      <c r="B6" s="98">
        <v>15051</v>
      </c>
      <c r="D6" s="126" t="s">
        <v>86</v>
      </c>
      <c r="E6" s="128" t="s">
        <v>99</v>
      </c>
    </row>
    <row r="7" spans="1:7" ht="15.75" x14ac:dyDescent="0.25">
      <c r="A7" s="85" t="s">
        <v>37</v>
      </c>
      <c r="B7" s="98">
        <v>21545</v>
      </c>
      <c r="D7" s="126" t="s">
        <v>87</v>
      </c>
      <c r="E7" s="128" t="s">
        <v>100</v>
      </c>
    </row>
    <row r="8" spans="1:7" ht="15.75" x14ac:dyDescent="0.25">
      <c r="A8" s="85" t="s">
        <v>38</v>
      </c>
      <c r="B8" s="98">
        <v>30719</v>
      </c>
      <c r="D8" s="126" t="s">
        <v>88</v>
      </c>
      <c r="E8" s="128" t="s">
        <v>101</v>
      </c>
    </row>
    <row r="9" spans="1:7" ht="15.75" x14ac:dyDescent="0.25">
      <c r="A9" s="85" t="s">
        <v>39</v>
      </c>
      <c r="B9" s="98">
        <v>74908</v>
      </c>
      <c r="D9" s="126" t="s">
        <v>89</v>
      </c>
      <c r="E9" s="128" t="s">
        <v>102</v>
      </c>
    </row>
    <row r="10" spans="1:7" ht="15.75" x14ac:dyDescent="0.25">
      <c r="A10" s="85" t="s">
        <v>40</v>
      </c>
      <c r="B10" s="98">
        <v>119428</v>
      </c>
      <c r="D10" s="126" t="s">
        <v>90</v>
      </c>
      <c r="E10" s="128" t="s">
        <v>103</v>
      </c>
    </row>
    <row r="11" spans="1:7" ht="15.75" x14ac:dyDescent="0.25">
      <c r="A11" s="85" t="s">
        <v>41</v>
      </c>
      <c r="B11" s="98">
        <v>79363</v>
      </c>
      <c r="D11" s="126" t="s">
        <v>91</v>
      </c>
      <c r="E11" s="128" t="s">
        <v>104</v>
      </c>
    </row>
    <row r="12" spans="1:7" ht="15.75" x14ac:dyDescent="0.25">
      <c r="A12" s="85" t="s">
        <v>42</v>
      </c>
      <c r="B12" s="98">
        <v>44732</v>
      </c>
      <c r="D12" s="126" t="s">
        <v>92</v>
      </c>
      <c r="E12" s="128" t="s">
        <v>105</v>
      </c>
    </row>
    <row r="13" spans="1:7" ht="15.75" x14ac:dyDescent="0.25">
      <c r="A13" s="85" t="s">
        <v>43</v>
      </c>
      <c r="B13" s="98">
        <v>44914</v>
      </c>
      <c r="D13" s="126" t="s">
        <v>93</v>
      </c>
      <c r="E13" s="128" t="s">
        <v>106</v>
      </c>
    </row>
    <row r="14" spans="1:7" ht="15.75" x14ac:dyDescent="0.25">
      <c r="A14" s="85" t="s">
        <v>44</v>
      </c>
      <c r="B14" s="98">
        <v>24035</v>
      </c>
      <c r="D14" s="126" t="s">
        <v>94</v>
      </c>
      <c r="E14" s="128" t="s">
        <v>107</v>
      </c>
    </row>
    <row r="15" spans="1:7" ht="35.25" customHeight="1" x14ac:dyDescent="0.25">
      <c r="A15" s="83" t="s">
        <v>26</v>
      </c>
      <c r="B15" s="99">
        <v>472332</v>
      </c>
      <c r="D15" s="97" t="s">
        <v>2</v>
      </c>
      <c r="E15" s="129" t="s">
        <v>95</v>
      </c>
    </row>
  </sheetData>
  <sheetProtection password="DA5D" sheet="1" objects="1" scenarios="1"/>
  <mergeCells count="4">
    <mergeCell ref="A3:A4"/>
    <mergeCell ref="B3:B4"/>
    <mergeCell ref="D3:D4"/>
    <mergeCell ref="E3:E4"/>
  </mergeCell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0"/>
  <sheetViews>
    <sheetView tabSelected="1" workbookViewId="0">
      <selection activeCell="F10" sqref="F10"/>
    </sheetView>
  </sheetViews>
  <sheetFormatPr baseColWidth="10" defaultRowHeight="15" x14ac:dyDescent="0.25"/>
  <cols>
    <col min="1" max="1" width="36" customWidth="1"/>
    <col min="2" max="3" width="10.5703125" bestFit="1" customWidth="1"/>
    <col min="4" max="4" width="11.140625" bestFit="1" customWidth="1"/>
    <col min="5" max="5" width="5.5703125" customWidth="1"/>
    <col min="6" max="7" width="9.140625" bestFit="1" customWidth="1"/>
    <col min="8" max="8" width="10.140625" bestFit="1" customWidth="1"/>
    <col min="9" max="9" width="35.28515625" bestFit="1" customWidth="1"/>
    <col min="10" max="10" width="3.5703125" customWidth="1"/>
    <col min="11" max="11" width="4.7109375" style="31" bestFit="1" customWidth="1"/>
    <col min="12" max="12" width="2.7109375" customWidth="1"/>
    <col min="13" max="13" width="4.7109375" bestFit="1" customWidth="1"/>
    <col min="14" max="14" width="4.140625" customWidth="1"/>
    <col min="15" max="15" width="4.7109375" bestFit="1" customWidth="1"/>
  </cols>
  <sheetData>
    <row r="1" spans="1:15" x14ac:dyDescent="0.25">
      <c r="A1" s="33" t="s">
        <v>27</v>
      </c>
      <c r="B1" s="32"/>
      <c r="C1" s="32"/>
      <c r="D1" s="32"/>
      <c r="E1" s="32"/>
      <c r="F1" s="32"/>
      <c r="G1" s="32"/>
      <c r="H1" s="32"/>
    </row>
    <row r="2" spans="1:15" x14ac:dyDescent="0.25">
      <c r="A2" s="33" t="s">
        <v>46</v>
      </c>
      <c r="B2" s="32"/>
      <c r="C2" s="32"/>
      <c r="D2" s="32"/>
      <c r="E2" s="32"/>
      <c r="F2" s="32"/>
      <c r="G2" s="32"/>
      <c r="H2" s="32"/>
    </row>
    <row r="3" spans="1:15" x14ac:dyDescent="0.25">
      <c r="A3" s="33" t="s">
        <v>47</v>
      </c>
      <c r="B3" s="32"/>
      <c r="C3" s="32"/>
      <c r="D3" s="32"/>
      <c r="E3" s="32"/>
      <c r="F3" s="32"/>
      <c r="G3" s="32"/>
      <c r="H3" s="32"/>
    </row>
    <row r="4" spans="1:15" x14ac:dyDescent="0.25">
      <c r="A4" s="33" t="s">
        <v>45</v>
      </c>
      <c r="B4" s="32"/>
      <c r="C4" s="32"/>
      <c r="D4" s="32"/>
      <c r="E4" s="32"/>
      <c r="F4" s="32"/>
      <c r="G4" s="32"/>
      <c r="H4" s="32"/>
    </row>
    <row r="7" spans="1:15" x14ac:dyDescent="0.25">
      <c r="A7" s="36" t="s">
        <v>11</v>
      </c>
      <c r="B7" s="35" t="s">
        <v>33</v>
      </c>
      <c r="C7" s="7" t="s">
        <v>34</v>
      </c>
    </row>
    <row r="8" spans="1:15" x14ac:dyDescent="0.25">
      <c r="A8" s="25" t="s">
        <v>9</v>
      </c>
      <c r="B8" s="34">
        <v>372316</v>
      </c>
      <c r="C8" s="20">
        <v>153049</v>
      </c>
    </row>
    <row r="9" spans="1:15" x14ac:dyDescent="0.25">
      <c r="A9" s="25" t="s">
        <v>48</v>
      </c>
      <c r="B9" s="34">
        <v>1099623</v>
      </c>
      <c r="C9" s="20">
        <v>421281</v>
      </c>
    </row>
    <row r="10" spans="1:15" x14ac:dyDescent="0.25">
      <c r="A10" s="25" t="s">
        <v>49</v>
      </c>
      <c r="B10" s="34">
        <v>2541650</v>
      </c>
      <c r="C10" s="20">
        <v>1538458</v>
      </c>
    </row>
    <row r="11" spans="1:15" x14ac:dyDescent="0.25">
      <c r="A11" s="25" t="s">
        <v>6</v>
      </c>
      <c r="B11" s="34">
        <v>3104887</v>
      </c>
      <c r="C11" s="20">
        <v>3278225</v>
      </c>
    </row>
    <row r="12" spans="1:15" x14ac:dyDescent="0.25">
      <c r="A12" s="25" t="s">
        <v>5</v>
      </c>
      <c r="B12" s="34">
        <v>1747949</v>
      </c>
      <c r="C12" s="20">
        <v>5576035</v>
      </c>
    </row>
    <row r="13" spans="1:15" x14ac:dyDescent="0.25">
      <c r="A13" s="25" t="s">
        <v>4</v>
      </c>
      <c r="B13" s="34">
        <v>4833635</v>
      </c>
      <c r="C13" s="20">
        <v>1117883</v>
      </c>
    </row>
    <row r="14" spans="1:15" x14ac:dyDescent="0.25">
      <c r="A14" s="37" t="s">
        <v>26</v>
      </c>
      <c r="B14" s="38">
        <f>SUM(B8:B13)</f>
        <v>13700060</v>
      </c>
      <c r="C14" s="39">
        <f>SUM(C8:C13)</f>
        <v>12084931</v>
      </c>
    </row>
    <row r="16" spans="1:15" x14ac:dyDescent="0.25">
      <c r="A16" s="48" t="s">
        <v>62</v>
      </c>
      <c r="J16" s="187" t="s">
        <v>71</v>
      </c>
      <c r="K16" s="187"/>
      <c r="L16" s="187"/>
      <c r="M16" s="187"/>
      <c r="N16" s="187"/>
      <c r="O16" s="187"/>
    </row>
    <row r="18" spans="1:17" x14ac:dyDescent="0.25">
      <c r="A18" s="36" t="s">
        <v>11</v>
      </c>
      <c r="B18" s="35" t="s">
        <v>33</v>
      </c>
      <c r="C18" s="7" t="s">
        <v>34</v>
      </c>
      <c r="D18" s="41" t="s">
        <v>2</v>
      </c>
      <c r="F18" s="45" t="s">
        <v>33</v>
      </c>
      <c r="G18" s="7" t="s">
        <v>34</v>
      </c>
      <c r="H18" s="41" t="s">
        <v>2</v>
      </c>
      <c r="I18" s="36" t="s">
        <v>11</v>
      </c>
      <c r="K18" s="55" t="s">
        <v>65</v>
      </c>
      <c r="M18" s="57" t="s">
        <v>65</v>
      </c>
      <c r="O18" s="55" t="s">
        <v>68</v>
      </c>
    </row>
    <row r="19" spans="1:17" x14ac:dyDescent="0.25">
      <c r="A19" s="25" t="s">
        <v>9</v>
      </c>
      <c r="B19" s="34">
        <v>372316</v>
      </c>
      <c r="C19" s="20">
        <v>153049</v>
      </c>
      <c r="D19" s="40">
        <f>B19+C19</f>
        <v>525365</v>
      </c>
      <c r="F19" s="123">
        <f>B19/$D$25</f>
        <v>1.4439252664466705E-2</v>
      </c>
      <c r="G19" s="124">
        <f>C19/$D$25</f>
        <v>5.935584774879309E-3</v>
      </c>
      <c r="H19" s="43">
        <f>F19+G19</f>
        <v>2.0374837439346014E-2</v>
      </c>
      <c r="I19" s="25" t="s">
        <v>9</v>
      </c>
      <c r="K19" s="54">
        <f t="shared" ref="K19:K23" si="0">F19/G19</f>
        <v>2.4326588216845586</v>
      </c>
      <c r="M19" s="58">
        <f>K19/K$36</f>
        <v>2.1458675368282472</v>
      </c>
      <c r="O19" s="54">
        <f>G19/F19</f>
        <v>0.41107285209338307</v>
      </c>
    </row>
    <row r="20" spans="1:17" x14ac:dyDescent="0.25">
      <c r="A20" s="25" t="s">
        <v>48</v>
      </c>
      <c r="B20" s="34">
        <v>1099623</v>
      </c>
      <c r="C20" s="20">
        <v>421281</v>
      </c>
      <c r="D20" s="40">
        <f t="shared" ref="D20:D24" si="1">B20+C20</f>
        <v>1520904</v>
      </c>
      <c r="F20" s="123">
        <f t="shared" ref="F20:G24" si="2">B20/$D$25</f>
        <v>4.2645855490118262E-2</v>
      </c>
      <c r="G20" s="124">
        <f t="shared" si="2"/>
        <v>1.6338225597984504E-2</v>
      </c>
      <c r="H20" s="43">
        <f t="shared" ref="H20:H24" si="3">F20+G20</f>
        <v>5.8984081088102769E-2</v>
      </c>
      <c r="I20" s="25" t="s">
        <v>48</v>
      </c>
      <c r="K20" s="54">
        <f t="shared" si="0"/>
        <v>2.6101889237824634</v>
      </c>
      <c r="M20" s="58">
        <f t="shared" ref="M20:M24" si="4">K20/K$36</f>
        <v>2.3024682403489716</v>
      </c>
      <c r="O20" s="54">
        <f t="shared" ref="O20:O24" si="5">G20/F20</f>
        <v>0.3831140308996811</v>
      </c>
    </row>
    <row r="21" spans="1:17" x14ac:dyDescent="0.25">
      <c r="A21" s="25" t="s">
        <v>49</v>
      </c>
      <c r="B21" s="34">
        <v>2541650</v>
      </c>
      <c r="C21" s="20">
        <v>1538458</v>
      </c>
      <c r="D21" s="40">
        <f t="shared" si="1"/>
        <v>4080108</v>
      </c>
      <c r="F21" s="123">
        <f t="shared" si="2"/>
        <v>9.8570908944664748E-2</v>
      </c>
      <c r="G21" s="124">
        <f t="shared" si="2"/>
        <v>5.966486472692583E-2</v>
      </c>
      <c r="H21" s="43">
        <f t="shared" si="3"/>
        <v>0.15823577367159058</v>
      </c>
      <c r="I21" s="25" t="s">
        <v>49</v>
      </c>
      <c r="K21" s="54">
        <f t="shared" si="0"/>
        <v>1.6520762997754894</v>
      </c>
      <c r="M21" s="58">
        <f t="shared" si="4"/>
        <v>1.457309536565687</v>
      </c>
      <c r="O21" s="54">
        <f t="shared" si="5"/>
        <v>0.60529891999291796</v>
      </c>
    </row>
    <row r="22" spans="1:17" x14ac:dyDescent="0.25">
      <c r="A22" s="25" t="s">
        <v>6</v>
      </c>
      <c r="B22" s="34">
        <v>3104887</v>
      </c>
      <c r="C22" s="20">
        <v>3278225</v>
      </c>
      <c r="D22" s="40">
        <f t="shared" si="1"/>
        <v>6383112</v>
      </c>
      <c r="F22" s="123">
        <f t="shared" si="2"/>
        <v>0.12041450780417182</v>
      </c>
      <c r="G22" s="124">
        <f t="shared" si="2"/>
        <v>0.12713694567510223</v>
      </c>
      <c r="H22" s="43">
        <f t="shared" si="3"/>
        <v>0.24755145347927404</v>
      </c>
      <c r="I22" s="25" t="s">
        <v>6</v>
      </c>
      <c r="K22" s="54">
        <f t="shared" si="0"/>
        <v>0.94712443471695817</v>
      </c>
      <c r="M22" s="58">
        <f t="shared" si="4"/>
        <v>0.83546593532936675</v>
      </c>
      <c r="O22" s="54">
        <f t="shared" si="5"/>
        <v>1.0558274745586553</v>
      </c>
    </row>
    <row r="23" spans="1:17" x14ac:dyDescent="0.25">
      <c r="A23" s="25" t="s">
        <v>5</v>
      </c>
      <c r="B23" s="34">
        <v>1747949</v>
      </c>
      <c r="C23" s="20">
        <v>5576035</v>
      </c>
      <c r="D23" s="40">
        <f t="shared" si="1"/>
        <v>7323984</v>
      </c>
      <c r="F23" s="123">
        <f t="shared" si="2"/>
        <v>6.7789397328081286E-2</v>
      </c>
      <c r="G23" s="136">
        <f t="shared" si="2"/>
        <v>0.21625119046968061</v>
      </c>
      <c r="H23" s="43">
        <f t="shared" si="3"/>
        <v>0.28404058779776187</v>
      </c>
      <c r="I23" s="25" t="s">
        <v>5</v>
      </c>
      <c r="K23" s="54">
        <f t="shared" si="0"/>
        <v>0.31347525616320554</v>
      </c>
      <c r="M23" s="58">
        <f t="shared" si="4"/>
        <v>0.27651899633575794</v>
      </c>
      <c r="O23" s="54">
        <f t="shared" si="5"/>
        <v>3.1900444463768682</v>
      </c>
    </row>
    <row r="24" spans="1:17" x14ac:dyDescent="0.25">
      <c r="A24" s="25" t="s">
        <v>4</v>
      </c>
      <c r="B24" s="34">
        <v>4833635</v>
      </c>
      <c r="C24" s="20">
        <v>1117883</v>
      </c>
      <c r="D24" s="40">
        <f t="shared" si="1"/>
        <v>5951518</v>
      </c>
      <c r="F24" s="137">
        <f t="shared" si="2"/>
        <v>0.18745924712558557</v>
      </c>
      <c r="G24" s="124">
        <f t="shared" si="2"/>
        <v>4.3354019398339133E-2</v>
      </c>
      <c r="H24" s="43">
        <f t="shared" si="3"/>
        <v>0.2308132665239247</v>
      </c>
      <c r="I24" s="25" t="s">
        <v>4</v>
      </c>
      <c r="K24" s="54">
        <f>F24/G24</f>
        <v>4.3239185138337373</v>
      </c>
      <c r="M24" s="58">
        <f t="shared" si="4"/>
        <v>3.8141626306237537</v>
      </c>
      <c r="O24" s="54">
        <f t="shared" si="5"/>
        <v>0.23127170338678862</v>
      </c>
    </row>
    <row r="25" spans="1:17" x14ac:dyDescent="0.25">
      <c r="A25" s="37" t="s">
        <v>26</v>
      </c>
      <c r="B25" s="38">
        <f>SUM(B19:B24)</f>
        <v>13700060</v>
      </c>
      <c r="C25" s="39">
        <f>SUM(C19:C24)</f>
        <v>12084931</v>
      </c>
      <c r="D25" s="42">
        <f>SUM(D19:D24)</f>
        <v>25784991</v>
      </c>
      <c r="F25" s="47">
        <f>SUM(F19:F24)</f>
        <v>0.53131916935708845</v>
      </c>
      <c r="G25" s="138">
        <f>SUM(G19:G24)</f>
        <v>0.46868083064291166</v>
      </c>
      <c r="H25" s="44">
        <f>SUM(H19:H24)</f>
        <v>1</v>
      </c>
      <c r="I25" s="37" t="s">
        <v>26</v>
      </c>
      <c r="K25" s="56">
        <f>F25/G25</f>
        <v>1.1336481772216986</v>
      </c>
      <c r="M25" s="59">
        <f>K25/K$36</f>
        <v>1</v>
      </c>
      <c r="O25" s="56">
        <f>G25/F25</f>
        <v>0.88210788857859013</v>
      </c>
    </row>
    <row r="26" spans="1:17" x14ac:dyDescent="0.25">
      <c r="K26" s="53"/>
      <c r="O26" s="53"/>
    </row>
    <row r="27" spans="1:17" x14ac:dyDescent="0.25">
      <c r="A27" s="48" t="s">
        <v>63</v>
      </c>
      <c r="K27" s="53"/>
      <c r="O27" s="53"/>
    </row>
    <row r="28" spans="1:17" x14ac:dyDescent="0.25">
      <c r="K28" s="53"/>
      <c r="O28" s="53"/>
    </row>
    <row r="29" spans="1:17" x14ac:dyDescent="0.25">
      <c r="A29" s="36" t="s">
        <v>11</v>
      </c>
      <c r="B29" s="35" t="s">
        <v>33</v>
      </c>
      <c r="C29" s="7" t="s">
        <v>34</v>
      </c>
      <c r="D29" s="41" t="s">
        <v>2</v>
      </c>
      <c r="F29" s="45" t="s">
        <v>33</v>
      </c>
      <c r="G29" s="7" t="s">
        <v>34</v>
      </c>
      <c r="H29" s="52" t="s">
        <v>2</v>
      </c>
      <c r="I29" s="36" t="s">
        <v>11</v>
      </c>
      <c r="K29" s="55" t="s">
        <v>65</v>
      </c>
      <c r="M29" s="57" t="s">
        <v>65</v>
      </c>
      <c r="O29" s="55" t="s">
        <v>68</v>
      </c>
      <c r="Q29" s="135" t="s">
        <v>79</v>
      </c>
    </row>
    <row r="30" spans="1:17" x14ac:dyDescent="0.25">
      <c r="A30" s="25" t="s">
        <v>9</v>
      </c>
      <c r="B30" s="34">
        <v>372316</v>
      </c>
      <c r="C30" s="20">
        <v>153049</v>
      </c>
      <c r="D30" s="40">
        <f>B30+C30</f>
        <v>525365</v>
      </c>
      <c r="F30" s="46">
        <f>B30/$D30</f>
        <v>0.70868063156091476</v>
      </c>
      <c r="G30" s="49">
        <f>C30/$D30</f>
        <v>0.29131936843908518</v>
      </c>
      <c r="H30" s="50">
        <f>F30+G30</f>
        <v>1</v>
      </c>
      <c r="I30" s="25" t="s">
        <v>9</v>
      </c>
      <c r="K30" s="54">
        <f t="shared" ref="K30:K34" si="6">F30/G30</f>
        <v>2.4326588216845586</v>
      </c>
      <c r="M30" s="58">
        <f>K30/K$36</f>
        <v>2.1458675368282472</v>
      </c>
      <c r="O30" s="54">
        <f>G30/F30</f>
        <v>0.41107285209338301</v>
      </c>
    </row>
    <row r="31" spans="1:17" x14ac:dyDescent="0.25">
      <c r="A31" s="25" t="s">
        <v>48</v>
      </c>
      <c r="B31" s="34">
        <v>1099623</v>
      </c>
      <c r="C31" s="20">
        <v>421281</v>
      </c>
      <c r="D31" s="40">
        <f t="shared" ref="D31:D35" si="7">B31+C31</f>
        <v>1520904</v>
      </c>
      <c r="F31" s="46">
        <f t="shared" ref="F31:F35" si="8">B31/$D31</f>
        <v>0.72300618579476417</v>
      </c>
      <c r="G31" s="49">
        <f t="shared" ref="G31:G35" si="9">C31/$D31</f>
        <v>0.27699381420523583</v>
      </c>
      <c r="H31" s="50">
        <f t="shared" ref="H31:H36" si="10">F31+G31</f>
        <v>1</v>
      </c>
      <c r="I31" s="25" t="s">
        <v>48</v>
      </c>
      <c r="K31" s="54">
        <f t="shared" si="6"/>
        <v>2.6101889237824634</v>
      </c>
      <c r="M31" s="58">
        <f t="shared" ref="M31:M35" si="11">K31/K$36</f>
        <v>2.3024682403489716</v>
      </c>
      <c r="O31" s="54">
        <f t="shared" ref="O31:O35" si="12">G31/F31</f>
        <v>0.38311403089968105</v>
      </c>
    </row>
    <row r="32" spans="1:17" x14ac:dyDescent="0.25">
      <c r="A32" s="25" t="s">
        <v>49</v>
      </c>
      <c r="B32" s="34">
        <v>2541650</v>
      </c>
      <c r="C32" s="20">
        <v>1538458</v>
      </c>
      <c r="D32" s="40">
        <f t="shared" si="7"/>
        <v>4080108</v>
      </c>
      <c r="F32" s="46">
        <f t="shared" si="8"/>
        <v>0.62293694186526438</v>
      </c>
      <c r="G32" s="49">
        <f t="shared" si="9"/>
        <v>0.37706305813473567</v>
      </c>
      <c r="H32" s="50">
        <f t="shared" si="10"/>
        <v>1</v>
      </c>
      <c r="I32" s="25" t="s">
        <v>49</v>
      </c>
      <c r="K32" s="54">
        <f t="shared" si="6"/>
        <v>1.6520762997754894</v>
      </c>
      <c r="M32" s="58">
        <f t="shared" si="11"/>
        <v>1.457309536565687</v>
      </c>
      <c r="O32" s="54">
        <f t="shared" si="12"/>
        <v>0.60529891999291796</v>
      </c>
    </row>
    <row r="33" spans="1:17" x14ac:dyDescent="0.25">
      <c r="A33" s="25" t="s">
        <v>6</v>
      </c>
      <c r="B33" s="34">
        <v>3104887</v>
      </c>
      <c r="C33" s="20">
        <v>3278225</v>
      </c>
      <c r="D33" s="40">
        <f t="shared" si="7"/>
        <v>6383112</v>
      </c>
      <c r="F33" s="46">
        <f t="shared" si="8"/>
        <v>0.48642214017237989</v>
      </c>
      <c r="G33" s="49">
        <f t="shared" si="9"/>
        <v>0.51357785982762016</v>
      </c>
      <c r="H33" s="50">
        <f t="shared" si="10"/>
        <v>1</v>
      </c>
      <c r="I33" s="25" t="s">
        <v>6</v>
      </c>
      <c r="K33" s="54">
        <f t="shared" si="6"/>
        <v>0.94712443471695806</v>
      </c>
      <c r="M33" s="58">
        <f t="shared" si="11"/>
        <v>0.83546593532936664</v>
      </c>
      <c r="O33" s="54">
        <f t="shared" si="12"/>
        <v>1.0558274745586556</v>
      </c>
    </row>
    <row r="34" spans="1:17" x14ac:dyDescent="0.25">
      <c r="A34" s="25" t="s">
        <v>5</v>
      </c>
      <c r="B34" s="34">
        <v>1747949</v>
      </c>
      <c r="C34" s="20">
        <v>5576035</v>
      </c>
      <c r="D34" s="40">
        <f t="shared" si="7"/>
        <v>7323984</v>
      </c>
      <c r="F34" s="46">
        <f t="shared" si="8"/>
        <v>0.23866095283659822</v>
      </c>
      <c r="G34" s="140">
        <f t="shared" si="9"/>
        <v>0.76133904716340173</v>
      </c>
      <c r="H34" s="50">
        <f t="shared" si="10"/>
        <v>1</v>
      </c>
      <c r="I34" s="25" t="s">
        <v>5</v>
      </c>
      <c r="K34" s="54">
        <f t="shared" si="6"/>
        <v>0.3134752561632056</v>
      </c>
      <c r="M34" s="58">
        <f t="shared" si="11"/>
        <v>0.27651899633575799</v>
      </c>
      <c r="O34" s="54">
        <f t="shared" si="12"/>
        <v>3.1900444463768678</v>
      </c>
    </row>
    <row r="35" spans="1:17" x14ac:dyDescent="0.25">
      <c r="A35" s="25" t="s">
        <v>4</v>
      </c>
      <c r="B35" s="34">
        <v>4833635</v>
      </c>
      <c r="C35" s="20">
        <v>1117883</v>
      </c>
      <c r="D35" s="40">
        <f t="shared" si="7"/>
        <v>5951518</v>
      </c>
      <c r="F35" s="139">
        <f t="shared" si="8"/>
        <v>0.81216842492957264</v>
      </c>
      <c r="G35" s="49">
        <f t="shared" si="9"/>
        <v>0.18783157507042741</v>
      </c>
      <c r="H35" s="50">
        <f t="shared" si="10"/>
        <v>1</v>
      </c>
      <c r="I35" s="25" t="s">
        <v>4</v>
      </c>
      <c r="K35" s="54">
        <f>F35/G35</f>
        <v>4.3239185138337373</v>
      </c>
      <c r="M35" s="58">
        <f t="shared" si="11"/>
        <v>3.8141626306237537</v>
      </c>
      <c r="O35" s="54">
        <f t="shared" si="12"/>
        <v>0.2312717033867886</v>
      </c>
    </row>
    <row r="36" spans="1:17" x14ac:dyDescent="0.25">
      <c r="A36" s="37" t="s">
        <v>26</v>
      </c>
      <c r="B36" s="38">
        <f>SUM(B30:B35)</f>
        <v>13700060</v>
      </c>
      <c r="C36" s="39">
        <f>SUM(C30:C35)</f>
        <v>12084931</v>
      </c>
      <c r="D36" s="42">
        <f>SUM(D30:D35)</f>
        <v>25784991</v>
      </c>
      <c r="F36" s="47">
        <f>B36/$D36</f>
        <v>0.53131916935708834</v>
      </c>
      <c r="G36" s="138">
        <f>C36/$D36</f>
        <v>0.46868083064291161</v>
      </c>
      <c r="H36" s="51">
        <f t="shared" si="10"/>
        <v>1</v>
      </c>
      <c r="I36" s="37" t="s">
        <v>26</v>
      </c>
      <c r="K36" s="56">
        <f>F36/G36</f>
        <v>1.1336481772216986</v>
      </c>
      <c r="M36" s="59">
        <f>K36/K$36</f>
        <v>1</v>
      </c>
      <c r="O36" s="56">
        <f>G36/F36</f>
        <v>0.88210788857859024</v>
      </c>
    </row>
    <row r="37" spans="1:17" x14ac:dyDescent="0.25">
      <c r="K37" s="53"/>
      <c r="O37" s="53"/>
    </row>
    <row r="38" spans="1:17" x14ac:dyDescent="0.25">
      <c r="K38" s="53"/>
      <c r="O38" s="53"/>
    </row>
    <row r="39" spans="1:17" x14ac:dyDescent="0.25">
      <c r="A39" s="48" t="s">
        <v>64</v>
      </c>
      <c r="K39" s="53"/>
      <c r="O39" s="53"/>
    </row>
    <row r="40" spans="1:17" x14ac:dyDescent="0.25">
      <c r="K40" s="53"/>
      <c r="O40" s="53"/>
    </row>
    <row r="41" spans="1:17" x14ac:dyDescent="0.25">
      <c r="A41" s="36" t="s">
        <v>11</v>
      </c>
      <c r="B41" s="35" t="s">
        <v>33</v>
      </c>
      <c r="C41" s="7" t="s">
        <v>34</v>
      </c>
      <c r="D41" s="41" t="s">
        <v>2</v>
      </c>
      <c r="F41" s="45" t="s">
        <v>33</v>
      </c>
      <c r="G41" s="7" t="s">
        <v>34</v>
      </c>
      <c r="H41" s="52" t="s">
        <v>2</v>
      </c>
      <c r="I41" s="36" t="s">
        <v>11</v>
      </c>
      <c r="K41" s="55" t="s">
        <v>65</v>
      </c>
      <c r="O41" s="55" t="s">
        <v>68</v>
      </c>
      <c r="Q41" s="135" t="s">
        <v>80</v>
      </c>
    </row>
    <row r="42" spans="1:17" x14ac:dyDescent="0.25">
      <c r="A42" s="25" t="s">
        <v>9</v>
      </c>
      <c r="B42" s="34">
        <v>372316</v>
      </c>
      <c r="C42" s="20">
        <v>153049</v>
      </c>
      <c r="D42" s="40">
        <f>B42+C42</f>
        <v>525365</v>
      </c>
      <c r="F42" s="123">
        <f>B42/B$48</f>
        <v>2.7176231344972213E-2</v>
      </c>
      <c r="G42" s="123">
        <f>C42/C$48</f>
        <v>1.2664449635666104E-2</v>
      </c>
      <c r="H42" s="46">
        <f>D42/D$48</f>
        <v>2.0374837439346014E-2</v>
      </c>
      <c r="I42" s="25" t="s">
        <v>9</v>
      </c>
      <c r="K42" s="54">
        <f t="shared" ref="K42:K46" si="13">F42/G42</f>
        <v>2.1458675368282472</v>
      </c>
      <c r="O42" s="54">
        <f>G42/F42</f>
        <v>0.46601198948098865</v>
      </c>
    </row>
    <row r="43" spans="1:17" x14ac:dyDescent="0.25">
      <c r="A43" s="25" t="s">
        <v>48</v>
      </c>
      <c r="B43" s="34">
        <v>1099623</v>
      </c>
      <c r="C43" s="20">
        <v>421281</v>
      </c>
      <c r="D43" s="40">
        <f t="shared" ref="D43:D47" si="14">B43+C43</f>
        <v>1520904</v>
      </c>
      <c r="F43" s="123">
        <f t="shared" ref="F43:H47" si="15">B43/B$48</f>
        <v>8.0264101033134166E-2</v>
      </c>
      <c r="G43" s="123">
        <f t="shared" si="15"/>
        <v>3.4860025266176528E-2</v>
      </c>
      <c r="H43" s="46">
        <f t="shared" si="15"/>
        <v>5.8984081088102762E-2</v>
      </c>
      <c r="I43" s="25" t="s">
        <v>48</v>
      </c>
      <c r="K43" s="54">
        <f t="shared" si="13"/>
        <v>2.3024682403489716</v>
      </c>
      <c r="O43" s="54">
        <f t="shared" ref="O43:O47" si="16">G43/F43</f>
        <v>0.43431652279748095</v>
      </c>
    </row>
    <row r="44" spans="1:17" x14ac:dyDescent="0.25">
      <c r="A44" s="25" t="s">
        <v>49</v>
      </c>
      <c r="B44" s="34">
        <v>2541650</v>
      </c>
      <c r="C44" s="20">
        <v>1538458</v>
      </c>
      <c r="D44" s="40">
        <f t="shared" si="14"/>
        <v>4080108</v>
      </c>
      <c r="F44" s="123">
        <f t="shared" si="15"/>
        <v>0.18552108530911543</v>
      </c>
      <c r="G44" s="123">
        <f t="shared" si="15"/>
        <v>0.12730382986878452</v>
      </c>
      <c r="H44" s="46">
        <f t="shared" si="15"/>
        <v>0.15823577367159058</v>
      </c>
      <c r="I44" s="25" t="s">
        <v>49</v>
      </c>
      <c r="K44" s="54">
        <f t="shared" si="13"/>
        <v>1.457309536565687</v>
      </c>
      <c r="O44" s="54">
        <f t="shared" si="16"/>
        <v>0.6861960173242343</v>
      </c>
    </row>
    <row r="45" spans="1:17" x14ac:dyDescent="0.25">
      <c r="A45" s="25" t="s">
        <v>6</v>
      </c>
      <c r="B45" s="34">
        <v>3104887</v>
      </c>
      <c r="C45" s="20">
        <v>3278225</v>
      </c>
      <c r="D45" s="40">
        <f t="shared" si="14"/>
        <v>6383112</v>
      </c>
      <c r="F45" s="123">
        <f t="shared" si="15"/>
        <v>0.22663309503753998</v>
      </c>
      <c r="G45" s="123">
        <f t="shared" si="15"/>
        <v>0.27126551239721602</v>
      </c>
      <c r="H45" s="46">
        <f t="shared" si="15"/>
        <v>0.24755145347927404</v>
      </c>
      <c r="I45" s="25" t="s">
        <v>6</v>
      </c>
      <c r="K45" s="54">
        <f t="shared" si="13"/>
        <v>0.83546593532936664</v>
      </c>
      <c r="O45" s="54">
        <f t="shared" si="16"/>
        <v>1.1969368919940093</v>
      </c>
    </row>
    <row r="46" spans="1:17" x14ac:dyDescent="0.25">
      <c r="A46" s="25" t="s">
        <v>5</v>
      </c>
      <c r="B46" s="34">
        <v>1747949</v>
      </c>
      <c r="C46" s="20">
        <v>5576035</v>
      </c>
      <c r="D46" s="40">
        <f t="shared" si="14"/>
        <v>7323984</v>
      </c>
      <c r="F46" s="123">
        <f t="shared" si="15"/>
        <v>0.1275869594731702</v>
      </c>
      <c r="G46" s="137">
        <f t="shared" si="15"/>
        <v>0.46140395836765641</v>
      </c>
      <c r="H46" s="46">
        <f t="shared" si="15"/>
        <v>0.28404058779776187</v>
      </c>
      <c r="I46" s="25" t="s">
        <v>5</v>
      </c>
      <c r="K46" s="54">
        <f t="shared" si="13"/>
        <v>0.27651899633575794</v>
      </c>
      <c r="O46" s="54">
        <f t="shared" si="16"/>
        <v>3.6163880718913393</v>
      </c>
    </row>
    <row r="47" spans="1:17" x14ac:dyDescent="0.25">
      <c r="A47" s="25" t="s">
        <v>4</v>
      </c>
      <c r="B47" s="34">
        <v>4833635</v>
      </c>
      <c r="C47" s="20">
        <v>1117883</v>
      </c>
      <c r="D47" s="40">
        <f t="shared" si="14"/>
        <v>5951518</v>
      </c>
      <c r="F47" s="137">
        <f t="shared" si="15"/>
        <v>0.35281852780206802</v>
      </c>
      <c r="G47" s="123">
        <f t="shared" si="15"/>
        <v>9.250222446450046E-2</v>
      </c>
      <c r="H47" s="46">
        <f t="shared" si="15"/>
        <v>0.23081326652392473</v>
      </c>
      <c r="I47" s="25" t="s">
        <v>4</v>
      </c>
      <c r="K47" s="54">
        <f>F47/G47</f>
        <v>3.8141626306237537</v>
      </c>
      <c r="O47" s="54">
        <f t="shared" si="16"/>
        <v>0.26218074498739025</v>
      </c>
    </row>
    <row r="48" spans="1:17" x14ac:dyDescent="0.25">
      <c r="A48" s="37" t="s">
        <v>26</v>
      </c>
      <c r="B48" s="38">
        <f>SUM(B42:B47)</f>
        <v>13700060</v>
      </c>
      <c r="C48" s="39">
        <f>SUM(C42:C47)</f>
        <v>12084931</v>
      </c>
      <c r="D48" s="42">
        <f>SUM(D42:D47)</f>
        <v>25784991</v>
      </c>
      <c r="F48" s="47">
        <f>SUM(F42:F47)</f>
        <v>1</v>
      </c>
      <c r="G48" s="141">
        <f t="shared" ref="G48:H48" si="17">SUM(G42:G47)</f>
        <v>1</v>
      </c>
      <c r="H48" s="47">
        <f t="shared" si="17"/>
        <v>1</v>
      </c>
      <c r="I48" s="37" t="s">
        <v>26</v>
      </c>
      <c r="K48" s="56">
        <f>F48/G48</f>
        <v>1</v>
      </c>
      <c r="O48" s="56">
        <f>G48/F48</f>
        <v>1</v>
      </c>
    </row>
    <row r="50" spans="10:10" x14ac:dyDescent="0.25">
      <c r="J50" s="60"/>
    </row>
  </sheetData>
  <mergeCells count="1">
    <mergeCell ref="J16:O1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zoomScale="85" zoomScaleNormal="85" workbookViewId="0">
      <selection activeCell="J46" sqref="J46"/>
    </sheetView>
  </sheetViews>
  <sheetFormatPr baseColWidth="10" defaultRowHeight="15" x14ac:dyDescent="0.25"/>
  <cols>
    <col min="1" max="1" width="17.7109375" customWidth="1"/>
    <col min="2" max="2" width="6.42578125" bestFit="1" customWidth="1"/>
    <col min="3" max="5" width="7.42578125" bestFit="1" customWidth="1"/>
    <col min="6" max="6" width="6.42578125" bestFit="1" customWidth="1"/>
    <col min="7" max="7" width="6.7109375" bestFit="1" customWidth="1"/>
    <col min="8" max="8" width="7.42578125" bestFit="1" customWidth="1"/>
    <col min="10" max="10" width="9.140625" bestFit="1" customWidth="1"/>
  </cols>
  <sheetData>
    <row r="1" spans="1:8" x14ac:dyDescent="0.25">
      <c r="A1" t="s">
        <v>157</v>
      </c>
    </row>
    <row r="2" spans="1:8" x14ac:dyDescent="0.25">
      <c r="A2" t="s">
        <v>158</v>
      </c>
    </row>
    <row r="3" spans="1:8" x14ac:dyDescent="0.25">
      <c r="A3" t="s">
        <v>27</v>
      </c>
    </row>
    <row r="7" spans="1:8" x14ac:dyDescent="0.25">
      <c r="A7" s="191" t="s">
        <v>69</v>
      </c>
      <c r="B7" s="188" t="s">
        <v>70</v>
      </c>
      <c r="C7" s="189"/>
      <c r="D7" s="189"/>
      <c r="E7" s="189"/>
      <c r="F7" s="189"/>
      <c r="G7" s="190"/>
      <c r="H7" s="193" t="s">
        <v>2</v>
      </c>
    </row>
    <row r="8" spans="1:8" x14ac:dyDescent="0.25">
      <c r="A8" s="192"/>
      <c r="B8" s="67" t="s">
        <v>50</v>
      </c>
      <c r="C8" s="68" t="s">
        <v>51</v>
      </c>
      <c r="D8" s="68" t="s">
        <v>52</v>
      </c>
      <c r="E8" s="68" t="s">
        <v>53</v>
      </c>
      <c r="F8" s="68" t="s">
        <v>54</v>
      </c>
      <c r="G8" s="69" t="s">
        <v>55</v>
      </c>
      <c r="H8" s="194"/>
    </row>
    <row r="9" spans="1:8" x14ac:dyDescent="0.25">
      <c r="A9" s="61" t="s">
        <v>56</v>
      </c>
      <c r="B9" s="171">
        <v>53013</v>
      </c>
      <c r="C9" s="172">
        <v>81897</v>
      </c>
      <c r="D9" s="172">
        <v>63288</v>
      </c>
      <c r="E9" s="172">
        <v>35641</v>
      </c>
      <c r="F9" s="172">
        <v>12660</v>
      </c>
      <c r="G9" s="173">
        <v>5396</v>
      </c>
      <c r="H9" s="62">
        <f>SUM(B9:G9)</f>
        <v>251895</v>
      </c>
    </row>
    <row r="10" spans="1:8" x14ac:dyDescent="0.25">
      <c r="A10" s="61" t="s">
        <v>57</v>
      </c>
      <c r="B10" s="171">
        <v>4891</v>
      </c>
      <c r="C10" s="172">
        <v>28774</v>
      </c>
      <c r="D10" s="172">
        <v>58952</v>
      </c>
      <c r="E10" s="172">
        <v>47386</v>
      </c>
      <c r="F10" s="172">
        <v>25040</v>
      </c>
      <c r="G10" s="173">
        <v>15871</v>
      </c>
      <c r="H10" s="62">
        <f t="shared" ref="H10:H14" si="0">SUM(B10:G10)</f>
        <v>180914</v>
      </c>
    </row>
    <row r="11" spans="1:8" x14ac:dyDescent="0.25">
      <c r="A11" s="61" t="s">
        <v>58</v>
      </c>
      <c r="B11" s="171">
        <v>374</v>
      </c>
      <c r="C11" s="172">
        <v>3797</v>
      </c>
      <c r="D11" s="172">
        <v>25494</v>
      </c>
      <c r="E11" s="172">
        <v>26766</v>
      </c>
      <c r="F11" s="172">
        <v>13616</v>
      </c>
      <c r="G11" s="173">
        <v>7881</v>
      </c>
      <c r="H11" s="62">
        <f t="shared" si="0"/>
        <v>77928</v>
      </c>
    </row>
    <row r="12" spans="1:8" x14ac:dyDescent="0.25">
      <c r="A12" s="61" t="s">
        <v>59</v>
      </c>
      <c r="B12" s="171">
        <v>166</v>
      </c>
      <c r="C12" s="172">
        <v>1046</v>
      </c>
      <c r="D12" s="172">
        <v>12502</v>
      </c>
      <c r="E12" s="172">
        <v>25882</v>
      </c>
      <c r="F12" s="172">
        <v>15871</v>
      </c>
      <c r="G12" s="173">
        <v>10274</v>
      </c>
      <c r="H12" s="62">
        <f t="shared" si="0"/>
        <v>65741</v>
      </c>
    </row>
    <row r="13" spans="1:8" x14ac:dyDescent="0.25">
      <c r="A13" s="61" t="s">
        <v>60</v>
      </c>
      <c r="B13" s="171">
        <v>58</v>
      </c>
      <c r="C13" s="172">
        <v>273</v>
      </c>
      <c r="D13" s="172">
        <v>3398</v>
      </c>
      <c r="E13" s="172">
        <v>10582</v>
      </c>
      <c r="F13" s="172">
        <v>7827</v>
      </c>
      <c r="G13" s="173">
        <v>6869</v>
      </c>
      <c r="H13" s="62">
        <f t="shared" si="0"/>
        <v>29007</v>
      </c>
    </row>
    <row r="14" spans="1:8" x14ac:dyDescent="0.25">
      <c r="A14" s="61" t="s">
        <v>156</v>
      </c>
      <c r="B14" s="171">
        <v>33</v>
      </c>
      <c r="C14" s="172">
        <v>76</v>
      </c>
      <c r="D14" s="172">
        <v>877</v>
      </c>
      <c r="E14" s="172">
        <v>4370</v>
      </c>
      <c r="F14" s="172">
        <v>4176</v>
      </c>
      <c r="G14" s="173">
        <v>3117</v>
      </c>
      <c r="H14" s="62">
        <f t="shared" si="0"/>
        <v>12649</v>
      </c>
    </row>
    <row r="15" spans="1:8" x14ac:dyDescent="0.25">
      <c r="A15" s="70" t="s">
        <v>2</v>
      </c>
      <c r="B15" s="63">
        <f t="shared" ref="B15:G15" si="1">SUM(B9:B14)</f>
        <v>58535</v>
      </c>
      <c r="C15" s="64">
        <f t="shared" si="1"/>
        <v>115863</v>
      </c>
      <c r="D15" s="64">
        <f t="shared" si="1"/>
        <v>164511</v>
      </c>
      <c r="E15" s="64">
        <f t="shared" si="1"/>
        <v>150627</v>
      </c>
      <c r="F15" s="64">
        <f t="shared" si="1"/>
        <v>79190</v>
      </c>
      <c r="G15" s="65">
        <f t="shared" si="1"/>
        <v>49408</v>
      </c>
      <c r="H15" s="66">
        <f>SUM(B9:G14)</f>
        <v>618134</v>
      </c>
    </row>
    <row r="16" spans="1:8" x14ac:dyDescent="0.25">
      <c r="A16" s="60"/>
      <c r="B16" s="60"/>
      <c r="C16" s="60"/>
      <c r="D16" s="60"/>
      <c r="E16" s="60"/>
      <c r="F16" s="60"/>
      <c r="G16" s="60"/>
      <c r="H16" s="60"/>
    </row>
    <row r="18" spans="1:8" x14ac:dyDescent="0.25">
      <c r="A18" s="48" t="s">
        <v>62</v>
      </c>
    </row>
    <row r="20" spans="1:8" x14ac:dyDescent="0.25">
      <c r="A20" s="191" t="s">
        <v>69</v>
      </c>
      <c r="B20" s="188" t="s">
        <v>70</v>
      </c>
      <c r="C20" s="189"/>
      <c r="D20" s="189"/>
      <c r="E20" s="189"/>
      <c r="F20" s="189"/>
      <c r="G20" s="190"/>
      <c r="H20" s="193" t="s">
        <v>2</v>
      </c>
    </row>
    <row r="21" spans="1:8" x14ac:dyDescent="0.25">
      <c r="A21" s="192"/>
      <c r="B21" s="103" t="s">
        <v>50</v>
      </c>
      <c r="C21" s="104" t="s">
        <v>51</v>
      </c>
      <c r="D21" s="104" t="s">
        <v>52</v>
      </c>
      <c r="E21" s="104" t="s">
        <v>53</v>
      </c>
      <c r="F21" s="104" t="s">
        <v>54</v>
      </c>
      <c r="G21" s="71" t="s">
        <v>55</v>
      </c>
      <c r="H21" s="194"/>
    </row>
    <row r="22" spans="1:8" x14ac:dyDescent="0.25">
      <c r="A22" s="102" t="s">
        <v>56</v>
      </c>
      <c r="B22" s="142">
        <f t="shared" ref="B22:G27" si="2">B9/$H$15</f>
        <v>8.5762957546421978E-2</v>
      </c>
      <c r="C22" s="105">
        <f t="shared" si="2"/>
        <v>0.13249068972099901</v>
      </c>
      <c r="D22" s="105">
        <f t="shared" si="2"/>
        <v>0.10238556688355599</v>
      </c>
      <c r="E22" s="105">
        <f t="shared" si="2"/>
        <v>5.7659018918228083E-2</v>
      </c>
      <c r="F22" s="105">
        <f t="shared" si="2"/>
        <v>2.0480996029987025E-2</v>
      </c>
      <c r="G22" s="106">
        <f t="shared" si="2"/>
        <v>8.7294987818175348E-3</v>
      </c>
      <c r="H22" s="144">
        <f>SUM(B22:G22)</f>
        <v>0.40750872788100967</v>
      </c>
    </row>
    <row r="23" spans="1:8" x14ac:dyDescent="0.25">
      <c r="A23" s="102" t="s">
        <v>57</v>
      </c>
      <c r="B23" s="107">
        <f t="shared" si="2"/>
        <v>7.912523821695619E-3</v>
      </c>
      <c r="C23" s="147">
        <f t="shared" si="2"/>
        <v>4.6549777232768298E-2</v>
      </c>
      <c r="D23" s="108">
        <f t="shared" si="2"/>
        <v>9.5370906631895347E-2</v>
      </c>
      <c r="E23" s="108">
        <f t="shared" si="2"/>
        <v>7.6659753386806098E-2</v>
      </c>
      <c r="F23" s="108">
        <f t="shared" si="2"/>
        <v>4.0509015844460906E-2</v>
      </c>
      <c r="G23" s="109">
        <f t="shared" si="2"/>
        <v>2.5675662558603797E-2</v>
      </c>
      <c r="H23" s="110">
        <f t="shared" ref="H23:H27" si="3">SUM(B23:G23)</f>
        <v>0.2926776394762301</v>
      </c>
    </row>
    <row r="24" spans="1:8" x14ac:dyDescent="0.25">
      <c r="A24" s="102" t="s">
        <v>58</v>
      </c>
      <c r="B24" s="107">
        <f t="shared" si="2"/>
        <v>6.0504680214969566E-4</v>
      </c>
      <c r="C24" s="108">
        <f t="shared" si="2"/>
        <v>6.1426810367978465E-3</v>
      </c>
      <c r="D24" s="143">
        <f t="shared" si="2"/>
        <v>4.1243484422471506E-2</v>
      </c>
      <c r="E24" s="108">
        <f t="shared" si="2"/>
        <v>4.3301290658659772E-2</v>
      </c>
      <c r="F24" s="108">
        <f t="shared" si="2"/>
        <v>2.2027586251524751E-2</v>
      </c>
      <c r="G24" s="109">
        <f t="shared" si="2"/>
        <v>1.2749662694496662E-2</v>
      </c>
      <c r="H24" s="110">
        <f t="shared" si="3"/>
        <v>0.12606975186610023</v>
      </c>
    </row>
    <row r="25" spans="1:8" x14ac:dyDescent="0.25">
      <c r="A25" s="102" t="s">
        <v>59</v>
      </c>
      <c r="B25" s="107">
        <f t="shared" si="2"/>
        <v>2.6855018491136226E-4</v>
      </c>
      <c r="C25" s="108">
        <f t="shared" si="2"/>
        <v>1.6921897193812345E-3</v>
      </c>
      <c r="D25" s="108">
        <f t="shared" si="2"/>
        <v>2.0225388022661751E-2</v>
      </c>
      <c r="E25" s="147">
        <f t="shared" si="2"/>
        <v>4.1871180035396853E-2</v>
      </c>
      <c r="F25" s="108">
        <f t="shared" si="2"/>
        <v>2.5675662558603797E-2</v>
      </c>
      <c r="G25" s="109">
        <f t="shared" si="2"/>
        <v>1.662099156493576E-2</v>
      </c>
      <c r="H25" s="110">
        <f t="shared" si="3"/>
        <v>0.10635396208589076</v>
      </c>
    </row>
    <row r="26" spans="1:8" x14ac:dyDescent="0.25">
      <c r="A26" s="102" t="s">
        <v>60</v>
      </c>
      <c r="B26" s="107">
        <f t="shared" si="2"/>
        <v>9.3830787499150675E-5</v>
      </c>
      <c r="C26" s="108">
        <f t="shared" si="2"/>
        <v>4.4165181012531264E-4</v>
      </c>
      <c r="D26" s="108">
        <f t="shared" si="2"/>
        <v>5.4971899296916201E-3</v>
      </c>
      <c r="E26" s="108">
        <f t="shared" si="2"/>
        <v>1.7119265402000212E-2</v>
      </c>
      <c r="F26" s="147">
        <f t="shared" si="2"/>
        <v>1.2662302995790556E-2</v>
      </c>
      <c r="G26" s="109">
        <f t="shared" si="2"/>
        <v>1.111247722985631E-2</v>
      </c>
      <c r="H26" s="110">
        <f t="shared" si="3"/>
        <v>4.692671815496316E-2</v>
      </c>
    </row>
    <row r="27" spans="1:8" x14ac:dyDescent="0.25">
      <c r="A27" s="102" t="s">
        <v>156</v>
      </c>
      <c r="B27" s="107">
        <f t="shared" si="2"/>
        <v>5.3386482542620208E-5</v>
      </c>
      <c r="C27" s="108">
        <f t="shared" si="2"/>
        <v>1.229506870678526E-4</v>
      </c>
      <c r="D27" s="108">
        <f t="shared" si="2"/>
        <v>1.4187862178750886E-3</v>
      </c>
      <c r="E27" s="108">
        <f t="shared" si="2"/>
        <v>7.0696645064015247E-3</v>
      </c>
      <c r="F27" s="108">
        <f t="shared" si="2"/>
        <v>6.7558166999388486E-3</v>
      </c>
      <c r="G27" s="148">
        <f t="shared" si="2"/>
        <v>5.0425959419802182E-3</v>
      </c>
      <c r="H27" s="110">
        <f t="shared" si="3"/>
        <v>2.046320053580615E-2</v>
      </c>
    </row>
    <row r="28" spans="1:8" x14ac:dyDescent="0.25">
      <c r="A28" s="70" t="s">
        <v>2</v>
      </c>
      <c r="B28" s="167">
        <f t="shared" ref="B28:G28" si="4">SUM(B22:B27)</f>
        <v>9.4696295625220417E-2</v>
      </c>
      <c r="C28" s="168">
        <f t="shared" si="4"/>
        <v>0.18743994020713955</v>
      </c>
      <c r="D28" s="168">
        <f t="shared" si="4"/>
        <v>0.26614132210815133</v>
      </c>
      <c r="E28" s="168">
        <f t="shared" si="4"/>
        <v>0.24368017290749258</v>
      </c>
      <c r="F28" s="168">
        <f t="shared" si="4"/>
        <v>0.12811138038030587</v>
      </c>
      <c r="G28" s="169">
        <f t="shared" si="4"/>
        <v>7.9930888771690287E-2</v>
      </c>
      <c r="H28" s="111">
        <f>SUM(B22:G27)</f>
        <v>0.99999999999999978</v>
      </c>
    </row>
    <row r="30" spans="1:8" x14ac:dyDescent="0.25">
      <c r="A30" s="48" t="s">
        <v>63</v>
      </c>
    </row>
    <row r="32" spans="1:8" x14ac:dyDescent="0.25">
      <c r="A32" s="191" t="s">
        <v>69</v>
      </c>
      <c r="B32" s="188" t="s">
        <v>70</v>
      </c>
      <c r="C32" s="189"/>
      <c r="D32" s="189"/>
      <c r="E32" s="189"/>
      <c r="F32" s="189"/>
      <c r="G32" s="190"/>
      <c r="H32" s="193" t="s">
        <v>2</v>
      </c>
    </row>
    <row r="33" spans="1:10" x14ac:dyDescent="0.25">
      <c r="A33" s="192"/>
      <c r="B33" s="67" t="s">
        <v>50</v>
      </c>
      <c r="C33" s="68" t="s">
        <v>51</v>
      </c>
      <c r="D33" s="68" t="s">
        <v>52</v>
      </c>
      <c r="E33" s="68" t="s">
        <v>53</v>
      </c>
      <c r="F33" s="68" t="s">
        <v>54</v>
      </c>
      <c r="G33" s="69" t="s">
        <v>55</v>
      </c>
      <c r="H33" s="194"/>
    </row>
    <row r="34" spans="1:10" x14ac:dyDescent="0.25">
      <c r="A34" s="61" t="s">
        <v>56</v>
      </c>
      <c r="B34" s="142">
        <f t="shared" ref="B34:G40" si="5">B9/$H9</f>
        <v>0.21045673792651701</v>
      </c>
      <c r="C34" s="105">
        <f t="shared" si="5"/>
        <v>0.32512356338950754</v>
      </c>
      <c r="D34" s="105">
        <f t="shared" si="5"/>
        <v>0.25124754361936519</v>
      </c>
      <c r="E34" s="105">
        <f t="shared" si="5"/>
        <v>0.14149149447190298</v>
      </c>
      <c r="F34" s="105">
        <f t="shared" si="5"/>
        <v>5.0259036503304946E-2</v>
      </c>
      <c r="G34" s="106">
        <f t="shared" si="5"/>
        <v>2.142162408940233E-2</v>
      </c>
      <c r="H34" s="110">
        <f>SUM(B34:G34)</f>
        <v>1</v>
      </c>
      <c r="J34" s="135" t="s">
        <v>81</v>
      </c>
    </row>
    <row r="35" spans="1:10" x14ac:dyDescent="0.25">
      <c r="A35" s="61" t="s">
        <v>57</v>
      </c>
      <c r="B35" s="107">
        <f t="shared" si="5"/>
        <v>2.7034944780392894E-2</v>
      </c>
      <c r="C35" s="108">
        <f t="shared" si="5"/>
        <v>0.15904794543263651</v>
      </c>
      <c r="D35" s="108">
        <f t="shared" si="5"/>
        <v>0.32585648429640601</v>
      </c>
      <c r="E35" s="108">
        <f t="shared" si="5"/>
        <v>0.26192555578893839</v>
      </c>
      <c r="F35" s="108">
        <f t="shared" si="5"/>
        <v>0.13840830449826991</v>
      </c>
      <c r="G35" s="109">
        <f t="shared" si="5"/>
        <v>8.7726765203356288E-2</v>
      </c>
      <c r="H35" s="110">
        <f t="shared" ref="H35:H39" si="6">SUM(B35:G35)</f>
        <v>1</v>
      </c>
    </row>
    <row r="36" spans="1:10" x14ac:dyDescent="0.25">
      <c r="A36" s="61" t="s">
        <v>58</v>
      </c>
      <c r="B36" s="107">
        <f t="shared" si="5"/>
        <v>4.799301919720768E-3</v>
      </c>
      <c r="C36" s="108">
        <f t="shared" si="5"/>
        <v>4.8724463607432503E-2</v>
      </c>
      <c r="D36" s="108">
        <f t="shared" si="5"/>
        <v>0.32714813674160764</v>
      </c>
      <c r="E36" s="108">
        <f t="shared" si="5"/>
        <v>0.34347089621188792</v>
      </c>
      <c r="F36" s="108">
        <f t="shared" si="5"/>
        <v>0.17472538753721384</v>
      </c>
      <c r="G36" s="109">
        <f t="shared" si="5"/>
        <v>0.10113181398213736</v>
      </c>
      <c r="H36" s="110">
        <f t="shared" si="6"/>
        <v>1</v>
      </c>
    </row>
    <row r="37" spans="1:10" x14ac:dyDescent="0.25">
      <c r="A37" s="61" t="s">
        <v>59</v>
      </c>
      <c r="B37" s="107">
        <f t="shared" si="5"/>
        <v>2.5250604645502806E-3</v>
      </c>
      <c r="C37" s="108">
        <f t="shared" si="5"/>
        <v>1.5910923168190323E-2</v>
      </c>
      <c r="D37" s="108">
        <f t="shared" si="5"/>
        <v>0.19017051763739523</v>
      </c>
      <c r="E37" s="108">
        <f t="shared" si="5"/>
        <v>0.39369647556319498</v>
      </c>
      <c r="F37" s="108">
        <f t="shared" si="5"/>
        <v>0.24141707610167171</v>
      </c>
      <c r="G37" s="109">
        <f t="shared" si="5"/>
        <v>0.15627994706499748</v>
      </c>
      <c r="H37" s="110">
        <f t="shared" si="6"/>
        <v>1</v>
      </c>
    </row>
    <row r="38" spans="1:10" x14ac:dyDescent="0.25">
      <c r="A38" s="61" t="s">
        <v>60</v>
      </c>
      <c r="B38" s="107">
        <f t="shared" si="5"/>
        <v>1.9995173578791327E-3</v>
      </c>
      <c r="C38" s="108">
        <f t="shared" si="5"/>
        <v>9.4115213569138483E-3</v>
      </c>
      <c r="D38" s="108">
        <f t="shared" si="5"/>
        <v>0.11714413762195332</v>
      </c>
      <c r="E38" s="108">
        <f t="shared" si="5"/>
        <v>0.36480849450132724</v>
      </c>
      <c r="F38" s="108">
        <f t="shared" si="5"/>
        <v>0.26983142000206845</v>
      </c>
      <c r="G38" s="109">
        <f t="shared" si="5"/>
        <v>0.23680490915985797</v>
      </c>
      <c r="H38" s="110">
        <f t="shared" si="6"/>
        <v>0.99999999999999989</v>
      </c>
    </row>
    <row r="39" spans="1:10" x14ac:dyDescent="0.25">
      <c r="A39" s="61" t="s">
        <v>156</v>
      </c>
      <c r="B39" s="107">
        <f t="shared" si="5"/>
        <v>2.6089018894774291E-3</v>
      </c>
      <c r="C39" s="108">
        <f t="shared" si="5"/>
        <v>6.0083801090995339E-3</v>
      </c>
      <c r="D39" s="108">
        <f t="shared" si="5"/>
        <v>6.9333544153688045E-2</v>
      </c>
      <c r="E39" s="108">
        <f t="shared" si="5"/>
        <v>0.3454818562732232</v>
      </c>
      <c r="F39" s="108">
        <f t="shared" si="5"/>
        <v>0.33014467546841647</v>
      </c>
      <c r="G39" s="109">
        <f t="shared" si="5"/>
        <v>0.24642264210609535</v>
      </c>
      <c r="H39" s="110">
        <f t="shared" si="6"/>
        <v>1</v>
      </c>
    </row>
    <row r="40" spans="1:10" x14ac:dyDescent="0.25">
      <c r="A40" s="70" t="s">
        <v>2</v>
      </c>
      <c r="B40" s="167">
        <f t="shared" si="5"/>
        <v>9.4696295625220417E-2</v>
      </c>
      <c r="C40" s="168">
        <f t="shared" si="5"/>
        <v>0.18743994020713955</v>
      </c>
      <c r="D40" s="168">
        <f t="shared" si="5"/>
        <v>0.26614132210815133</v>
      </c>
      <c r="E40" s="168">
        <f t="shared" si="5"/>
        <v>0.24368017290749255</v>
      </c>
      <c r="F40" s="168">
        <f t="shared" si="5"/>
        <v>0.12811138038030589</v>
      </c>
      <c r="G40" s="169">
        <f t="shared" si="5"/>
        <v>7.9930888771690287E-2</v>
      </c>
      <c r="H40" s="111">
        <f>SUM(B40:G40)</f>
        <v>1</v>
      </c>
    </row>
    <row r="42" spans="1:10" x14ac:dyDescent="0.25">
      <c r="A42" s="48" t="s">
        <v>64</v>
      </c>
    </row>
    <row r="44" spans="1:10" x14ac:dyDescent="0.25">
      <c r="A44" s="191" t="s">
        <v>69</v>
      </c>
      <c r="B44" s="188" t="s">
        <v>70</v>
      </c>
      <c r="C44" s="189"/>
      <c r="D44" s="189"/>
      <c r="E44" s="189"/>
      <c r="F44" s="189"/>
      <c r="G44" s="190"/>
      <c r="H44" s="193" t="s">
        <v>2</v>
      </c>
    </row>
    <row r="45" spans="1:10" x14ac:dyDescent="0.25">
      <c r="A45" s="192"/>
      <c r="B45" s="67" t="s">
        <v>50</v>
      </c>
      <c r="C45" s="68" t="s">
        <v>51</v>
      </c>
      <c r="D45" s="68" t="s">
        <v>52</v>
      </c>
      <c r="E45" s="68" t="s">
        <v>53</v>
      </c>
      <c r="F45" s="68" t="s">
        <v>54</v>
      </c>
      <c r="G45" s="69" t="s">
        <v>55</v>
      </c>
      <c r="H45" s="194"/>
    </row>
    <row r="46" spans="1:10" x14ac:dyDescent="0.25">
      <c r="A46" s="61" t="s">
        <v>56</v>
      </c>
      <c r="B46" s="142">
        <f t="shared" ref="B46:H51" si="7">B9/B$15</f>
        <v>0.90566327838045613</v>
      </c>
      <c r="C46" s="105">
        <f t="shared" si="7"/>
        <v>0.70684342715103177</v>
      </c>
      <c r="D46" s="105">
        <f t="shared" si="7"/>
        <v>0.38470375841129162</v>
      </c>
      <c r="E46" s="105">
        <f t="shared" si="7"/>
        <v>0.23661760507744295</v>
      </c>
      <c r="F46" s="105">
        <f t="shared" si="7"/>
        <v>0.15986867028665236</v>
      </c>
      <c r="G46" s="106">
        <f t="shared" si="7"/>
        <v>0.1092130829015544</v>
      </c>
      <c r="H46" s="144">
        <f t="shared" si="7"/>
        <v>0.40750872788100961</v>
      </c>
      <c r="I46" s="60"/>
      <c r="J46" s="135" t="s">
        <v>81</v>
      </c>
    </row>
    <row r="47" spans="1:10" x14ac:dyDescent="0.25">
      <c r="A47" s="61" t="s">
        <v>57</v>
      </c>
      <c r="B47" s="150">
        <f t="shared" si="7"/>
        <v>8.3556846331254805E-2</v>
      </c>
      <c r="C47" s="147">
        <f t="shared" si="7"/>
        <v>0.24834502817983309</v>
      </c>
      <c r="D47" s="147">
        <f t="shared" si="7"/>
        <v>0.3583468582647969</v>
      </c>
      <c r="E47" s="108">
        <f t="shared" si="7"/>
        <v>0.31459167347155559</v>
      </c>
      <c r="F47" s="108">
        <f t="shared" si="7"/>
        <v>0.31620154059856043</v>
      </c>
      <c r="G47" s="109">
        <f t="shared" si="7"/>
        <v>0.32122328367875647</v>
      </c>
      <c r="H47" s="110">
        <f t="shared" si="7"/>
        <v>0.2926776394762301</v>
      </c>
    </row>
    <row r="48" spans="1:10" x14ac:dyDescent="0.25">
      <c r="A48" s="61" t="s">
        <v>58</v>
      </c>
      <c r="B48" s="107">
        <f t="shared" si="7"/>
        <v>6.3893397112838469E-3</v>
      </c>
      <c r="C48" s="147">
        <f t="shared" si="7"/>
        <v>3.2771462848364019E-2</v>
      </c>
      <c r="D48" s="147">
        <f t="shared" si="7"/>
        <v>0.15496836077830661</v>
      </c>
      <c r="E48" s="147">
        <f t="shared" si="7"/>
        <v>0.17769722559700452</v>
      </c>
      <c r="F48" s="108">
        <f t="shared" si="7"/>
        <v>0.17194090162899356</v>
      </c>
      <c r="G48" s="109">
        <f t="shared" si="7"/>
        <v>0.15950858160621761</v>
      </c>
      <c r="H48" s="110">
        <f t="shared" si="7"/>
        <v>0.12606975186610023</v>
      </c>
    </row>
    <row r="49" spans="1:8" x14ac:dyDescent="0.25">
      <c r="A49" s="61" t="s">
        <v>59</v>
      </c>
      <c r="B49" s="107">
        <f t="shared" si="7"/>
        <v>2.8359101392329378E-3</v>
      </c>
      <c r="C49" s="108">
        <f t="shared" si="7"/>
        <v>9.0279036448219011E-3</v>
      </c>
      <c r="D49" s="147">
        <f t="shared" si="7"/>
        <v>7.5994918272942233E-2</v>
      </c>
      <c r="E49" s="147">
        <f t="shared" si="7"/>
        <v>0.17182842385495295</v>
      </c>
      <c r="F49" s="147">
        <f t="shared" si="7"/>
        <v>0.20041671928273772</v>
      </c>
      <c r="G49" s="148">
        <f t="shared" si="7"/>
        <v>0.20794203367875647</v>
      </c>
      <c r="H49" s="110">
        <f t="shared" si="7"/>
        <v>0.10635396208589076</v>
      </c>
    </row>
    <row r="50" spans="1:8" x14ac:dyDescent="0.25">
      <c r="A50" s="61" t="s">
        <v>60</v>
      </c>
      <c r="B50" s="107">
        <f t="shared" si="7"/>
        <v>9.9086016912958066E-4</v>
      </c>
      <c r="C50" s="108">
        <f t="shared" si="7"/>
        <v>2.3562310660003626E-3</v>
      </c>
      <c r="D50" s="108">
        <f t="shared" si="7"/>
        <v>2.0655153758715222E-2</v>
      </c>
      <c r="E50" s="108">
        <f t="shared" si="7"/>
        <v>7.0253009088676002E-2</v>
      </c>
      <c r="F50" s="147">
        <f t="shared" si="7"/>
        <v>9.8838237151155445E-2</v>
      </c>
      <c r="G50" s="148">
        <f t="shared" si="7"/>
        <v>0.13902606865284975</v>
      </c>
      <c r="H50" s="110">
        <f t="shared" si="7"/>
        <v>4.6926718154963167E-2</v>
      </c>
    </row>
    <row r="51" spans="1:8" x14ac:dyDescent="0.25">
      <c r="A51" s="61" t="s">
        <v>61</v>
      </c>
      <c r="B51" s="107">
        <f t="shared" si="7"/>
        <v>5.6376526864269244E-4</v>
      </c>
      <c r="C51" s="108">
        <f t="shared" si="7"/>
        <v>6.5594710994881886E-4</v>
      </c>
      <c r="D51" s="108">
        <f t="shared" si="7"/>
        <v>5.330950513947396E-3</v>
      </c>
      <c r="E51" s="108">
        <f t="shared" si="7"/>
        <v>2.9012062910367994E-2</v>
      </c>
      <c r="F51" s="108">
        <f t="shared" si="7"/>
        <v>5.2733931051900496E-2</v>
      </c>
      <c r="G51" s="109">
        <f t="shared" si="7"/>
        <v>6.3086949481865287E-2</v>
      </c>
      <c r="H51" s="110">
        <f t="shared" si="7"/>
        <v>2.0463200535806154E-2</v>
      </c>
    </row>
    <row r="52" spans="1:8" x14ac:dyDescent="0.25">
      <c r="A52" s="70" t="s">
        <v>2</v>
      </c>
      <c r="B52" s="170">
        <f t="shared" ref="B52:H52" si="8">SUM(B46:B51)</f>
        <v>0.99999999999999989</v>
      </c>
      <c r="C52" s="168">
        <f t="shared" si="8"/>
        <v>1</v>
      </c>
      <c r="D52" s="168">
        <f t="shared" si="8"/>
        <v>1</v>
      </c>
      <c r="E52" s="168">
        <f t="shared" si="8"/>
        <v>1</v>
      </c>
      <c r="F52" s="168">
        <f t="shared" si="8"/>
        <v>1</v>
      </c>
      <c r="G52" s="169">
        <f t="shared" si="8"/>
        <v>1</v>
      </c>
      <c r="H52" s="111">
        <f t="shared" si="8"/>
        <v>1</v>
      </c>
    </row>
    <row r="54" spans="1:8" x14ac:dyDescent="0.25">
      <c r="E54" s="149"/>
    </row>
  </sheetData>
  <mergeCells count="12">
    <mergeCell ref="A32:A33"/>
    <mergeCell ref="B32:G32"/>
    <mergeCell ref="H32:H33"/>
    <mergeCell ref="A44:A45"/>
    <mergeCell ref="B44:G44"/>
    <mergeCell ref="H44:H45"/>
    <mergeCell ref="B7:G7"/>
    <mergeCell ref="A7:A8"/>
    <mergeCell ref="H7:H8"/>
    <mergeCell ref="A20:A21"/>
    <mergeCell ref="B20:G20"/>
    <mergeCell ref="H20:H2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7"/>
  <sheetViews>
    <sheetView zoomScale="85" zoomScaleNormal="85" workbookViewId="0">
      <selection activeCell="A7" sqref="A7:D19"/>
    </sheetView>
  </sheetViews>
  <sheetFormatPr baseColWidth="10" defaultRowHeight="15" x14ac:dyDescent="0.25"/>
  <cols>
    <col min="1" max="1" width="16.140625" customWidth="1"/>
    <col min="7" max="8" width="12.28515625" bestFit="1" customWidth="1"/>
  </cols>
  <sheetData>
    <row r="1" spans="1:4" x14ac:dyDescent="0.25">
      <c r="A1" s="30" t="s">
        <v>27</v>
      </c>
      <c r="B1" s="29"/>
      <c r="C1" s="29"/>
      <c r="D1" s="29"/>
    </row>
    <row r="2" spans="1:4" x14ac:dyDescent="0.25">
      <c r="A2" s="30" t="s">
        <v>28</v>
      </c>
      <c r="B2" s="29"/>
      <c r="C2" s="29"/>
      <c r="D2" s="29"/>
    </row>
    <row r="3" spans="1:4" x14ac:dyDescent="0.25">
      <c r="A3" s="30" t="s">
        <v>29</v>
      </c>
      <c r="B3" s="29"/>
      <c r="C3" s="29"/>
      <c r="D3" s="29"/>
    </row>
    <row r="4" spans="1:4" x14ac:dyDescent="0.25">
      <c r="A4" s="30" t="s">
        <v>30</v>
      </c>
      <c r="B4" s="29"/>
      <c r="C4" s="29"/>
      <c r="D4" s="29"/>
    </row>
    <row r="7" spans="1:4" x14ac:dyDescent="0.25">
      <c r="A7" s="182" t="s">
        <v>31</v>
      </c>
      <c r="B7" s="195" t="s">
        <v>32</v>
      </c>
      <c r="C7" s="196"/>
      <c r="D7" s="184" t="s">
        <v>26</v>
      </c>
    </row>
    <row r="8" spans="1:4" x14ac:dyDescent="0.25">
      <c r="A8" s="183"/>
      <c r="B8" s="112" t="s">
        <v>33</v>
      </c>
      <c r="C8" s="112" t="s">
        <v>34</v>
      </c>
      <c r="D8" s="185"/>
    </row>
    <row r="9" spans="1:4" x14ac:dyDescent="0.25">
      <c r="A9" s="85" t="s">
        <v>35</v>
      </c>
      <c r="B9" s="86">
        <v>9146</v>
      </c>
      <c r="C9" s="86">
        <v>8491</v>
      </c>
      <c r="D9" s="98">
        <f>SUM(B9:C9)</f>
        <v>17637</v>
      </c>
    </row>
    <row r="10" spans="1:4" x14ac:dyDescent="0.25">
      <c r="A10" s="85" t="s">
        <v>36</v>
      </c>
      <c r="B10" s="86">
        <v>7607</v>
      </c>
      <c r="C10" s="86">
        <v>7444</v>
      </c>
      <c r="D10" s="98">
        <f t="shared" ref="D10:D19" si="0">SUM(B10:C10)</f>
        <v>15051</v>
      </c>
    </row>
    <row r="11" spans="1:4" x14ac:dyDescent="0.25">
      <c r="A11" s="85" t="s">
        <v>37</v>
      </c>
      <c r="B11" s="86">
        <v>10745</v>
      </c>
      <c r="C11" s="86">
        <v>10800</v>
      </c>
      <c r="D11" s="98">
        <f t="shared" si="0"/>
        <v>21545</v>
      </c>
    </row>
    <row r="12" spans="1:4" x14ac:dyDescent="0.25">
      <c r="A12" s="85" t="s">
        <v>38</v>
      </c>
      <c r="B12" s="86">
        <v>15580</v>
      </c>
      <c r="C12" s="86">
        <v>15139</v>
      </c>
      <c r="D12" s="98">
        <f t="shared" si="0"/>
        <v>30719</v>
      </c>
    </row>
    <row r="13" spans="1:4" x14ac:dyDescent="0.25">
      <c r="A13" s="85" t="s">
        <v>39</v>
      </c>
      <c r="B13" s="86">
        <v>32650</v>
      </c>
      <c r="C13" s="86">
        <v>42258</v>
      </c>
      <c r="D13" s="98">
        <f t="shared" si="0"/>
        <v>74908</v>
      </c>
    </row>
    <row r="14" spans="1:4" x14ac:dyDescent="0.25">
      <c r="A14" s="85" t="s">
        <v>40</v>
      </c>
      <c r="B14" s="86">
        <v>59979</v>
      </c>
      <c r="C14" s="86">
        <v>59449</v>
      </c>
      <c r="D14" s="98">
        <f t="shared" si="0"/>
        <v>119428</v>
      </c>
    </row>
    <row r="15" spans="1:4" x14ac:dyDescent="0.25">
      <c r="A15" s="85" t="s">
        <v>41</v>
      </c>
      <c r="B15" s="86">
        <v>37682</v>
      </c>
      <c r="C15" s="86">
        <v>41681</v>
      </c>
      <c r="D15" s="98">
        <f t="shared" si="0"/>
        <v>79363</v>
      </c>
    </row>
    <row r="16" spans="1:4" x14ac:dyDescent="0.25">
      <c r="A16" s="85" t="s">
        <v>42</v>
      </c>
      <c r="B16" s="86">
        <v>21038</v>
      </c>
      <c r="C16" s="86">
        <v>23694</v>
      </c>
      <c r="D16" s="98">
        <f t="shared" si="0"/>
        <v>44732</v>
      </c>
    </row>
    <row r="17" spans="1:4" x14ac:dyDescent="0.25">
      <c r="A17" s="85" t="s">
        <v>43</v>
      </c>
      <c r="B17" s="86">
        <v>18047</v>
      </c>
      <c r="C17" s="86">
        <v>26867</v>
      </c>
      <c r="D17" s="98">
        <f t="shared" si="0"/>
        <v>44914</v>
      </c>
    </row>
    <row r="18" spans="1:4" x14ac:dyDescent="0.25">
      <c r="A18" s="85" t="s">
        <v>44</v>
      </c>
      <c r="B18" s="86">
        <v>7250</v>
      </c>
      <c r="C18" s="86">
        <v>16785</v>
      </c>
      <c r="D18" s="98">
        <f t="shared" si="0"/>
        <v>24035</v>
      </c>
    </row>
    <row r="19" spans="1:4" x14ac:dyDescent="0.25">
      <c r="A19" s="83" t="s">
        <v>26</v>
      </c>
      <c r="B19" s="88">
        <f>SUM(B9:B18)</f>
        <v>219724</v>
      </c>
      <c r="C19" s="88">
        <f t="shared" ref="C19" si="1">SUM(C9:C18)</f>
        <v>252608</v>
      </c>
      <c r="D19" s="99">
        <f t="shared" si="0"/>
        <v>472332</v>
      </c>
    </row>
    <row r="21" spans="1:4" x14ac:dyDescent="0.25">
      <c r="A21" s="48" t="s">
        <v>62</v>
      </c>
    </row>
    <row r="23" spans="1:4" x14ac:dyDescent="0.25">
      <c r="A23" s="182" t="s">
        <v>31</v>
      </c>
      <c r="B23" s="195" t="s">
        <v>32</v>
      </c>
      <c r="C23" s="196"/>
      <c r="D23" s="184" t="s">
        <v>26</v>
      </c>
    </row>
    <row r="24" spans="1:4" x14ac:dyDescent="0.25">
      <c r="A24" s="183"/>
      <c r="B24" s="112" t="s">
        <v>33</v>
      </c>
      <c r="C24" s="112" t="s">
        <v>34</v>
      </c>
      <c r="D24" s="185"/>
    </row>
    <row r="25" spans="1:4" x14ac:dyDescent="0.25">
      <c r="A25" s="85" t="s">
        <v>35</v>
      </c>
      <c r="B25" s="113">
        <f>B9/$D$19</f>
        <v>1.936349855610037E-2</v>
      </c>
      <c r="C25" s="113">
        <f>C9/$D$19</f>
        <v>1.7976762108008772E-2</v>
      </c>
      <c r="D25" s="114">
        <f>SUM(B25:C25)</f>
        <v>3.7340260664109143E-2</v>
      </c>
    </row>
    <row r="26" spans="1:4" x14ac:dyDescent="0.25">
      <c r="A26" s="85" t="s">
        <v>36</v>
      </c>
      <c r="B26" s="113">
        <f t="shared" ref="B26:C34" si="2">B10/$D$19</f>
        <v>1.6105197191805764E-2</v>
      </c>
      <c r="C26" s="113">
        <f t="shared" si="2"/>
        <v>1.5760100945944801E-2</v>
      </c>
      <c r="D26" s="114">
        <f t="shared" ref="D26:D35" si="3">SUM(B26:C26)</f>
        <v>3.1865298137750561E-2</v>
      </c>
    </row>
    <row r="27" spans="1:4" x14ac:dyDescent="0.25">
      <c r="A27" s="85" t="s">
        <v>37</v>
      </c>
      <c r="B27" s="113">
        <f t="shared" si="2"/>
        <v>2.2748829213349933E-2</v>
      </c>
      <c r="C27" s="113">
        <f t="shared" si="2"/>
        <v>2.2865272731891973E-2</v>
      </c>
      <c r="D27" s="114">
        <f t="shared" si="3"/>
        <v>4.5614101945241903E-2</v>
      </c>
    </row>
    <row r="28" spans="1:4" x14ac:dyDescent="0.25">
      <c r="A28" s="85" t="s">
        <v>38</v>
      </c>
      <c r="B28" s="113">
        <f t="shared" si="2"/>
        <v>3.2985273070636756E-2</v>
      </c>
      <c r="C28" s="113">
        <f t="shared" si="2"/>
        <v>3.2051607767417833E-2</v>
      </c>
      <c r="D28" s="114">
        <f t="shared" si="3"/>
        <v>6.5036880838054589E-2</v>
      </c>
    </row>
    <row r="29" spans="1:4" x14ac:dyDescent="0.25">
      <c r="A29" s="85" t="s">
        <v>39</v>
      </c>
      <c r="B29" s="113">
        <f t="shared" si="2"/>
        <v>6.9125106916321566E-2</v>
      </c>
      <c r="C29" s="113">
        <f t="shared" si="2"/>
        <v>8.9466731028175095E-2</v>
      </c>
      <c r="D29" s="114">
        <f t="shared" si="3"/>
        <v>0.15859183794449666</v>
      </c>
    </row>
    <row r="30" spans="1:4" x14ac:dyDescent="0.25">
      <c r="A30" s="85" t="s">
        <v>40</v>
      </c>
      <c r="B30" s="145">
        <f t="shared" si="2"/>
        <v>0.12698483270242117</v>
      </c>
      <c r="C30" s="113">
        <f t="shared" si="2"/>
        <v>0.12586274061465241</v>
      </c>
      <c r="D30" s="114">
        <f t="shared" si="3"/>
        <v>0.25284757331707358</v>
      </c>
    </row>
    <row r="31" spans="1:4" x14ac:dyDescent="0.25">
      <c r="A31" s="85" t="s">
        <v>41</v>
      </c>
      <c r="B31" s="113">
        <f t="shared" si="2"/>
        <v>7.9778630285477159E-2</v>
      </c>
      <c r="C31" s="113">
        <f t="shared" si="2"/>
        <v>8.8245132660924944E-2</v>
      </c>
      <c r="D31" s="114">
        <f t="shared" si="3"/>
        <v>0.16802376294640209</v>
      </c>
    </row>
    <row r="32" spans="1:4" x14ac:dyDescent="0.25">
      <c r="A32" s="85" t="s">
        <v>42</v>
      </c>
      <c r="B32" s="113">
        <f t="shared" si="2"/>
        <v>4.454070441977253E-2</v>
      </c>
      <c r="C32" s="113">
        <f t="shared" si="2"/>
        <v>5.0163867787911889E-2</v>
      </c>
      <c r="D32" s="114">
        <f t="shared" si="3"/>
        <v>9.4704572207684412E-2</v>
      </c>
    </row>
    <row r="33" spans="1:8" x14ac:dyDescent="0.25">
      <c r="A33" s="85" t="s">
        <v>43</v>
      </c>
      <c r="B33" s="113">
        <f t="shared" si="2"/>
        <v>3.8208294165968007E-2</v>
      </c>
      <c r="C33" s="113">
        <f t="shared" si="2"/>
        <v>5.6881600230346455E-2</v>
      </c>
      <c r="D33" s="114">
        <f t="shared" si="3"/>
        <v>9.5089894396314462E-2</v>
      </c>
    </row>
    <row r="34" spans="1:8" x14ac:dyDescent="0.25">
      <c r="A34" s="85" t="s">
        <v>44</v>
      </c>
      <c r="B34" s="113">
        <f t="shared" si="2"/>
        <v>1.5349372898723779E-2</v>
      </c>
      <c r="C34" s="113">
        <f t="shared" si="2"/>
        <v>3.5536444704148774E-2</v>
      </c>
      <c r="D34" s="114">
        <f t="shared" si="3"/>
        <v>5.0885817602872557E-2</v>
      </c>
    </row>
    <row r="35" spans="1:8" x14ac:dyDescent="0.25">
      <c r="A35" s="83" t="s">
        <v>26</v>
      </c>
      <c r="B35" s="146">
        <f>SUM(B25:B34)</f>
        <v>0.46518973942057706</v>
      </c>
      <c r="C35" s="115">
        <f t="shared" ref="C35" si="4">SUM(C25:C34)</f>
        <v>0.53481026057942294</v>
      </c>
      <c r="D35" s="116">
        <f t="shared" si="3"/>
        <v>1</v>
      </c>
    </row>
    <row r="37" spans="1:8" x14ac:dyDescent="0.25">
      <c r="A37" s="48" t="s">
        <v>63</v>
      </c>
    </row>
    <row r="39" spans="1:8" x14ac:dyDescent="0.25">
      <c r="A39" s="182" t="s">
        <v>31</v>
      </c>
      <c r="B39" s="195" t="s">
        <v>32</v>
      </c>
      <c r="C39" s="196"/>
      <c r="D39" s="184" t="s">
        <v>26</v>
      </c>
      <c r="F39" s="135" t="s">
        <v>81</v>
      </c>
    </row>
    <row r="40" spans="1:8" x14ac:dyDescent="0.25">
      <c r="A40" s="183"/>
      <c r="B40" s="112" t="s">
        <v>33</v>
      </c>
      <c r="C40" s="112" t="s">
        <v>34</v>
      </c>
      <c r="D40" s="185"/>
      <c r="G40" s="122" t="s">
        <v>82</v>
      </c>
      <c r="H40" s="122" t="s">
        <v>83</v>
      </c>
    </row>
    <row r="41" spans="1:8" x14ac:dyDescent="0.25">
      <c r="A41" s="85" t="s">
        <v>35</v>
      </c>
      <c r="B41" s="113">
        <f>B9/$D9</f>
        <v>0.51856891761637469</v>
      </c>
      <c r="C41" s="113">
        <f>C9/$D9</f>
        <v>0.48143108238362531</v>
      </c>
      <c r="D41" s="114">
        <f>SUM(B41:C41)</f>
        <v>1</v>
      </c>
      <c r="G41" s="125">
        <f>100*B41/C41</f>
        <v>107.71405017076906</v>
      </c>
      <c r="H41" s="125">
        <f>100*C41/B41</f>
        <v>92.838399300240525</v>
      </c>
    </row>
    <row r="42" spans="1:8" x14ac:dyDescent="0.25">
      <c r="A42" s="85" t="s">
        <v>36</v>
      </c>
      <c r="B42" s="113">
        <f t="shared" ref="B42:C42" si="5">B10/$D10</f>
        <v>0.50541492259650522</v>
      </c>
      <c r="C42" s="113">
        <f t="shared" si="5"/>
        <v>0.49458507740349478</v>
      </c>
      <c r="D42" s="114">
        <f t="shared" ref="D42:D51" si="6">SUM(B42:C42)</f>
        <v>1</v>
      </c>
      <c r="G42" s="125">
        <f t="shared" ref="G42:G50" si="7">100*B42/C42</f>
        <v>102.18968296614725</v>
      </c>
      <c r="H42" s="125">
        <f t="shared" ref="H42:H51" si="8">100*C42/B42</f>
        <v>97.857236755619809</v>
      </c>
    </row>
    <row r="43" spans="1:8" x14ac:dyDescent="0.25">
      <c r="A43" s="85" t="s">
        <v>37</v>
      </c>
      <c r="B43" s="113">
        <f t="shared" ref="B43:C43" si="9">B11/$D11</f>
        <v>0.4987236017637503</v>
      </c>
      <c r="C43" s="113">
        <f t="shared" si="9"/>
        <v>0.5012763982362497</v>
      </c>
      <c r="D43" s="114">
        <f t="shared" si="6"/>
        <v>1</v>
      </c>
      <c r="G43" s="125">
        <f t="shared" si="7"/>
        <v>99.490740740740748</v>
      </c>
      <c r="H43" s="125">
        <f t="shared" si="8"/>
        <v>100.51186598417868</v>
      </c>
    </row>
    <row r="44" spans="1:8" x14ac:dyDescent="0.25">
      <c r="A44" s="85" t="s">
        <v>38</v>
      </c>
      <c r="B44" s="113">
        <f t="shared" ref="B44:C44" si="10">B12/$D12</f>
        <v>0.50717796803281356</v>
      </c>
      <c r="C44" s="113">
        <f t="shared" si="10"/>
        <v>0.49282203196718644</v>
      </c>
      <c r="D44" s="114">
        <f t="shared" si="6"/>
        <v>1</v>
      </c>
      <c r="G44" s="125">
        <f t="shared" si="7"/>
        <v>102.91300614307418</v>
      </c>
      <c r="H44" s="125">
        <f t="shared" si="8"/>
        <v>97.169448010269576</v>
      </c>
    </row>
    <row r="45" spans="1:8" x14ac:dyDescent="0.25">
      <c r="A45" s="85" t="s">
        <v>39</v>
      </c>
      <c r="B45" s="113">
        <f t="shared" ref="B45:C45" si="11">B13/$D13</f>
        <v>0.43586799807764193</v>
      </c>
      <c r="C45" s="145">
        <f t="shared" si="11"/>
        <v>0.56413200192235813</v>
      </c>
      <c r="D45" s="114">
        <f t="shared" si="6"/>
        <v>1</v>
      </c>
      <c r="G45" s="125">
        <f t="shared" si="7"/>
        <v>77.263476738132425</v>
      </c>
      <c r="H45" s="125">
        <f t="shared" si="8"/>
        <v>129.42725880551302</v>
      </c>
    </row>
    <row r="46" spans="1:8" x14ac:dyDescent="0.25">
      <c r="A46" s="85" t="s">
        <v>40</v>
      </c>
      <c r="B46" s="113">
        <f t="shared" ref="B46:C46" si="12">B14/$D14</f>
        <v>0.50221891013832598</v>
      </c>
      <c r="C46" s="113">
        <f t="shared" si="12"/>
        <v>0.49778108986167396</v>
      </c>
      <c r="D46" s="114">
        <f t="shared" si="6"/>
        <v>1</v>
      </c>
      <c r="G46" s="125">
        <f t="shared" si="7"/>
        <v>100.89152046291778</v>
      </c>
      <c r="H46" s="125">
        <f t="shared" si="8"/>
        <v>99.11635739175378</v>
      </c>
    </row>
    <row r="47" spans="1:8" x14ac:dyDescent="0.25">
      <c r="A47" s="85" t="s">
        <v>41</v>
      </c>
      <c r="B47" s="113">
        <f t="shared" ref="B47:C47" si="13">B15/$D15</f>
        <v>0.47480563990776559</v>
      </c>
      <c r="C47" s="113">
        <f t="shared" si="13"/>
        <v>0.52519436009223441</v>
      </c>
      <c r="D47" s="114">
        <f t="shared" si="6"/>
        <v>1</v>
      </c>
      <c r="G47" s="125">
        <f t="shared" si="7"/>
        <v>90.405700439048971</v>
      </c>
      <c r="H47" s="125">
        <f t="shared" si="8"/>
        <v>110.61249402897936</v>
      </c>
    </row>
    <row r="48" spans="1:8" x14ac:dyDescent="0.25">
      <c r="A48" s="85" t="s">
        <v>42</v>
      </c>
      <c r="B48" s="113">
        <f t="shared" ref="B48:C48" si="14">B16/$D16</f>
        <v>0.47031208083698472</v>
      </c>
      <c r="C48" s="113">
        <f t="shared" si="14"/>
        <v>0.52968791916301528</v>
      </c>
      <c r="D48" s="114">
        <f t="shared" si="6"/>
        <v>1</v>
      </c>
      <c r="G48" s="125">
        <f t="shared" si="7"/>
        <v>88.790411074533651</v>
      </c>
      <c r="H48" s="125">
        <f t="shared" si="8"/>
        <v>112.62477421808155</v>
      </c>
    </row>
    <row r="49" spans="1:8" x14ac:dyDescent="0.25">
      <c r="A49" s="85" t="s">
        <v>43</v>
      </c>
      <c r="B49" s="113">
        <f t="shared" ref="B49:C49" si="15">B17/$D17</f>
        <v>0.40181235249588104</v>
      </c>
      <c r="C49" s="113">
        <f t="shared" si="15"/>
        <v>0.59818764750411901</v>
      </c>
      <c r="D49" s="114">
        <f t="shared" si="6"/>
        <v>1</v>
      </c>
      <c r="G49" s="125">
        <f t="shared" si="7"/>
        <v>67.171623180853842</v>
      </c>
      <c r="H49" s="125">
        <f t="shared" si="8"/>
        <v>148.87238876267523</v>
      </c>
    </row>
    <row r="50" spans="1:8" x14ac:dyDescent="0.25">
      <c r="A50" s="85" t="s">
        <v>44</v>
      </c>
      <c r="B50" s="113">
        <f t="shared" ref="B50:C50" si="16">B18/$D18</f>
        <v>0.30164343665487831</v>
      </c>
      <c r="C50" s="145">
        <f t="shared" si="16"/>
        <v>0.69835656334512175</v>
      </c>
      <c r="D50" s="114">
        <f t="shared" si="6"/>
        <v>1</v>
      </c>
      <c r="G50" s="125">
        <f t="shared" si="7"/>
        <v>43.193327375633004</v>
      </c>
      <c r="H50" s="125">
        <f t="shared" si="8"/>
        <v>231.51724137931038</v>
      </c>
    </row>
    <row r="51" spans="1:8" x14ac:dyDescent="0.25">
      <c r="A51" s="83" t="s">
        <v>26</v>
      </c>
      <c r="B51" s="115">
        <f>B19/$D19</f>
        <v>0.46518973942057706</v>
      </c>
      <c r="C51" s="115">
        <f>C19/$D19</f>
        <v>0.53481026057942294</v>
      </c>
      <c r="D51" s="116">
        <f t="shared" si="6"/>
        <v>1</v>
      </c>
      <c r="G51" s="125">
        <f t="shared" ref="G51" si="17">100*B51/C51</f>
        <v>86.982201672156066</v>
      </c>
      <c r="H51" s="125">
        <f t="shared" si="8"/>
        <v>114.96604831515901</v>
      </c>
    </row>
    <row r="53" spans="1:8" x14ac:dyDescent="0.25">
      <c r="A53" s="48" t="s">
        <v>64</v>
      </c>
    </row>
    <row r="55" spans="1:8" x14ac:dyDescent="0.25">
      <c r="A55" s="182" t="s">
        <v>31</v>
      </c>
      <c r="B55" s="195" t="s">
        <v>32</v>
      </c>
      <c r="C55" s="196"/>
      <c r="D55" s="184" t="s">
        <v>26</v>
      </c>
    </row>
    <row r="56" spans="1:8" x14ac:dyDescent="0.25">
      <c r="A56" s="183"/>
      <c r="B56" s="112" t="s">
        <v>33</v>
      </c>
      <c r="C56" s="112" t="s">
        <v>34</v>
      </c>
      <c r="D56" s="185"/>
      <c r="F56" s="135" t="s">
        <v>81</v>
      </c>
    </row>
    <row r="57" spans="1:8" x14ac:dyDescent="0.25">
      <c r="A57" s="85" t="s">
        <v>35</v>
      </c>
      <c r="B57" s="113">
        <f>B9/B$19</f>
        <v>4.1624947661611837E-2</v>
      </c>
      <c r="C57" s="113">
        <f>C9/C$19</f>
        <v>3.3613345578920699E-2</v>
      </c>
      <c r="D57" s="114">
        <f>D9/D$19</f>
        <v>3.7340260664109143E-2</v>
      </c>
    </row>
    <row r="58" spans="1:8" x14ac:dyDescent="0.25">
      <c r="A58" s="85" t="s">
        <v>36</v>
      </c>
      <c r="B58" s="113">
        <f t="shared" ref="B58:C66" si="18">B10/B$19</f>
        <v>3.4620705976588811E-2</v>
      </c>
      <c r="C58" s="113">
        <f t="shared" si="18"/>
        <v>2.9468583734481885E-2</v>
      </c>
      <c r="D58" s="114">
        <f t="shared" ref="D58" si="19">D10/D$19</f>
        <v>3.1865298137750568E-2</v>
      </c>
    </row>
    <row r="59" spans="1:8" x14ac:dyDescent="0.25">
      <c r="A59" s="85" t="s">
        <v>37</v>
      </c>
      <c r="B59" s="113">
        <f t="shared" si="18"/>
        <v>4.8902259197902823E-2</v>
      </c>
      <c r="C59" s="113">
        <f t="shared" si="18"/>
        <v>4.2753990372434762E-2</v>
      </c>
      <c r="D59" s="114">
        <f t="shared" ref="D59" si="20">D11/D$19</f>
        <v>4.5614101945241903E-2</v>
      </c>
    </row>
    <row r="60" spans="1:8" x14ac:dyDescent="0.25">
      <c r="A60" s="85" t="s">
        <v>38</v>
      </c>
      <c r="B60" s="113">
        <f t="shared" si="18"/>
        <v>7.0907138045912144E-2</v>
      </c>
      <c r="C60" s="113">
        <f t="shared" si="18"/>
        <v>5.9930801874841649E-2</v>
      </c>
      <c r="D60" s="114">
        <f t="shared" ref="D60" si="21">D12/D$19</f>
        <v>6.5036880838054589E-2</v>
      </c>
    </row>
    <row r="61" spans="1:8" x14ac:dyDescent="0.25">
      <c r="A61" s="85" t="s">
        <v>39</v>
      </c>
      <c r="B61" s="113">
        <f t="shared" si="18"/>
        <v>0.14859551073164515</v>
      </c>
      <c r="C61" s="113">
        <f t="shared" si="18"/>
        <v>0.1672868634405878</v>
      </c>
      <c r="D61" s="114">
        <f t="shared" ref="D61" si="22">D13/D$19</f>
        <v>0.15859183794449666</v>
      </c>
    </row>
    <row r="62" spans="1:8" x14ac:dyDescent="0.25">
      <c r="A62" s="85" t="s">
        <v>40</v>
      </c>
      <c r="B62" s="145">
        <f t="shared" si="18"/>
        <v>0.27297427682001058</v>
      </c>
      <c r="C62" s="113">
        <f t="shared" si="18"/>
        <v>0.23534092348619204</v>
      </c>
      <c r="D62" s="114">
        <f t="shared" ref="D62" si="23">D14/D$19</f>
        <v>0.25284757331707358</v>
      </c>
    </row>
    <row r="63" spans="1:8" x14ac:dyDescent="0.25">
      <c r="A63" s="85" t="s">
        <v>41</v>
      </c>
      <c r="B63" s="113">
        <f t="shared" si="18"/>
        <v>0.17149696892465094</v>
      </c>
      <c r="C63" s="113">
        <f t="shared" si="18"/>
        <v>0.16500269191791234</v>
      </c>
      <c r="D63" s="114">
        <f t="shared" ref="D63" si="24">D15/D$19</f>
        <v>0.16802376294640212</v>
      </c>
    </row>
    <row r="64" spans="1:8" x14ac:dyDescent="0.25">
      <c r="A64" s="85" t="s">
        <v>42</v>
      </c>
      <c r="B64" s="113">
        <f t="shared" si="18"/>
        <v>9.5747392182920388E-2</v>
      </c>
      <c r="C64" s="113">
        <f t="shared" si="18"/>
        <v>9.3797504433747153E-2</v>
      </c>
      <c r="D64" s="114">
        <f t="shared" ref="D64" si="25">D16/D$19</f>
        <v>9.4704572207684426E-2</v>
      </c>
    </row>
    <row r="65" spans="1:4" x14ac:dyDescent="0.25">
      <c r="A65" s="85" t="s">
        <v>43</v>
      </c>
      <c r="B65" s="113">
        <f t="shared" si="18"/>
        <v>8.2134860097212867E-2</v>
      </c>
      <c r="C65" s="113">
        <f t="shared" si="18"/>
        <v>0.10635846845705599</v>
      </c>
      <c r="D65" s="114">
        <f t="shared" ref="D65" si="26">D17/D$19</f>
        <v>9.5089894396314462E-2</v>
      </c>
    </row>
    <row r="66" spans="1:4" x14ac:dyDescent="0.25">
      <c r="A66" s="85" t="s">
        <v>44</v>
      </c>
      <c r="B66" s="113">
        <f t="shared" si="18"/>
        <v>3.2995940361544483E-2</v>
      </c>
      <c r="C66" s="113">
        <f t="shared" si="18"/>
        <v>6.6446826703825693E-2</v>
      </c>
      <c r="D66" s="114">
        <f t="shared" ref="D66" si="27">D18/D$19</f>
        <v>5.0885817602872557E-2</v>
      </c>
    </row>
    <row r="67" spans="1:4" x14ac:dyDescent="0.25">
      <c r="A67" s="83" t="s">
        <v>26</v>
      </c>
      <c r="B67" s="115">
        <f>SUM(B57:B66)</f>
        <v>1</v>
      </c>
      <c r="C67" s="115">
        <f>SUM(C57:C66)</f>
        <v>1</v>
      </c>
      <c r="D67" s="116">
        <f>SUM(D57:D66)</f>
        <v>1</v>
      </c>
    </row>
  </sheetData>
  <sheetProtection password="DA5D" sheet="1" objects="1" scenarios="1"/>
  <mergeCells count="12">
    <mergeCell ref="A39:A40"/>
    <mergeCell ref="B39:C39"/>
    <mergeCell ref="D39:D40"/>
    <mergeCell ref="A55:A56"/>
    <mergeCell ref="B55:C55"/>
    <mergeCell ref="D55:D56"/>
    <mergeCell ref="B7:C7"/>
    <mergeCell ref="A7:A8"/>
    <mergeCell ref="D7:D8"/>
    <mergeCell ref="A23:A24"/>
    <mergeCell ref="B23:C23"/>
    <mergeCell ref="D23:D2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K15"/>
  <sheetViews>
    <sheetView workbookViewId="0">
      <selection activeCell="R14" sqref="R14"/>
    </sheetView>
  </sheetViews>
  <sheetFormatPr baseColWidth="10" defaultRowHeight="15" x14ac:dyDescent="0.25"/>
  <cols>
    <col min="1" max="1" width="15.28515625" style="151" bestFit="1" customWidth="1"/>
    <col min="2" max="2" width="8.42578125" style="151" bestFit="1" customWidth="1"/>
    <col min="3" max="3" width="8.28515625" style="151" bestFit="1" customWidth="1"/>
    <col min="4" max="4" width="9.28515625" style="151" bestFit="1" customWidth="1"/>
    <col min="5" max="5" width="3.42578125" style="151" customWidth="1"/>
    <col min="6" max="6" width="9.28515625" style="151" bestFit="1" customWidth="1"/>
    <col min="7" max="7" width="8.42578125" style="151" bestFit="1" customWidth="1"/>
    <col min="8" max="8" width="8.28515625" style="151" bestFit="1" customWidth="1"/>
    <col min="9" max="9" width="9.28515625" style="151" bestFit="1" customWidth="1"/>
    <col min="10" max="16384" width="11.42578125" style="151"/>
  </cols>
  <sheetData>
    <row r="3" spans="1:11" x14ac:dyDescent="0.25">
      <c r="A3" s="199" t="s">
        <v>31</v>
      </c>
      <c r="B3" s="201" t="s">
        <v>32</v>
      </c>
      <c r="C3" s="202"/>
      <c r="D3" s="197" t="s">
        <v>26</v>
      </c>
      <c r="F3" s="197" t="s">
        <v>84</v>
      </c>
      <c r="G3" s="203" t="s">
        <v>96</v>
      </c>
      <c r="H3" s="202"/>
      <c r="I3" s="197" t="s">
        <v>26</v>
      </c>
    </row>
    <row r="4" spans="1:11" ht="18" x14ac:dyDescent="0.25">
      <c r="A4" s="200"/>
      <c r="B4" s="152" t="s">
        <v>33</v>
      </c>
      <c r="C4" s="152" t="s">
        <v>34</v>
      </c>
      <c r="D4" s="198"/>
      <c r="F4" s="198"/>
      <c r="G4" s="153" t="s">
        <v>111</v>
      </c>
      <c r="H4" s="153" t="s">
        <v>112</v>
      </c>
      <c r="I4" s="198"/>
    </row>
    <row r="5" spans="1:11" ht="15.75" x14ac:dyDescent="0.25">
      <c r="A5" s="154" t="s">
        <v>35</v>
      </c>
      <c r="B5" s="155">
        <v>9146</v>
      </c>
      <c r="C5" s="155">
        <v>8491</v>
      </c>
      <c r="D5" s="156">
        <f>SUM(B5:C5)</f>
        <v>17637</v>
      </c>
      <c r="F5" s="157" t="s">
        <v>113</v>
      </c>
      <c r="G5" s="158" t="s">
        <v>114</v>
      </c>
      <c r="H5" s="158" t="s">
        <v>115</v>
      </c>
      <c r="I5" s="159" t="s">
        <v>116</v>
      </c>
      <c r="K5" s="160"/>
    </row>
    <row r="6" spans="1:11" ht="18" x14ac:dyDescent="0.25">
      <c r="A6" s="154" t="s">
        <v>36</v>
      </c>
      <c r="B6" s="155">
        <v>7607</v>
      </c>
      <c r="C6" s="155">
        <v>7444</v>
      </c>
      <c r="D6" s="156">
        <f t="shared" ref="D6:D15" si="0">SUM(B6:C6)</f>
        <v>15051</v>
      </c>
      <c r="F6" s="157" t="s">
        <v>117</v>
      </c>
      <c r="G6" s="158" t="s">
        <v>118</v>
      </c>
      <c r="H6" s="158" t="s">
        <v>119</v>
      </c>
      <c r="I6" s="159" t="s">
        <v>120</v>
      </c>
    </row>
    <row r="7" spans="1:11" ht="18" x14ac:dyDescent="0.25">
      <c r="A7" s="154" t="s">
        <v>37</v>
      </c>
      <c r="B7" s="155">
        <v>10745</v>
      </c>
      <c r="C7" s="155">
        <v>10800</v>
      </c>
      <c r="D7" s="156">
        <f t="shared" si="0"/>
        <v>21545</v>
      </c>
      <c r="F7" s="157" t="s">
        <v>121</v>
      </c>
      <c r="G7" s="158" t="s">
        <v>122</v>
      </c>
      <c r="H7" s="158" t="s">
        <v>123</v>
      </c>
      <c r="I7" s="159" t="s">
        <v>124</v>
      </c>
    </row>
    <row r="8" spans="1:11" ht="18" x14ac:dyDescent="0.25">
      <c r="A8" s="154" t="s">
        <v>38</v>
      </c>
      <c r="B8" s="155">
        <v>15580</v>
      </c>
      <c r="C8" s="155">
        <v>15139</v>
      </c>
      <c r="D8" s="156">
        <f t="shared" si="0"/>
        <v>30719</v>
      </c>
      <c r="F8" s="157" t="s">
        <v>125</v>
      </c>
      <c r="G8" s="158" t="s">
        <v>126</v>
      </c>
      <c r="H8" s="158" t="s">
        <v>127</v>
      </c>
      <c r="I8" s="159" t="s">
        <v>128</v>
      </c>
    </row>
    <row r="9" spans="1:11" ht="18" x14ac:dyDescent="0.25">
      <c r="A9" s="154" t="s">
        <v>39</v>
      </c>
      <c r="B9" s="155">
        <v>32650</v>
      </c>
      <c r="C9" s="155">
        <v>42258</v>
      </c>
      <c r="D9" s="156">
        <f t="shared" si="0"/>
        <v>74908</v>
      </c>
      <c r="F9" s="157" t="s">
        <v>129</v>
      </c>
      <c r="G9" s="158" t="s">
        <v>130</v>
      </c>
      <c r="H9" s="158" t="s">
        <v>131</v>
      </c>
      <c r="I9" s="159" t="s">
        <v>132</v>
      </c>
    </row>
    <row r="10" spans="1:11" ht="18" x14ac:dyDescent="0.25">
      <c r="A10" s="154" t="s">
        <v>40</v>
      </c>
      <c r="B10" s="155">
        <v>59979</v>
      </c>
      <c r="C10" s="155">
        <v>59449</v>
      </c>
      <c r="D10" s="156">
        <f t="shared" si="0"/>
        <v>119428</v>
      </c>
      <c r="F10" s="157" t="s">
        <v>133</v>
      </c>
      <c r="G10" s="158" t="s">
        <v>134</v>
      </c>
      <c r="H10" s="158" t="s">
        <v>135</v>
      </c>
      <c r="I10" s="159" t="s">
        <v>136</v>
      </c>
    </row>
    <row r="11" spans="1:11" ht="18" x14ac:dyDescent="0.25">
      <c r="A11" s="154" t="s">
        <v>41</v>
      </c>
      <c r="B11" s="155">
        <v>37682</v>
      </c>
      <c r="C11" s="155">
        <v>41681</v>
      </c>
      <c r="D11" s="156">
        <f t="shared" si="0"/>
        <v>79363</v>
      </c>
      <c r="F11" s="157" t="s">
        <v>137</v>
      </c>
      <c r="G11" s="158" t="s">
        <v>138</v>
      </c>
      <c r="H11" s="158" t="s">
        <v>139</v>
      </c>
      <c r="I11" s="159" t="s">
        <v>140</v>
      </c>
    </row>
    <row r="12" spans="1:11" ht="18" x14ac:dyDescent="0.25">
      <c r="A12" s="154" t="s">
        <v>42</v>
      </c>
      <c r="B12" s="155">
        <v>21038</v>
      </c>
      <c r="C12" s="155">
        <v>23694</v>
      </c>
      <c r="D12" s="156">
        <f t="shared" si="0"/>
        <v>44732</v>
      </c>
      <c r="F12" s="157" t="s">
        <v>141</v>
      </c>
      <c r="G12" s="158" t="s">
        <v>142</v>
      </c>
      <c r="H12" s="158" t="s">
        <v>143</v>
      </c>
      <c r="I12" s="159" t="s">
        <v>144</v>
      </c>
    </row>
    <row r="13" spans="1:11" ht="18" x14ac:dyDescent="0.25">
      <c r="A13" s="154" t="s">
        <v>43</v>
      </c>
      <c r="B13" s="155">
        <v>18047</v>
      </c>
      <c r="C13" s="155">
        <v>26867</v>
      </c>
      <c r="D13" s="156">
        <f t="shared" si="0"/>
        <v>44914</v>
      </c>
      <c r="F13" s="157" t="s">
        <v>145</v>
      </c>
      <c r="G13" s="158" t="s">
        <v>146</v>
      </c>
      <c r="H13" s="158" t="s">
        <v>147</v>
      </c>
      <c r="I13" s="159" t="s">
        <v>148</v>
      </c>
    </row>
    <row r="14" spans="1:11" ht="15.75" x14ac:dyDescent="0.25">
      <c r="A14" s="154" t="s">
        <v>44</v>
      </c>
      <c r="B14" s="155">
        <v>7250</v>
      </c>
      <c r="C14" s="155">
        <v>16785</v>
      </c>
      <c r="D14" s="156">
        <f t="shared" si="0"/>
        <v>24035</v>
      </c>
      <c r="F14" s="157" t="s">
        <v>149</v>
      </c>
      <c r="G14" s="158" t="s">
        <v>150</v>
      </c>
      <c r="H14" s="158" t="s">
        <v>151</v>
      </c>
      <c r="I14" s="159" t="s">
        <v>152</v>
      </c>
    </row>
    <row r="15" spans="1:11" ht="35.25" customHeight="1" x14ac:dyDescent="0.25">
      <c r="A15" s="161" t="s">
        <v>26</v>
      </c>
      <c r="B15" s="162">
        <f>SUM(B5:B14)</f>
        <v>219724</v>
      </c>
      <c r="C15" s="162">
        <f t="shared" ref="C15" si="1">SUM(C5:C14)</f>
        <v>252608</v>
      </c>
      <c r="D15" s="163">
        <f t="shared" si="0"/>
        <v>472332</v>
      </c>
      <c r="F15" s="164" t="s">
        <v>2</v>
      </c>
      <c r="G15" s="165" t="s">
        <v>153</v>
      </c>
      <c r="H15" s="165" t="s">
        <v>154</v>
      </c>
      <c r="I15" s="166" t="s">
        <v>155</v>
      </c>
    </row>
  </sheetData>
  <sheetProtection password="DA5D" sheet="1" objects="1" scenarios="1"/>
  <mergeCells count="6">
    <mergeCell ref="I3:I4"/>
    <mergeCell ref="A3:A4"/>
    <mergeCell ref="B3:C3"/>
    <mergeCell ref="D3:D4"/>
    <mergeCell ref="F3:F4"/>
    <mergeCell ref="G3:H3"/>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Tab 1 &amp; 4</vt:lpstr>
      <vt:lpstr>Tab 2 &amp; 5</vt:lpstr>
      <vt:lpstr>Tab 3 &amp; 6</vt:lpstr>
      <vt:lpstr>Tab simple</vt:lpstr>
      <vt:lpstr>Tab 7</vt:lpstr>
      <vt:lpstr>Tab 8</vt:lpstr>
      <vt:lpstr>Tab 9</vt:lpstr>
      <vt:lpstr>Tab contingence</vt:lpstr>
    </vt:vector>
  </TitlesOfParts>
  <Company>Paris 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 léger</dc:creator>
  <cp:lastModifiedBy>Utilisateur</cp:lastModifiedBy>
  <dcterms:created xsi:type="dcterms:W3CDTF">2010-10-04T19:55:42Z</dcterms:created>
  <dcterms:modified xsi:type="dcterms:W3CDTF">2020-09-28T10:02:51Z</dcterms:modified>
</cp:coreProperties>
</file>