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ml.chartshapes+xml"/>
  <Override PartName="/xl/charts/chart21.xml" ContentType="application/vnd.openxmlformats-officedocument.drawingml.chart+xml"/>
  <Override PartName="/xl/drawings/drawing6.xml" ContentType="application/vnd.openxmlformats-officedocument.drawingml.chartshapes+xml"/>
  <Override PartName="/xl/charts/chart22.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8.xml" ContentType="application/vnd.openxmlformats-officedocument.drawing+xml"/>
  <Override PartName="/xl/comments6.xml" ContentType="application/vnd.openxmlformats-officedocument.spreadsheetml.comment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User\Desktop\M1 Analyse statistique\02 Lecture + graphiques\"/>
    </mc:Choice>
  </mc:AlternateContent>
  <xr:revisionPtr revIDLastSave="0" documentId="13_ncr:1_{B2B36057-7F8B-4AB1-A762-E06816883C28}" xr6:coauthVersionLast="45" xr6:coauthVersionMax="45" xr10:uidLastSave="{00000000-0000-0000-0000-000000000000}"/>
  <bookViews>
    <workbookView xWindow="-120" yWindow="-120" windowWidth="24240" windowHeight="13140" activeTab="5" xr2:uid="{00000000-000D-0000-FFFF-FFFF00000000}"/>
  </bookViews>
  <sheets>
    <sheet name="Tab 1" sheetId="1" r:id="rId1"/>
    <sheet name="Tab 2" sheetId="2" r:id="rId2"/>
    <sheet name="Tab 3" sheetId="7" r:id="rId3"/>
    <sheet name="Tab 7" sheetId="6" r:id="rId4"/>
    <sheet name="Tab 8" sheetId="5" r:id="rId5"/>
    <sheet name="Tab 9" sheetId="3" r:id="rId6"/>
  </sheets>
  <calcPr calcId="191029"/>
</workbook>
</file>

<file path=xl/calcChain.xml><?xml version="1.0" encoding="utf-8"?>
<calcChain xmlns="http://schemas.openxmlformats.org/spreadsheetml/2006/main">
  <c r="G18" i="7" l="1"/>
  <c r="H17" i="7" s="1"/>
  <c r="N124" i="3"/>
  <c r="M123" i="3"/>
  <c r="L123" i="3"/>
  <c r="N123" i="3" s="1"/>
  <c r="M97" i="3"/>
  <c r="L97" i="3"/>
  <c r="N97" i="3" s="1"/>
  <c r="L81" i="3"/>
  <c r="N81" i="3" s="1"/>
  <c r="M81" i="3"/>
  <c r="M70" i="3"/>
  <c r="L70" i="3"/>
  <c r="N70" i="3" s="1"/>
  <c r="L54" i="3"/>
  <c r="M54" i="3"/>
  <c r="M38" i="3"/>
  <c r="L38" i="3"/>
  <c r="N38" i="3" s="1"/>
  <c r="M30" i="3"/>
  <c r="L30" i="3"/>
  <c r="N30" i="3" s="1"/>
  <c r="M22" i="3"/>
  <c r="L22" i="3"/>
  <c r="N22" i="3" s="1"/>
  <c r="M11" i="3"/>
  <c r="L11" i="3"/>
  <c r="N11" i="3" s="1"/>
  <c r="L16" i="3"/>
  <c r="N16" i="3" s="1"/>
  <c r="M16" i="3"/>
  <c r="M9" i="3"/>
  <c r="M10" i="3"/>
  <c r="M12" i="3"/>
  <c r="M13" i="3"/>
  <c r="M14" i="3"/>
  <c r="M15" i="3"/>
  <c r="M17" i="3"/>
  <c r="M18" i="3"/>
  <c r="M19" i="3"/>
  <c r="M20" i="3"/>
  <c r="M21" i="3"/>
  <c r="M23" i="3"/>
  <c r="M24" i="3"/>
  <c r="M25" i="3"/>
  <c r="M26" i="3"/>
  <c r="M27" i="3"/>
  <c r="M28" i="3"/>
  <c r="M29" i="3"/>
  <c r="M31" i="3"/>
  <c r="M32" i="3"/>
  <c r="M33" i="3"/>
  <c r="M34" i="3"/>
  <c r="M35" i="3"/>
  <c r="M36" i="3"/>
  <c r="M37" i="3"/>
  <c r="M39" i="3"/>
  <c r="M40" i="3"/>
  <c r="M41" i="3"/>
  <c r="M42" i="3"/>
  <c r="M43" i="3"/>
  <c r="M44" i="3"/>
  <c r="M45" i="3"/>
  <c r="M46" i="3"/>
  <c r="M47" i="3"/>
  <c r="M48" i="3"/>
  <c r="M49" i="3"/>
  <c r="M50" i="3"/>
  <c r="M51" i="3"/>
  <c r="M52" i="3"/>
  <c r="M53" i="3"/>
  <c r="M55" i="3"/>
  <c r="M56" i="3"/>
  <c r="M57" i="3"/>
  <c r="M58" i="3"/>
  <c r="M59" i="3"/>
  <c r="M60" i="3"/>
  <c r="M61" i="3"/>
  <c r="M62" i="3"/>
  <c r="M63" i="3"/>
  <c r="M64" i="3"/>
  <c r="M65" i="3"/>
  <c r="M66" i="3"/>
  <c r="M67" i="3"/>
  <c r="M68" i="3"/>
  <c r="M69" i="3"/>
  <c r="M71" i="3"/>
  <c r="M72" i="3"/>
  <c r="M73" i="3"/>
  <c r="M74" i="3"/>
  <c r="M75" i="3"/>
  <c r="M76" i="3"/>
  <c r="M77" i="3"/>
  <c r="M78" i="3"/>
  <c r="M79" i="3"/>
  <c r="M80" i="3"/>
  <c r="M82" i="3"/>
  <c r="M83" i="3"/>
  <c r="M84" i="3"/>
  <c r="M85" i="3"/>
  <c r="M86" i="3"/>
  <c r="M87" i="3"/>
  <c r="M88" i="3"/>
  <c r="M89" i="3"/>
  <c r="M90" i="3"/>
  <c r="M91" i="3"/>
  <c r="M92" i="3"/>
  <c r="M93" i="3"/>
  <c r="M94" i="3"/>
  <c r="M95" i="3"/>
  <c r="M96"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L99" i="3"/>
  <c r="N99" i="3" s="1"/>
  <c r="L100" i="3"/>
  <c r="N100" i="3" s="1"/>
  <c r="L101" i="3"/>
  <c r="N101" i="3" s="1"/>
  <c r="L102" i="3"/>
  <c r="N102" i="3" s="1"/>
  <c r="L103" i="3"/>
  <c r="N103" i="3" s="1"/>
  <c r="L104" i="3"/>
  <c r="N104" i="3" s="1"/>
  <c r="L105" i="3"/>
  <c r="N105" i="3" s="1"/>
  <c r="L106" i="3"/>
  <c r="N106" i="3" s="1"/>
  <c r="L107" i="3"/>
  <c r="N107" i="3" s="1"/>
  <c r="L108" i="3"/>
  <c r="N108" i="3" s="1"/>
  <c r="L109" i="3"/>
  <c r="N109" i="3" s="1"/>
  <c r="L110" i="3"/>
  <c r="N110" i="3" s="1"/>
  <c r="L111" i="3"/>
  <c r="N111" i="3" s="1"/>
  <c r="L112" i="3"/>
  <c r="N112" i="3" s="1"/>
  <c r="L113" i="3"/>
  <c r="N113" i="3" s="1"/>
  <c r="L114" i="3"/>
  <c r="N114" i="3" s="1"/>
  <c r="L115" i="3"/>
  <c r="N115" i="3" s="1"/>
  <c r="L116" i="3"/>
  <c r="N116" i="3" s="1"/>
  <c r="L117" i="3"/>
  <c r="N117" i="3" s="1"/>
  <c r="L118" i="3"/>
  <c r="N118" i="3" s="1"/>
  <c r="L119" i="3"/>
  <c r="N119" i="3" s="1"/>
  <c r="L120" i="3"/>
  <c r="N120" i="3" s="1"/>
  <c r="L121" i="3"/>
  <c r="N121" i="3" s="1"/>
  <c r="L122" i="3"/>
  <c r="N122" i="3" s="1"/>
  <c r="L98" i="3"/>
  <c r="N98" i="3" s="1"/>
  <c r="L83" i="3"/>
  <c r="N83" i="3" s="1"/>
  <c r="L84" i="3"/>
  <c r="N84" i="3" s="1"/>
  <c r="L85" i="3"/>
  <c r="N85" i="3" s="1"/>
  <c r="L86" i="3"/>
  <c r="N86" i="3" s="1"/>
  <c r="L87" i="3"/>
  <c r="N87" i="3" s="1"/>
  <c r="L88" i="3"/>
  <c r="N88" i="3" s="1"/>
  <c r="L89" i="3"/>
  <c r="N89" i="3" s="1"/>
  <c r="L90" i="3"/>
  <c r="N90" i="3" s="1"/>
  <c r="L91" i="3"/>
  <c r="N91" i="3" s="1"/>
  <c r="L92" i="3"/>
  <c r="N92" i="3" s="1"/>
  <c r="L93" i="3"/>
  <c r="N93" i="3" s="1"/>
  <c r="L94" i="3"/>
  <c r="N94" i="3" s="1"/>
  <c r="L95" i="3"/>
  <c r="N95" i="3" s="1"/>
  <c r="L96" i="3"/>
  <c r="N96" i="3" s="1"/>
  <c r="L82" i="3"/>
  <c r="N82" i="3" s="1"/>
  <c r="L72" i="3"/>
  <c r="N72" i="3" s="1"/>
  <c r="L73" i="3"/>
  <c r="N73" i="3" s="1"/>
  <c r="L74" i="3"/>
  <c r="N74" i="3" s="1"/>
  <c r="L75" i="3"/>
  <c r="N75" i="3" s="1"/>
  <c r="L76" i="3"/>
  <c r="N76" i="3" s="1"/>
  <c r="L77" i="3"/>
  <c r="N77" i="3" s="1"/>
  <c r="L78" i="3"/>
  <c r="N78" i="3" s="1"/>
  <c r="L79" i="3"/>
  <c r="N79" i="3" s="1"/>
  <c r="L80" i="3"/>
  <c r="N80" i="3" s="1"/>
  <c r="L71" i="3"/>
  <c r="N71" i="3" s="1"/>
  <c r="L56" i="3"/>
  <c r="N56" i="3" s="1"/>
  <c r="L57" i="3"/>
  <c r="N57" i="3" s="1"/>
  <c r="L58" i="3"/>
  <c r="N58" i="3" s="1"/>
  <c r="L59" i="3"/>
  <c r="N59" i="3" s="1"/>
  <c r="L60" i="3"/>
  <c r="N60" i="3" s="1"/>
  <c r="L61" i="3"/>
  <c r="N61" i="3" s="1"/>
  <c r="L62" i="3"/>
  <c r="N62" i="3" s="1"/>
  <c r="L63" i="3"/>
  <c r="N63" i="3" s="1"/>
  <c r="L64" i="3"/>
  <c r="N64" i="3" s="1"/>
  <c r="L65" i="3"/>
  <c r="N65" i="3" s="1"/>
  <c r="L66" i="3"/>
  <c r="N66" i="3" s="1"/>
  <c r="L67" i="3"/>
  <c r="N67" i="3" s="1"/>
  <c r="L68" i="3"/>
  <c r="N68" i="3" s="1"/>
  <c r="L69" i="3"/>
  <c r="N69" i="3" s="1"/>
  <c r="L55" i="3"/>
  <c r="N55" i="3" s="1"/>
  <c r="L40" i="3"/>
  <c r="N40" i="3" s="1"/>
  <c r="L41" i="3"/>
  <c r="N41" i="3" s="1"/>
  <c r="L42" i="3"/>
  <c r="N42" i="3" s="1"/>
  <c r="L43" i="3"/>
  <c r="N43" i="3" s="1"/>
  <c r="L44" i="3"/>
  <c r="N44" i="3" s="1"/>
  <c r="L45" i="3"/>
  <c r="N45" i="3" s="1"/>
  <c r="L46" i="3"/>
  <c r="N46" i="3" s="1"/>
  <c r="L47" i="3"/>
  <c r="N47" i="3" s="1"/>
  <c r="L48" i="3"/>
  <c r="N48" i="3" s="1"/>
  <c r="L49" i="3"/>
  <c r="N49" i="3" s="1"/>
  <c r="L50" i="3"/>
  <c r="N50" i="3" s="1"/>
  <c r="L51" i="3"/>
  <c r="N51" i="3" s="1"/>
  <c r="L52" i="3"/>
  <c r="N52" i="3" s="1"/>
  <c r="L53" i="3"/>
  <c r="N53" i="3" s="1"/>
  <c r="L39" i="3"/>
  <c r="N39" i="3" s="1"/>
  <c r="L32" i="3"/>
  <c r="N32" i="3" s="1"/>
  <c r="L33" i="3"/>
  <c r="N33" i="3" s="1"/>
  <c r="L34" i="3"/>
  <c r="N34" i="3" s="1"/>
  <c r="L35" i="3"/>
  <c r="N35" i="3" s="1"/>
  <c r="L36" i="3"/>
  <c r="N36" i="3" s="1"/>
  <c r="L37" i="3"/>
  <c r="N37" i="3" s="1"/>
  <c r="L31" i="3"/>
  <c r="N31" i="3" s="1"/>
  <c r="L24" i="3"/>
  <c r="N24" i="3" s="1"/>
  <c r="L25" i="3"/>
  <c r="N25" i="3" s="1"/>
  <c r="L26" i="3"/>
  <c r="N26" i="3" s="1"/>
  <c r="L27" i="3"/>
  <c r="N27" i="3" s="1"/>
  <c r="L28" i="3"/>
  <c r="N28" i="3" s="1"/>
  <c r="L29" i="3"/>
  <c r="N29" i="3" s="1"/>
  <c r="L23" i="3"/>
  <c r="N23" i="3" s="1"/>
  <c r="L18" i="3"/>
  <c r="N18" i="3" s="1"/>
  <c r="L19" i="3"/>
  <c r="N19" i="3" s="1"/>
  <c r="L20" i="3"/>
  <c r="N20" i="3" s="1"/>
  <c r="L21" i="3"/>
  <c r="N21" i="3" s="1"/>
  <c r="L17" i="3"/>
  <c r="N17" i="3" s="1"/>
  <c r="L14" i="3"/>
  <c r="N14" i="3" s="1"/>
  <c r="L15" i="3"/>
  <c r="N15" i="3" s="1"/>
  <c r="L13" i="3"/>
  <c r="N13" i="3" s="1"/>
  <c r="L10" i="3"/>
  <c r="N10" i="3" s="1"/>
  <c r="L12" i="3"/>
  <c r="N12" i="3" s="1"/>
  <c r="L9" i="3"/>
  <c r="N9" i="3" s="1"/>
  <c r="C14" i="1"/>
  <c r="C16" i="1"/>
  <c r="F9" i="1" s="1"/>
  <c r="D10" i="3"/>
  <c r="D11" i="3"/>
  <c r="B43" i="3" s="1"/>
  <c r="D12" i="3"/>
  <c r="D13" i="3"/>
  <c r="B45" i="3" s="1"/>
  <c r="D14" i="3"/>
  <c r="D15" i="3"/>
  <c r="B47" i="3" s="1"/>
  <c r="D16" i="3"/>
  <c r="D17" i="3"/>
  <c r="B49" i="3" s="1"/>
  <c r="D18" i="3"/>
  <c r="D9" i="3"/>
  <c r="C41" i="3" s="1"/>
  <c r="C19" i="3"/>
  <c r="C57" i="3" s="1"/>
  <c r="B19" i="3"/>
  <c r="D19" i="3" s="1"/>
  <c r="C26" i="3" s="1"/>
  <c r="E49" i="5"/>
  <c r="E51" i="5"/>
  <c r="D37" i="5"/>
  <c r="C38" i="5"/>
  <c r="B18" i="7"/>
  <c r="C17" i="7" s="1"/>
  <c r="Y89" i="7" s="1"/>
  <c r="H16" i="7"/>
  <c r="H14" i="7"/>
  <c r="H12" i="7"/>
  <c r="H10" i="7"/>
  <c r="H8" i="7"/>
  <c r="H13" i="5"/>
  <c r="E21" i="5" s="1"/>
  <c r="C13" i="5"/>
  <c r="D13" i="5"/>
  <c r="D46" i="5" s="1"/>
  <c r="E13" i="5"/>
  <c r="E50" i="5" s="1"/>
  <c r="F13" i="5"/>
  <c r="F50" i="5" s="1"/>
  <c r="G13" i="5"/>
  <c r="B13" i="5"/>
  <c r="B50" i="5" s="1"/>
  <c r="H7" i="5"/>
  <c r="E34" i="5" s="1"/>
  <c r="H8" i="5"/>
  <c r="E35" i="5" s="1"/>
  <c r="H9" i="5"/>
  <c r="H10" i="5"/>
  <c r="E37" i="5" s="1"/>
  <c r="H11" i="5"/>
  <c r="E38" i="5" s="1"/>
  <c r="H12" i="5"/>
  <c r="B39" i="5" s="1"/>
  <c r="H6" i="5"/>
  <c r="C48" i="6"/>
  <c r="G42" i="6" s="1"/>
  <c r="B48" i="6"/>
  <c r="F43" i="6" s="1"/>
  <c r="D47" i="6"/>
  <c r="D46" i="6"/>
  <c r="D45" i="6"/>
  <c r="D44" i="6"/>
  <c r="D43" i="6"/>
  <c r="D42" i="6"/>
  <c r="C36" i="6"/>
  <c r="B36" i="6"/>
  <c r="D35" i="6"/>
  <c r="G35" i="6" s="1"/>
  <c r="D34" i="6"/>
  <c r="G34" i="6" s="1"/>
  <c r="D33" i="6"/>
  <c r="G33" i="6" s="1"/>
  <c r="D32" i="6"/>
  <c r="G32" i="6" s="1"/>
  <c r="D31" i="6"/>
  <c r="G31" i="6" s="1"/>
  <c r="D30" i="6"/>
  <c r="D20" i="6"/>
  <c r="D21" i="6"/>
  <c r="D22" i="6"/>
  <c r="D23" i="6"/>
  <c r="D24" i="6"/>
  <c r="D19" i="6"/>
  <c r="C25" i="6"/>
  <c r="B25" i="6"/>
  <c r="C14" i="6"/>
  <c r="B14" i="6"/>
  <c r="I23" i="2"/>
  <c r="C23" i="2"/>
  <c r="F19" i="2" s="1"/>
  <c r="F26" i="1"/>
  <c r="F27" i="1"/>
  <c r="F28" i="1"/>
  <c r="F29" i="1"/>
  <c r="F30" i="1"/>
  <c r="F25" i="1"/>
  <c r="C31" i="1"/>
  <c r="F31" i="1" s="1"/>
  <c r="I11" i="2"/>
  <c r="C11" i="2"/>
  <c r="F9" i="2" s="1"/>
  <c r="F8" i="2"/>
  <c r="F7" i="2"/>
  <c r="F6" i="2"/>
  <c r="F5" i="2"/>
  <c r="G32" i="2" l="1"/>
  <c r="D34" i="5"/>
  <c r="B49" i="5"/>
  <c r="F24" i="5"/>
  <c r="C8" i="7"/>
  <c r="C13" i="7"/>
  <c r="Y34" i="7" s="1"/>
  <c r="C16" i="7"/>
  <c r="Y74" i="7" s="1"/>
  <c r="B25" i="5"/>
  <c r="F23" i="5"/>
  <c r="B40" i="5"/>
  <c r="B38" i="5"/>
  <c r="B37" i="5"/>
  <c r="B46" i="5"/>
  <c r="B48" i="5"/>
  <c r="D51" i="5"/>
  <c r="D49" i="5"/>
  <c r="C11" i="7"/>
  <c r="Y21" i="7" s="1"/>
  <c r="C14" i="7"/>
  <c r="Y50" i="7" s="1"/>
  <c r="G26" i="5"/>
  <c r="F22" i="5"/>
  <c r="F37" i="5"/>
  <c r="B52" i="5"/>
  <c r="B47" i="5"/>
  <c r="H47" i="5"/>
  <c r="P123" i="3"/>
  <c r="C10" i="7"/>
  <c r="Y16" i="7" s="1"/>
  <c r="C15" i="7"/>
  <c r="Y64" i="7" s="1"/>
  <c r="E20" i="5"/>
  <c r="D36" i="6"/>
  <c r="D48" i="6"/>
  <c r="C9" i="7"/>
  <c r="Y13" i="7" s="1"/>
  <c r="C12" i="7"/>
  <c r="Y28" i="7" s="1"/>
  <c r="G25" i="5"/>
  <c r="G38" i="5"/>
  <c r="F34" i="5"/>
  <c r="B51" i="5"/>
  <c r="E52" i="5"/>
  <c r="D47" i="5"/>
  <c r="Z17" i="7"/>
  <c r="Z15" i="7"/>
  <c r="Z14" i="7"/>
  <c r="Z18" i="7"/>
  <c r="Z16" i="7"/>
  <c r="Z9" i="7"/>
  <c r="Z10" i="7"/>
  <c r="Z8" i="7"/>
  <c r="Z85" i="7"/>
  <c r="Z81" i="7"/>
  <c r="Z77" i="7"/>
  <c r="Z73" i="7"/>
  <c r="Z84" i="7"/>
  <c r="Z80" i="7"/>
  <c r="Z76" i="7"/>
  <c r="Z87" i="7"/>
  <c r="Z79" i="7"/>
  <c r="Z86" i="7"/>
  <c r="Z78" i="7"/>
  <c r="Z83" i="7"/>
  <c r="Z75" i="7"/>
  <c r="Z82" i="7"/>
  <c r="Z74" i="7"/>
  <c r="H46" i="5"/>
  <c r="D33" i="5"/>
  <c r="B33" i="5"/>
  <c r="C33" i="5"/>
  <c r="E33" i="5"/>
  <c r="F33" i="5"/>
  <c r="G33" i="5"/>
  <c r="E36" i="5"/>
  <c r="H49" i="5"/>
  <c r="F36" i="5"/>
  <c r="B36" i="5"/>
  <c r="G36" i="5"/>
  <c r="C36" i="5"/>
  <c r="D36" i="5"/>
  <c r="G50" i="5"/>
  <c r="G51" i="5"/>
  <c r="G52" i="5"/>
  <c r="G46" i="5"/>
  <c r="G47" i="5"/>
  <c r="G48" i="5"/>
  <c r="G49" i="5"/>
  <c r="G40" i="5"/>
  <c r="C48" i="5"/>
  <c r="C49" i="5"/>
  <c r="C40" i="5"/>
  <c r="C50" i="5"/>
  <c r="C51" i="5"/>
  <c r="C52" i="5"/>
  <c r="C46" i="5"/>
  <c r="C47" i="5"/>
  <c r="Z61" i="7"/>
  <c r="Z57" i="7"/>
  <c r="Z53" i="7"/>
  <c r="Z49" i="7"/>
  <c r="Z58" i="7"/>
  <c r="Z52" i="7"/>
  <c r="Z62" i="7"/>
  <c r="Z56" i="7"/>
  <c r="Z51" i="7"/>
  <c r="Z60" i="7"/>
  <c r="Z55" i="7"/>
  <c r="Z50" i="7"/>
  <c r="Z59" i="7"/>
  <c r="Z54" i="7"/>
  <c r="Z48" i="7"/>
  <c r="Z29" i="7"/>
  <c r="Z31" i="7"/>
  <c r="Z26" i="7"/>
  <c r="Z30" i="7"/>
  <c r="Z28" i="7"/>
  <c r="Z32" i="7"/>
  <c r="Z27" i="7"/>
  <c r="Z109" i="7"/>
  <c r="Z105" i="7"/>
  <c r="Z101" i="7"/>
  <c r="Z97" i="7"/>
  <c r="Z93" i="7"/>
  <c r="Z89" i="7"/>
  <c r="Z112" i="7"/>
  <c r="Z108" i="7"/>
  <c r="Z104" i="7"/>
  <c r="Z100" i="7"/>
  <c r="Z96" i="7"/>
  <c r="Z92" i="7"/>
  <c r="Z88" i="7"/>
  <c r="Z111" i="7"/>
  <c r="Z103" i="7"/>
  <c r="Z95" i="7"/>
  <c r="Z110" i="7"/>
  <c r="Z102" i="7"/>
  <c r="Z94" i="7"/>
  <c r="Z107" i="7"/>
  <c r="Z99" i="7"/>
  <c r="Z91" i="7"/>
  <c r="Z106" i="7"/>
  <c r="Z98" i="7"/>
  <c r="Z90" i="7"/>
  <c r="H52" i="5"/>
  <c r="C39" i="5"/>
  <c r="G39" i="5"/>
  <c r="H48" i="5"/>
  <c r="C35" i="5"/>
  <c r="G35" i="5"/>
  <c r="F47" i="5"/>
  <c r="F49" i="5"/>
  <c r="F51" i="5"/>
  <c r="C20" i="5"/>
  <c r="G20" i="5"/>
  <c r="F21" i="5"/>
  <c r="E22" i="5"/>
  <c r="D23" i="5"/>
  <c r="C24" i="5"/>
  <c r="G24" i="5"/>
  <c r="F25" i="5"/>
  <c r="E26" i="5"/>
  <c r="B22" i="5"/>
  <c r="B26" i="5"/>
  <c r="B24" i="5"/>
  <c r="F26" i="5"/>
  <c r="E25" i="5"/>
  <c r="E24" i="5"/>
  <c r="E23" i="5"/>
  <c r="D22" i="5"/>
  <c r="D21" i="5"/>
  <c r="D20" i="5"/>
  <c r="F40" i="5"/>
  <c r="F39" i="5"/>
  <c r="D35" i="5"/>
  <c r="F48" i="5"/>
  <c r="M126" i="3"/>
  <c r="P54" i="3"/>
  <c r="N54" i="3"/>
  <c r="F11" i="2"/>
  <c r="D25" i="6"/>
  <c r="F20" i="6" s="1"/>
  <c r="E40" i="5"/>
  <c r="H9" i="7"/>
  <c r="H11" i="7"/>
  <c r="H13" i="7"/>
  <c r="K13" i="7" s="1"/>
  <c r="H15" i="7"/>
  <c r="B23" i="5"/>
  <c r="D26" i="5"/>
  <c r="D25" i="5"/>
  <c r="D24" i="5"/>
  <c r="C23" i="5"/>
  <c r="C22" i="5"/>
  <c r="C21" i="5"/>
  <c r="D40" i="5"/>
  <c r="E39" i="5"/>
  <c r="F38" i="5"/>
  <c r="B35" i="5"/>
  <c r="C34" i="5"/>
  <c r="H51" i="5"/>
  <c r="E48" i="5"/>
  <c r="E47" i="5"/>
  <c r="F46" i="5"/>
  <c r="P81" i="3"/>
  <c r="H50" i="5"/>
  <c r="B20" i="5"/>
  <c r="B21" i="5"/>
  <c r="C26" i="5"/>
  <c r="C25" i="5"/>
  <c r="G23" i="5"/>
  <c r="G22" i="5"/>
  <c r="G21" i="5"/>
  <c r="F20" i="5"/>
  <c r="D39" i="5"/>
  <c r="D38" i="5"/>
  <c r="F35" i="5"/>
  <c r="G34" i="5"/>
  <c r="B34" i="5"/>
  <c r="F52" i="5"/>
  <c r="E46" i="5"/>
  <c r="G37" i="5"/>
  <c r="C37" i="5"/>
  <c r="D52" i="5"/>
  <c r="D50" i="5"/>
  <c r="D48" i="5"/>
  <c r="G36" i="6"/>
  <c r="H43" i="6"/>
  <c r="H45" i="6"/>
  <c r="H47" i="6"/>
  <c r="F36" i="6"/>
  <c r="H36" i="6" s="1"/>
  <c r="H44" i="6"/>
  <c r="H46" i="6"/>
  <c r="F24" i="6"/>
  <c r="F23" i="6"/>
  <c r="G30" i="6"/>
  <c r="F35" i="6"/>
  <c r="O35" i="6" s="1"/>
  <c r="F34" i="6"/>
  <c r="F33" i="6"/>
  <c r="F32" i="6"/>
  <c r="F31" i="6"/>
  <c r="O31" i="6" s="1"/>
  <c r="F42" i="6"/>
  <c r="F46" i="6"/>
  <c r="F44" i="6"/>
  <c r="G47" i="6"/>
  <c r="G45" i="6"/>
  <c r="G43" i="6"/>
  <c r="O43" i="6" s="1"/>
  <c r="F30" i="6"/>
  <c r="K30" i="6" s="1"/>
  <c r="F47" i="6"/>
  <c r="K47" i="6" s="1"/>
  <c r="F45" i="6"/>
  <c r="K45" i="6" s="1"/>
  <c r="G46" i="6"/>
  <c r="O46" i="6" s="1"/>
  <c r="G44" i="6"/>
  <c r="O44" i="6" s="1"/>
  <c r="H42" i="6"/>
  <c r="L13" i="7"/>
  <c r="L10" i="7"/>
  <c r="L11" i="7"/>
  <c r="L17" i="7"/>
  <c r="L12" i="7"/>
  <c r="K17" i="7"/>
  <c r="K11" i="7"/>
  <c r="Y19" i="7"/>
  <c r="Y33" i="7"/>
  <c r="Y88" i="7"/>
  <c r="Y9" i="7"/>
  <c r="Y12" i="7"/>
  <c r="Y17" i="7"/>
  <c r="Y15" i="7"/>
  <c r="Y24" i="7"/>
  <c r="Y22" i="7"/>
  <c r="Y20" i="7"/>
  <c r="Y27" i="7"/>
  <c r="Y45" i="7"/>
  <c r="Y43" i="7"/>
  <c r="Y41" i="7"/>
  <c r="Y39" i="7"/>
  <c r="Y37" i="7"/>
  <c r="Y35" i="7"/>
  <c r="Y47" i="7"/>
  <c r="Y61" i="7"/>
  <c r="Y59" i="7"/>
  <c r="Y57" i="7"/>
  <c r="Y55" i="7"/>
  <c r="Y53" i="7"/>
  <c r="Y51" i="7"/>
  <c r="Y49" i="7"/>
  <c r="Y69" i="7"/>
  <c r="Y85" i="7"/>
  <c r="Y112" i="7"/>
  <c r="Y110" i="7"/>
  <c r="Y108" i="7"/>
  <c r="Y106" i="7"/>
  <c r="Y104" i="7"/>
  <c r="Y102" i="7"/>
  <c r="Y100" i="7"/>
  <c r="Y98" i="7"/>
  <c r="Y96" i="7"/>
  <c r="Y94" i="7"/>
  <c r="Y92" i="7"/>
  <c r="Y90" i="7"/>
  <c r="K8" i="7"/>
  <c r="K14" i="7"/>
  <c r="K12" i="7"/>
  <c r="K10" i="7"/>
  <c r="L8" i="7"/>
  <c r="L16" i="7"/>
  <c r="L14" i="7"/>
  <c r="Y8" i="7"/>
  <c r="Y14" i="7"/>
  <c r="Y48" i="7"/>
  <c r="Y10" i="7"/>
  <c r="Y18" i="7"/>
  <c r="Y25" i="7"/>
  <c r="Y23" i="7"/>
  <c r="Y46" i="7"/>
  <c r="Y44" i="7"/>
  <c r="Y42" i="7"/>
  <c r="Y40" i="7"/>
  <c r="Y38" i="7"/>
  <c r="Y36" i="7"/>
  <c r="Y62" i="7"/>
  <c r="Y60" i="7"/>
  <c r="Y58" i="7"/>
  <c r="Y56" i="7"/>
  <c r="Y54" i="7"/>
  <c r="Y52" i="7"/>
  <c r="Y66" i="7"/>
  <c r="Y80" i="7"/>
  <c r="Y111" i="7"/>
  <c r="Y109" i="7"/>
  <c r="Y107" i="7"/>
  <c r="Y105" i="7"/>
  <c r="Y103" i="7"/>
  <c r="Y101" i="7"/>
  <c r="Y99" i="7"/>
  <c r="Y97" i="7"/>
  <c r="Y95" i="7"/>
  <c r="Y93" i="7"/>
  <c r="Y91" i="7"/>
  <c r="P124" i="3"/>
  <c r="P122" i="3"/>
  <c r="P120" i="3"/>
  <c r="P118" i="3"/>
  <c r="P116" i="3"/>
  <c r="P114" i="3"/>
  <c r="P112" i="3"/>
  <c r="P110" i="3"/>
  <c r="P108" i="3"/>
  <c r="P106" i="3"/>
  <c r="P104" i="3"/>
  <c r="P102" i="3"/>
  <c r="P100" i="3"/>
  <c r="P98" i="3"/>
  <c r="P96" i="3"/>
  <c r="P94" i="3"/>
  <c r="P92" i="3"/>
  <c r="P90" i="3"/>
  <c r="P88" i="3"/>
  <c r="P86" i="3"/>
  <c r="P84" i="3"/>
  <c r="P82" i="3"/>
  <c r="P80" i="3"/>
  <c r="P78" i="3"/>
  <c r="P76" i="3"/>
  <c r="P74" i="3"/>
  <c r="P72" i="3"/>
  <c r="P70" i="3"/>
  <c r="P68" i="3"/>
  <c r="P66" i="3"/>
  <c r="P64" i="3"/>
  <c r="P62" i="3"/>
  <c r="P60" i="3"/>
  <c r="P58" i="3"/>
  <c r="P56" i="3"/>
  <c r="P52" i="3"/>
  <c r="P50" i="3"/>
  <c r="P48" i="3"/>
  <c r="P46" i="3"/>
  <c r="P44" i="3"/>
  <c r="P42" i="3"/>
  <c r="P40" i="3"/>
  <c r="P38" i="3"/>
  <c r="P36" i="3"/>
  <c r="P34" i="3"/>
  <c r="P32" i="3"/>
  <c r="P30" i="3"/>
  <c r="P28" i="3"/>
  <c r="P26" i="3"/>
  <c r="P24" i="3"/>
  <c r="P22" i="3"/>
  <c r="P20" i="3"/>
  <c r="P18" i="3"/>
  <c r="P16" i="3"/>
  <c r="P14" i="3"/>
  <c r="P12" i="3"/>
  <c r="P10" i="3"/>
  <c r="P9" i="3"/>
  <c r="P121" i="3"/>
  <c r="P119" i="3"/>
  <c r="P117" i="3"/>
  <c r="P115" i="3"/>
  <c r="P113" i="3"/>
  <c r="P111" i="3"/>
  <c r="P109" i="3"/>
  <c r="P107" i="3"/>
  <c r="P105" i="3"/>
  <c r="P103" i="3"/>
  <c r="P101" i="3"/>
  <c r="P99" i="3"/>
  <c r="P97" i="3"/>
  <c r="P95" i="3"/>
  <c r="P93" i="3"/>
  <c r="P91" i="3"/>
  <c r="P89" i="3"/>
  <c r="P87" i="3"/>
  <c r="P85" i="3"/>
  <c r="P83" i="3"/>
  <c r="P79" i="3"/>
  <c r="P77" i="3"/>
  <c r="P75" i="3"/>
  <c r="P73" i="3"/>
  <c r="P71" i="3"/>
  <c r="P69" i="3"/>
  <c r="P67" i="3"/>
  <c r="P65" i="3"/>
  <c r="P63" i="3"/>
  <c r="P61" i="3"/>
  <c r="P59" i="3"/>
  <c r="P57" i="3"/>
  <c r="P55" i="3"/>
  <c r="P53" i="3"/>
  <c r="P51" i="3"/>
  <c r="P49" i="3"/>
  <c r="P47" i="3"/>
  <c r="P45" i="3"/>
  <c r="P43" i="3"/>
  <c r="P41" i="3"/>
  <c r="P39" i="3"/>
  <c r="P37" i="3"/>
  <c r="P35" i="3"/>
  <c r="P33" i="3"/>
  <c r="P31" i="3"/>
  <c r="P29" i="3"/>
  <c r="P27" i="3"/>
  <c r="P25" i="3"/>
  <c r="P23" i="3"/>
  <c r="P21" i="3"/>
  <c r="P19" i="3"/>
  <c r="P17" i="3"/>
  <c r="P15" i="3"/>
  <c r="P13" i="3"/>
  <c r="P11" i="3"/>
  <c r="D66" i="3"/>
  <c r="D64" i="3"/>
  <c r="D62" i="3"/>
  <c r="D60" i="3"/>
  <c r="D58" i="3"/>
  <c r="B34" i="3"/>
  <c r="B32" i="3"/>
  <c r="B30" i="3"/>
  <c r="B28" i="3"/>
  <c r="B26" i="3"/>
  <c r="D26" i="3" s="1"/>
  <c r="C33" i="3"/>
  <c r="C31" i="3"/>
  <c r="C29" i="3"/>
  <c r="C27" i="3"/>
  <c r="C25" i="3"/>
  <c r="B41" i="3"/>
  <c r="F41" i="3" s="1"/>
  <c r="H41" i="3" s="1"/>
  <c r="C50" i="3"/>
  <c r="C49" i="3"/>
  <c r="G49" i="3" s="1"/>
  <c r="C48" i="3"/>
  <c r="C47" i="3"/>
  <c r="G47" i="3" s="1"/>
  <c r="C46" i="3"/>
  <c r="C45" i="3"/>
  <c r="G45" i="3" s="1"/>
  <c r="C44" i="3"/>
  <c r="C43" i="3"/>
  <c r="G43" i="3" s="1"/>
  <c r="C42" i="3"/>
  <c r="C51" i="3"/>
  <c r="B57" i="3"/>
  <c r="B65" i="3"/>
  <c r="B63" i="3"/>
  <c r="B61" i="3"/>
  <c r="B59" i="3"/>
  <c r="C66" i="3"/>
  <c r="C64" i="3"/>
  <c r="C62" i="3"/>
  <c r="C60" i="3"/>
  <c r="C58" i="3"/>
  <c r="D65" i="3"/>
  <c r="D63" i="3"/>
  <c r="D61" i="3"/>
  <c r="D59" i="3"/>
  <c r="D57" i="3"/>
  <c r="L126" i="3"/>
  <c r="B25" i="3"/>
  <c r="B33" i="3"/>
  <c r="D33" i="3" s="1"/>
  <c r="B31" i="3"/>
  <c r="B29" i="3"/>
  <c r="D29" i="3" s="1"/>
  <c r="B27" i="3"/>
  <c r="C34" i="3"/>
  <c r="C32" i="3"/>
  <c r="C30" i="3"/>
  <c r="C28" i="3"/>
  <c r="B50" i="3"/>
  <c r="B48" i="3"/>
  <c r="B46" i="3"/>
  <c r="F46" i="3" s="1"/>
  <c r="H46" i="3" s="1"/>
  <c r="B44" i="3"/>
  <c r="F44" i="3" s="1"/>
  <c r="H44" i="3" s="1"/>
  <c r="B42" i="3"/>
  <c r="B51" i="3"/>
  <c r="B66" i="3"/>
  <c r="B64" i="3"/>
  <c r="B62" i="3"/>
  <c r="B60" i="3"/>
  <c r="B58" i="3"/>
  <c r="C65" i="3"/>
  <c r="C63" i="3"/>
  <c r="C61" i="3"/>
  <c r="C59" i="3"/>
  <c r="F12" i="1"/>
  <c r="F10" i="1"/>
  <c r="F8" i="1"/>
  <c r="F14" i="1"/>
  <c r="F13" i="1"/>
  <c r="F11" i="1"/>
  <c r="F32" i="2"/>
  <c r="F17" i="2"/>
  <c r="F20" i="2"/>
  <c r="F33" i="2" s="1"/>
  <c r="F18" i="2"/>
  <c r="F30" i="2" s="1"/>
  <c r="F21" i="2"/>
  <c r="F33" i="1"/>
  <c r="Y29" i="7" l="1"/>
  <c r="D51" i="3"/>
  <c r="Y30" i="7"/>
  <c r="Y31" i="7"/>
  <c r="G19" i="6"/>
  <c r="Y26" i="7"/>
  <c r="G53" i="5"/>
  <c r="D41" i="3"/>
  <c r="D31" i="3"/>
  <c r="Y32" i="7"/>
  <c r="Y77" i="7"/>
  <c r="K36" i="6"/>
  <c r="M36" i="6" s="1"/>
  <c r="Y82" i="7"/>
  <c r="Y68" i="7"/>
  <c r="K16" i="7"/>
  <c r="Y79" i="7"/>
  <c r="Y87" i="7"/>
  <c r="Y71" i="7"/>
  <c r="F21" i="6"/>
  <c r="K21" i="6" s="1"/>
  <c r="M21" i="6" s="1"/>
  <c r="F22" i="6"/>
  <c r="C18" i="7"/>
  <c r="H40" i="5"/>
  <c r="Y76" i="7"/>
  <c r="Y84" i="7"/>
  <c r="Y70" i="7"/>
  <c r="Y73" i="7"/>
  <c r="Y81" i="7"/>
  <c r="Y65" i="7"/>
  <c r="Y11" i="7"/>
  <c r="L9" i="7"/>
  <c r="G24" i="6"/>
  <c r="K24" i="6" s="1"/>
  <c r="M24" i="6" s="1"/>
  <c r="G23" i="6"/>
  <c r="O23" i="6" s="1"/>
  <c r="E53" i="5"/>
  <c r="H39" i="5"/>
  <c r="H23" i="5"/>
  <c r="H22" i="5"/>
  <c r="B53" i="5"/>
  <c r="Y78" i="7"/>
  <c r="Y86" i="7"/>
  <c r="Y72" i="7"/>
  <c r="Y75" i="7"/>
  <c r="Y83" i="7"/>
  <c r="Y67" i="7"/>
  <c r="Y63" i="7"/>
  <c r="L15" i="7"/>
  <c r="G20" i="6"/>
  <c r="O20" i="6" s="1"/>
  <c r="G21" i="6"/>
  <c r="O21" i="6" s="1"/>
  <c r="H37" i="5"/>
  <c r="H38" i="5"/>
  <c r="K15" i="7"/>
  <c r="Z13" i="7"/>
  <c r="Z12" i="7"/>
  <c r="Z11" i="7"/>
  <c r="G27" i="5"/>
  <c r="H30" i="6"/>
  <c r="H21" i="5"/>
  <c r="C27" i="5"/>
  <c r="C53" i="5"/>
  <c r="H53" i="5"/>
  <c r="F42" i="3"/>
  <c r="H42" i="3" s="1"/>
  <c r="D53" i="5"/>
  <c r="H34" i="5"/>
  <c r="B27" i="5"/>
  <c r="H27" i="5"/>
  <c r="H20" i="5"/>
  <c r="H35" i="5"/>
  <c r="Z45" i="7"/>
  <c r="Z41" i="7"/>
  <c r="Z37" i="7"/>
  <c r="Z33" i="7"/>
  <c r="Z47" i="7"/>
  <c r="Z42" i="7"/>
  <c r="Z36" i="7"/>
  <c r="Z46" i="7"/>
  <c r="Z40" i="7"/>
  <c r="Z35" i="7"/>
  <c r="Z44" i="7"/>
  <c r="Z39" i="7"/>
  <c r="Z34" i="7"/>
  <c r="Z43" i="7"/>
  <c r="Z38" i="7"/>
  <c r="H24" i="5"/>
  <c r="E27" i="5"/>
  <c r="F34" i="2"/>
  <c r="H18" i="7"/>
  <c r="F23" i="2"/>
  <c r="F51" i="3"/>
  <c r="F53" i="5"/>
  <c r="Z69" i="7"/>
  <c r="Z65" i="7"/>
  <c r="Z72" i="7"/>
  <c r="Z68" i="7"/>
  <c r="Z64" i="7"/>
  <c r="Z71" i="7"/>
  <c r="Z63" i="7"/>
  <c r="Z70" i="7"/>
  <c r="Z67" i="7"/>
  <c r="Z66" i="7"/>
  <c r="D27" i="3"/>
  <c r="K9" i="7"/>
  <c r="H48" i="6"/>
  <c r="F19" i="6"/>
  <c r="K19" i="6" s="1"/>
  <c r="M19" i="6" s="1"/>
  <c r="G22" i="6"/>
  <c r="F27" i="5"/>
  <c r="H25" i="5"/>
  <c r="Z25" i="7"/>
  <c r="Z21" i="7"/>
  <c r="Z20" i="7"/>
  <c r="Z24" i="7"/>
  <c r="Z19" i="7"/>
  <c r="Z23" i="7"/>
  <c r="Z22" i="7"/>
  <c r="D27" i="5"/>
  <c r="H26" i="5"/>
  <c r="H36" i="5"/>
  <c r="H33" i="5"/>
  <c r="O36" i="6"/>
  <c r="K42" i="6"/>
  <c r="F48" i="6"/>
  <c r="K32" i="6"/>
  <c r="M32" i="6" s="1"/>
  <c r="H32" i="6"/>
  <c r="K34" i="6"/>
  <c r="M34" i="6" s="1"/>
  <c r="H34" i="6"/>
  <c r="H21" i="6"/>
  <c r="H20" i="6"/>
  <c r="K20" i="6"/>
  <c r="M20" i="6" s="1"/>
  <c r="O45" i="6"/>
  <c r="K44" i="6"/>
  <c r="O30" i="6"/>
  <c r="O34" i="6"/>
  <c r="O42" i="6"/>
  <c r="K31" i="6"/>
  <c r="M31" i="6" s="1"/>
  <c r="H31" i="6"/>
  <c r="K33" i="6"/>
  <c r="M33" i="6" s="1"/>
  <c r="H33" i="6"/>
  <c r="K35" i="6"/>
  <c r="M35" i="6" s="1"/>
  <c r="H35" i="6"/>
  <c r="O47" i="6"/>
  <c r="K46" i="6"/>
  <c r="K43" i="6"/>
  <c r="O32" i="6"/>
  <c r="O33" i="6"/>
  <c r="G48" i="6"/>
  <c r="Y114" i="7"/>
  <c r="D48" i="3"/>
  <c r="F48" i="3"/>
  <c r="H48" i="3" s="1"/>
  <c r="G42" i="3"/>
  <c r="G44" i="3"/>
  <c r="G46" i="3"/>
  <c r="G48" i="3"/>
  <c r="G50" i="3"/>
  <c r="F43" i="3"/>
  <c r="H43" i="3" s="1"/>
  <c r="F47" i="3"/>
  <c r="H47" i="3" s="1"/>
  <c r="G41" i="3"/>
  <c r="D50" i="3"/>
  <c r="F50" i="3"/>
  <c r="H50" i="3" s="1"/>
  <c r="G51" i="3"/>
  <c r="F45" i="3"/>
  <c r="H45" i="3" s="1"/>
  <c r="F49" i="3"/>
  <c r="H49" i="3" s="1"/>
  <c r="D67" i="3"/>
  <c r="C67" i="3"/>
  <c r="B35" i="3"/>
  <c r="D25" i="3"/>
  <c r="D42" i="3"/>
  <c r="D46" i="3"/>
  <c r="D30" i="3"/>
  <c r="D34" i="3"/>
  <c r="D43" i="3"/>
  <c r="D47" i="3"/>
  <c r="D44" i="3"/>
  <c r="B67" i="3"/>
  <c r="C35" i="3"/>
  <c r="D28" i="3"/>
  <c r="D32" i="3"/>
  <c r="D45" i="3"/>
  <c r="D49" i="3"/>
  <c r="F16" i="1"/>
  <c r="F29" i="2"/>
  <c r="F31" i="2"/>
  <c r="G35" i="2"/>
  <c r="G33" i="2"/>
  <c r="H24" i="6" l="1"/>
  <c r="O24" i="6"/>
  <c r="G25" i="6"/>
  <c r="K25" i="6" s="1"/>
  <c r="M25" i="6" s="1"/>
  <c r="M30" i="6"/>
  <c r="O48" i="6"/>
  <c r="H23" i="6"/>
  <c r="H19" i="6"/>
  <c r="O25" i="6"/>
  <c r="K23" i="6"/>
  <c r="M23" i="6" s="1"/>
  <c r="F25" i="6"/>
  <c r="H22" i="6"/>
  <c r="Z114" i="7"/>
  <c r="O19" i="6"/>
  <c r="K22" i="6"/>
  <c r="M22" i="6" s="1"/>
  <c r="O22" i="6"/>
  <c r="H25" i="6"/>
  <c r="K48" i="6"/>
  <c r="D35" i="3"/>
  <c r="I29" i="1"/>
  <c r="H29" i="1"/>
  <c r="I30" i="1"/>
  <c r="H30" i="1"/>
  <c r="I31" i="1"/>
  <c r="H31" i="1"/>
  <c r="I27" i="1"/>
  <c r="H27" i="1"/>
  <c r="I26" i="1"/>
  <c r="H26" i="1"/>
  <c r="I28" i="1"/>
  <c r="H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Léger Jean-François</author>
    <author>Université</author>
  </authors>
  <commentList>
    <comment ref="H22" authorId="0" shapeId="0" xr:uid="{00000000-0006-0000-0000-000001000000}">
      <text>
        <r>
          <rPr>
            <b/>
            <sz val="8"/>
            <color indexed="81"/>
            <rFont val="Tahoma"/>
            <family val="2"/>
          </rPr>
          <t>Léger Jean-François:</t>
        </r>
        <r>
          <rPr>
            <sz val="8"/>
            <color indexed="81"/>
            <rFont val="Tahoma"/>
            <family val="2"/>
          </rPr>
          <t xml:space="preserve">
On rapporte le pourcentage relatif à une CSP pour une population au pourcentage de la même CSP de l'autre population.
Exemple : % de cadres à Lyon / % de cadres en France
Si le résultat est supérieur à 1, il y a en proportion plus de cadres à Lyon qu'en France. Et vice versa.</t>
        </r>
      </text>
    </comment>
    <comment ref="H27" authorId="1" shapeId="0" xr:uid="{00000000-0006-0000-0000-000002000000}">
      <text>
        <r>
          <rPr>
            <b/>
            <sz val="8"/>
            <color indexed="81"/>
            <rFont val="Tahoma"/>
            <family val="2"/>
          </rPr>
          <t>Université:</t>
        </r>
        <r>
          <rPr>
            <sz val="8"/>
            <color indexed="81"/>
            <rFont val="Tahoma"/>
            <family val="2"/>
          </rPr>
          <t xml:space="preserve">
A Lyon, les cadres sont fortement sur-représentés : ils sont en proportion près de deux fois plus nombreux qu'au niveau national.
A l'opposé, on y trouve près de deux fois moins d'ouvriers.
On compte également en proportion un peu moins d'employés (26 % contre 29 %) et légèrement plus de professions intermédiaires (29 % contre 24 %).
Résumé : les classes moyennes-sup et supérieures sont sur-représentées à Lyon par rapport au niveau national (56 % contre 38 %).</t>
        </r>
      </text>
    </comment>
    <comment ref="F28" authorId="0" shapeId="0" xr:uid="{00000000-0006-0000-0000-000003000000}">
      <text>
        <r>
          <rPr>
            <b/>
            <sz val="8"/>
            <color indexed="81"/>
            <rFont val="Tahoma"/>
            <family val="2"/>
          </rPr>
          <t xml:space="preserve">Léger Jean-François:
</t>
        </r>
        <r>
          <rPr>
            <sz val="8"/>
            <color indexed="81"/>
            <rFont val="Tahoma"/>
            <family val="2"/>
          </rPr>
          <t>Population : population active de la commune de Lyon
Variable : PCS</t>
        </r>
        <r>
          <rPr>
            <sz val="8"/>
            <color indexed="81"/>
            <rFont val="Tahoma"/>
            <family val="2"/>
          </rPr>
          <t xml:space="preserve">
1) Parmi les 236 000 actifs résidant à Lyon, 29% exercent des professions intermédiaires. On dénombre presque autant de cadres (27 %) et d'employés (26 %). Les autres catégories socio-professionnelles représentent moins de 20 % de la population active résidant dans cette commune.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Université</author>
    <author>Léger Jean-François</author>
  </authors>
  <commentList>
    <comment ref="F17" authorId="0" shapeId="0" xr:uid="{00000000-0006-0000-0100-000001000000}">
      <text>
        <r>
          <rPr>
            <b/>
            <sz val="8"/>
            <color indexed="81"/>
            <rFont val="Tahoma"/>
            <family val="2"/>
          </rPr>
          <t>Université:</t>
        </r>
        <r>
          <rPr>
            <sz val="8"/>
            <color indexed="81"/>
            <rFont val="Tahoma"/>
            <family val="2"/>
          </rPr>
          <t xml:space="preserve">
Près de 4 logements sur 10 (39 %) sont de petite taille.
La moitié des logements sont de taille moyenne (48 %). La part des logements de grande taille est assez faible (moins de 15 %).</t>
        </r>
      </text>
    </comment>
    <comment ref="F31" authorId="1" shapeId="0" xr:uid="{00000000-0006-0000-0100-000002000000}">
      <text>
        <r>
          <rPr>
            <b/>
            <sz val="8"/>
            <color indexed="81"/>
            <rFont val="Tahoma"/>
            <family val="2"/>
          </rPr>
          <t>Léger Jean-François:</t>
        </r>
        <r>
          <rPr>
            <sz val="8"/>
            <color indexed="81"/>
            <rFont val="Tahoma"/>
            <family val="2"/>
          </rPr>
          <t xml:space="preserve">
A Lyon, on compte deux fois plus de petits logements (T1 et T2) qu'en moyenne en France (39 % contre 18 %).
La proportion de logements de taille moyenne est comparable (T3 et T4), mais le poids des T3 est plus important à Lyon que dans le reste de la France (28 % contre 21 %) tandis qu'il y a en proportion plus de T4 en métropole qu'à Lyon (respectivement 26 % et 20 %).
La sous-représentation des grands logements à LYon est spectaculaire : alors qu'ils représentent le type de logements le plus important en France (plus du tiers du parc immobilier), ils sont au contraire le type de logement le moins fréquent à Lyon.
Résumé : Lyon se caractérise par un parc immobilier composé de petits logements. Plus des deux tiers des logements à Lyon comptent moins de 4 pièces (67 %), tandis qu'en France près des deux tiers (61 %) en ont au contraire au moins 4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Léger Jean-François</author>
    <author>Université</author>
  </authors>
  <commentList>
    <comment ref="K12" authorId="0" shapeId="0" xr:uid="{00000000-0006-0000-0200-000001000000}">
      <text>
        <r>
          <rPr>
            <b/>
            <sz val="8"/>
            <color indexed="81"/>
            <rFont val="Tahoma"/>
            <family val="2"/>
          </rPr>
          <t>Léger Jean-François:</t>
        </r>
        <r>
          <rPr>
            <sz val="8"/>
            <color indexed="81"/>
            <rFont val="Tahoma"/>
            <family val="2"/>
          </rPr>
          <t xml:space="preserve">
La population lyonnaise se caractérise par la forte concentration des effectifs entre 18 et 40 ans. Tandis qu'au niveau national, moins d'un habitant sur trois  (29 %) est âgé de 18-39 ans, c'est le cas de  plus de 4 Lyonnais sur 10.
De ce fait, les autres groupes d'âges, à l'exception des moins de trois ans, sont sous-représentés par rapport à la structure par âge de la population française.
Remarque : les indices de comparaison ne sont ici pas utilisés ici. la comparaison des deux structures à l'aide des Pourcentages est en effet assez parlante.</t>
        </r>
      </text>
    </comment>
    <comment ref="C13" authorId="1" shapeId="0" xr:uid="{00000000-0006-0000-0200-000002000000}">
      <text>
        <r>
          <rPr>
            <b/>
            <sz val="8"/>
            <color indexed="81"/>
            <rFont val="Tahoma"/>
            <family val="2"/>
          </rPr>
          <t>Université:</t>
        </r>
        <r>
          <rPr>
            <sz val="8"/>
            <color indexed="81"/>
            <rFont val="Tahoma"/>
            <family val="2"/>
          </rPr>
          <t xml:space="preserve">
Un quart des 470 mille Lyonnais sont âgés de 25-39 ans. Plus de quatre Lyonnais sur 10 ont entre 18 et 40 ans.
La population potentiellement active (18-64 ans) représente plus des deux tiers de l'effectif de cette ville.
L'ensemble formé par les enfants de moins de 10 ans et les personnes âgées de plus de 65 ans sont à peine plus nombreux que les 25-39 ans.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Léger Jean-François</author>
  </authors>
  <commentList>
    <comment ref="G23" authorId="0" shapeId="0" xr:uid="{00000000-0006-0000-0300-000001000000}">
      <text>
        <r>
          <rPr>
            <b/>
            <sz val="8"/>
            <color indexed="81"/>
            <rFont val="Tahoma"/>
            <family val="2"/>
          </rPr>
          <t>Léger Jean-François:</t>
        </r>
        <r>
          <rPr>
            <sz val="8"/>
            <color indexed="81"/>
            <rFont val="Tahoma"/>
            <family val="2"/>
          </rPr>
          <t xml:space="preserve">
22 % de la population active française est composée de femmes employées.
</t>
        </r>
      </text>
    </comment>
    <comment ref="F24" authorId="0" shapeId="0" xr:uid="{00000000-0006-0000-0300-000002000000}">
      <text>
        <r>
          <rPr>
            <b/>
            <sz val="8"/>
            <color indexed="81"/>
            <rFont val="Tahoma"/>
            <family val="2"/>
          </rPr>
          <t>Léger Jean-François:</t>
        </r>
        <r>
          <rPr>
            <sz val="8"/>
            <color indexed="81"/>
            <rFont val="Tahoma"/>
            <family val="2"/>
          </rPr>
          <t xml:space="preserve">
19 % de la population active française est composée d'ouvriers masculins.</t>
        </r>
      </text>
    </comment>
    <comment ref="G25" authorId="0" shapeId="0" xr:uid="{00000000-0006-0000-0300-000003000000}">
      <text>
        <r>
          <rPr>
            <b/>
            <sz val="8"/>
            <color indexed="81"/>
            <rFont val="Tahoma"/>
            <family val="2"/>
          </rPr>
          <t>Léger Jean-François:</t>
        </r>
        <r>
          <rPr>
            <sz val="8"/>
            <color indexed="81"/>
            <rFont val="Tahoma"/>
            <family val="2"/>
          </rPr>
          <t xml:space="preserve">
Moins d'un actif sur deux (47 %) est une femme.</t>
        </r>
      </text>
    </comment>
    <comment ref="Q29" authorId="0" shapeId="0" xr:uid="{00000000-0006-0000-0300-000004000000}">
      <text>
        <r>
          <rPr>
            <b/>
            <sz val="8"/>
            <color indexed="81"/>
            <rFont val="Tahoma"/>
            <family val="2"/>
          </rPr>
          <t>Léger Jean-François:</t>
        </r>
        <r>
          <rPr>
            <sz val="8"/>
            <color indexed="81"/>
            <rFont val="Tahoma"/>
            <family val="2"/>
          </rPr>
          <t xml:space="preserve">
Bien q u'il y ait plus d'actifs que d'actives, plus  des trois quarts des employés sont des femmes, ce qui souligne à quel point ces dernières sont nombreuses à exercer ce type de fonction. Elles sont également un peu plus nombreuses que les hommes parmi les actifs exerçant une profession intermédiaire.
Comme pour faire écho à la concentration féminine parmi les employés, les ouvriers sont dans huit cas sur dix des hommes. Parmi les agriculteurs, les artisans commerçants et chefs d'entreprise, le déséquilibre hommes/femmes estimportant (7 hommes pour trois femmes). Il l'est également, mais dans une moindre mesure, parmi les cadres (6 hommes pour 4 femmes).
Remarque : les pourcentages en ligne sont intéressant à mobiliser quand les deux sous-populationss comparées ont un effectif assez proche, ce qui est le cas ici.</t>
        </r>
      </text>
    </comment>
    <comment ref="G34" authorId="0" shapeId="0" xr:uid="{00000000-0006-0000-0300-000005000000}">
      <text>
        <r>
          <rPr>
            <b/>
            <sz val="8"/>
            <color indexed="81"/>
            <rFont val="Tahoma"/>
            <family val="2"/>
          </rPr>
          <t>Léger Jean-François:</t>
        </r>
        <r>
          <rPr>
            <sz val="8"/>
            <color indexed="81"/>
            <rFont val="Tahoma"/>
            <family val="2"/>
          </rPr>
          <t xml:space="preserve">
1) 76 % des employés sont des femmes.
2) Les trois-quarts des employés sont des femmes.
3) Il y a trois fois plus de femmes que d'hommes parmi les employés.
</t>
        </r>
      </text>
    </comment>
    <comment ref="F35" authorId="0" shapeId="0" xr:uid="{00000000-0006-0000-0300-000006000000}">
      <text>
        <r>
          <rPr>
            <b/>
            <sz val="8"/>
            <color indexed="81"/>
            <rFont val="Tahoma"/>
            <family val="2"/>
          </rPr>
          <t>Léger Jean-François:</t>
        </r>
        <r>
          <rPr>
            <sz val="8"/>
            <color indexed="81"/>
            <rFont val="Tahoma"/>
            <family val="2"/>
          </rPr>
          <t xml:space="preserve">
1) 81 % des ouvriers sont des hommes.
2) On compte peu de femmes parmi les ouvriers ; en effet, huit ouvriers sur dix sont des hommes.
3) Il y a quatre fois plus d'hommes que de femmes parmi les ouvriers.</t>
        </r>
      </text>
    </comment>
    <comment ref="K35" authorId="0" shapeId="0" xr:uid="{00000000-0006-0000-0300-000007000000}">
      <text>
        <r>
          <rPr>
            <b/>
            <sz val="8"/>
            <color indexed="81"/>
            <rFont val="Tahoma"/>
            <family val="2"/>
          </rPr>
          <t>Léger Jean-François:</t>
        </r>
        <r>
          <rPr>
            <sz val="8"/>
            <color indexed="81"/>
            <rFont val="Tahoma"/>
            <family val="2"/>
          </rPr>
          <t xml:space="preserve">
On compte 4,32 fois plus d'hommes que de femmes parmi les ouvriers. Ce résultat est la conséquence de deux facteurs :
1) Le poids plus important des ouvriers parmi les hommes (35 % contre 9 %, soit un pourcentage 3,81 fois que celui des femmes) ;
2) L'effet de la plus grande proportion des hommes parmi les actifs (53 % contre 47 %, soit 1,13 fois plus).
L'interction de ces deux facteurs se traduit par le produit de ces deux rapports de proportions : 3,81 * 1,13 = 4,32 (chiffre arrondi).</t>
        </r>
      </text>
    </comment>
    <comment ref="BI35" authorId="0" shapeId="0" xr:uid="{00000000-0006-0000-0300-000008000000}">
      <text>
        <r>
          <rPr>
            <b/>
            <sz val="8"/>
            <color indexed="81"/>
            <rFont val="Tahoma"/>
            <family val="2"/>
          </rPr>
          <t>Léger Jean-François:</t>
        </r>
        <r>
          <rPr>
            <sz val="8"/>
            <color indexed="81"/>
            <rFont val="Tahoma"/>
            <family val="2"/>
          </rPr>
          <t xml:space="preserve">
On compte 4,32 fois plus d'hommes que de femmes parmi les ouvriers. Ce résultat est la conséquence de deux facteurs :
1) Le poids plus important des ouvriers parmi les hommes (35 % contre 9 %, soit un pourcentage 3,81 fois que celui des femmes) ;
2) L'effet de la plus grande proportion des hommes parmi les actifs (53 % contre 47 %, soit 1,13 fois plus).
L'interction de ces deux facteurs se traduit par le produit de ces deux rapports de proportions : 3,81 * 1,13 = 4,32 (chiffre arrondi).</t>
        </r>
      </text>
    </comment>
    <comment ref="G36" authorId="0" shapeId="0" xr:uid="{00000000-0006-0000-0300-000009000000}">
      <text>
        <r>
          <rPr>
            <b/>
            <sz val="8"/>
            <color indexed="81"/>
            <rFont val="Tahoma"/>
            <family val="2"/>
          </rPr>
          <t>Léger Jean-François:</t>
        </r>
        <r>
          <rPr>
            <sz val="8"/>
            <color indexed="81"/>
            <rFont val="Tahoma"/>
            <family val="2"/>
          </rPr>
          <t xml:space="preserve">
Moins d'un actif sur deux (47 %) est une femme.</t>
        </r>
      </text>
    </comment>
    <comment ref="Q41" authorId="0" shapeId="0" xr:uid="{00000000-0006-0000-0300-00000A000000}">
      <text>
        <r>
          <rPr>
            <b/>
            <sz val="8"/>
            <color indexed="81"/>
            <rFont val="Tahoma"/>
            <family val="2"/>
          </rPr>
          <t>Léger Jean-François:</t>
        </r>
        <r>
          <rPr>
            <sz val="8"/>
            <color indexed="81"/>
            <rFont val="Tahoma"/>
            <family val="2"/>
          </rPr>
          <t xml:space="preserve">
Près de la moitié des femmes (46 %) sont employées et plus du quart exerce une profession intermédiaire. A eux seuls, ces deux catégories regroupent près des trois quarts de la population active féminine.
La répartiton des hommes est plus homogène. Plus du tiers de ces derniers sont tout de même ouvriers. Mais à l'opposé de l'échelle sociale, on compte aussi près de 20 % de cadres, soit 1,5 fois plus que parmi les femmes.</t>
        </r>
      </text>
    </comment>
    <comment ref="G46" authorId="0" shapeId="0" xr:uid="{00000000-0006-0000-0300-00000B000000}">
      <text>
        <r>
          <rPr>
            <b/>
            <sz val="8"/>
            <color indexed="81"/>
            <rFont val="Tahoma"/>
            <family val="2"/>
          </rPr>
          <t>Léger Jean-François:</t>
        </r>
        <r>
          <rPr>
            <sz val="8"/>
            <color indexed="81"/>
            <rFont val="Tahoma"/>
            <family val="2"/>
          </rPr>
          <t xml:space="preserve">
1) Au sein de la population activé féminine, 46 % sont des employées.
2) Près de la moitié (46 %) des femmes actives sont employées.
OU BIEN
Moins d'une femme active sur deux (46 %) est employée.
</t>
        </r>
      </text>
    </comment>
    <comment ref="F47" authorId="0" shapeId="0" xr:uid="{00000000-0006-0000-0300-00000C000000}">
      <text>
        <r>
          <rPr>
            <b/>
            <sz val="8"/>
            <color indexed="81"/>
            <rFont val="Tahoma"/>
            <family val="2"/>
          </rPr>
          <t>Léger Jean-François:</t>
        </r>
        <r>
          <rPr>
            <sz val="8"/>
            <color indexed="81"/>
            <rFont val="Tahoma"/>
            <family val="2"/>
          </rPr>
          <t xml:space="preserve">
1) Au sein de la population active masculine, on compte 35 % d'ouvriers.
2) Plus du tiers des actifs masculins sont ouvriers.</t>
        </r>
      </text>
    </comment>
    <comment ref="G48" authorId="0" shapeId="0" xr:uid="{00000000-0006-0000-0300-00000D000000}">
      <text>
        <r>
          <rPr>
            <b/>
            <sz val="8"/>
            <color indexed="81"/>
            <rFont val="Tahoma"/>
            <family val="2"/>
          </rPr>
          <t>Léger Jean-François:</t>
        </r>
        <r>
          <rPr>
            <sz val="8"/>
            <color indexed="81"/>
            <rFont val="Tahoma"/>
            <family val="2"/>
          </rPr>
          <t xml:space="preserve">
Moins d'un actif sur deux (47 %) est une femme.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JF léger</author>
    <author>Léger Jean-François</author>
  </authors>
  <commentList>
    <comment ref="B20" authorId="0" shapeId="0" xr:uid="{00000000-0006-0000-0400-000001000000}">
      <text>
        <r>
          <rPr>
            <b/>
            <sz val="8"/>
            <color indexed="81"/>
            <rFont val="Tahoma"/>
            <family val="2"/>
          </rPr>
          <t>JF léger:</t>
        </r>
        <r>
          <rPr>
            <sz val="8"/>
            <color indexed="81"/>
            <rFont val="Tahoma"/>
            <family val="2"/>
          </rPr>
          <t xml:space="preserve">
12 % des ménages correspondent à des personnes seules qui résident dans des logements de une personne.</t>
        </r>
      </text>
    </comment>
    <comment ref="H20" authorId="1" shapeId="0" xr:uid="{00000000-0006-0000-0400-000002000000}">
      <text>
        <r>
          <rPr>
            <b/>
            <sz val="8"/>
            <color indexed="81"/>
            <rFont val="Tahoma"/>
            <family val="2"/>
          </rPr>
          <t>Léger Jean-François:</t>
        </r>
        <r>
          <rPr>
            <sz val="8"/>
            <color indexed="81"/>
            <rFont val="Tahoma"/>
            <family val="2"/>
          </rPr>
          <t xml:space="preserve">
Les personnes seules représentent plus de un ménage sur cinq (21 %).</t>
        </r>
      </text>
    </comment>
    <comment ref="D22" authorId="0" shapeId="0" xr:uid="{00000000-0006-0000-0400-000003000000}">
      <text>
        <r>
          <rPr>
            <b/>
            <sz val="8"/>
            <color indexed="81"/>
            <rFont val="Tahoma"/>
            <family val="2"/>
          </rPr>
          <t>JF léger:</t>
        </r>
        <r>
          <rPr>
            <sz val="8"/>
            <color indexed="81"/>
            <rFont val="Tahoma"/>
            <family val="2"/>
          </rPr>
          <t xml:space="preserve">
7 % des ménages sont composés de trois personnes qui résident dans des logements de 3 pièces.</t>
        </r>
      </text>
    </comment>
    <comment ref="B27" authorId="1" shapeId="0" xr:uid="{00000000-0006-0000-0400-000004000000}">
      <text>
        <r>
          <rPr>
            <b/>
            <sz val="8"/>
            <color indexed="81"/>
            <rFont val="Tahoma"/>
            <family val="2"/>
          </rPr>
          <t>Léger Jean-François:</t>
        </r>
        <r>
          <rPr>
            <sz val="8"/>
            <color indexed="81"/>
            <rFont val="Tahoma"/>
            <family val="2"/>
          </rPr>
          <t xml:space="preserve">
Plus du quart des ménages réside dans un logement de 1 pièce.</t>
        </r>
      </text>
    </comment>
    <comment ref="J32" authorId="1" shapeId="0" xr:uid="{00000000-0006-0000-0400-000005000000}">
      <text>
        <r>
          <rPr>
            <b/>
            <sz val="8"/>
            <color indexed="81"/>
            <rFont val="Tahoma"/>
            <family val="2"/>
          </rPr>
          <t>Léger Jean-François:</t>
        </r>
        <r>
          <rPr>
            <sz val="8"/>
            <color indexed="81"/>
            <rFont val="Tahoma"/>
            <family val="2"/>
          </rPr>
          <t xml:space="preserve">
Plus la taille du ménage augmente, plus le logement occupé compte de pièces.
- Ainsi, plus de la moitié des personnes seules résidait dans des logements de une pièce.
- Près de six ménages de deux personnes sur dix  occupent un T2 (34 %) ou un T3 (34 %).
- La même proportion de ménages de 3 personnes résident aussi dans un T2 ou un T3 , mais ils sont plus nombreux dans les T3 (34 %) que dans les T2 (26 %).
- Plus de six ménages de 4 personnes sur dix habitent un T3 ou un T4.
- Enfin, les grands ménages résident pour la plupart dans des logements d'au moins 4 pièces.</t>
        </r>
      </text>
    </comment>
    <comment ref="B33" authorId="1" shapeId="0" xr:uid="{00000000-0006-0000-0400-000006000000}">
      <text>
        <r>
          <rPr>
            <b/>
            <sz val="8"/>
            <color indexed="81"/>
            <rFont val="Tahoma"/>
            <family val="2"/>
          </rPr>
          <t xml:space="preserve">Léger Jean-François:
</t>
        </r>
        <r>
          <rPr>
            <sz val="8"/>
            <color indexed="81"/>
            <rFont val="Tahoma"/>
            <family val="2"/>
          </rPr>
          <t xml:space="preserve">
Plus de la moitié (56 %) des ménages de 1 personne réside dans des T1.</t>
        </r>
      </text>
    </comment>
    <comment ref="B40" authorId="1" shapeId="0" xr:uid="{00000000-0006-0000-0400-000007000000}">
      <text>
        <r>
          <rPr>
            <b/>
            <sz val="8"/>
            <color indexed="81"/>
            <rFont val="Tahoma"/>
            <family val="2"/>
          </rPr>
          <t>Léger Jean-François:</t>
        </r>
        <r>
          <rPr>
            <sz val="8"/>
            <color indexed="81"/>
            <rFont val="Tahoma"/>
            <family val="2"/>
          </rPr>
          <t xml:space="preserve">
Plus du quart des ménages réside dans un logement de 1 pièce.</t>
        </r>
      </text>
    </comment>
    <comment ref="J45" authorId="1" shapeId="0" xr:uid="{00000000-0006-0000-0400-000008000000}">
      <text>
        <r>
          <rPr>
            <b/>
            <sz val="8"/>
            <color indexed="81"/>
            <rFont val="Tahoma"/>
            <family val="2"/>
          </rPr>
          <t>Léger Jean-François:</t>
        </r>
        <r>
          <rPr>
            <sz val="8"/>
            <color indexed="81"/>
            <rFont val="Tahoma"/>
            <family val="2"/>
          </rPr>
          <t xml:space="preserve">
Près de huit T1 sur dix sont occupés par des ménages de une ou deux personnes. Dans les T2, ces petits ménages ne représentent plus que les deux tiers des ménages qui y résident. Dans ce type de logement, on compte même presqu'autant de personnes seules que de ménages de trois personnes.
Dans les T3, les ménages les plus représentés sont ceux de deux personnes (30 %), juste devant ceux de trois personnes (27 %).
Plus d'un quart des T4 est occupé par des ménages de 4 personnes. Les ménages de trois (21 %) et cinq personnes (19%) sont également nombreux parmi les ménages qui occupent ce type de logement.</t>
        </r>
      </text>
    </comment>
    <comment ref="B46" authorId="1" shapeId="0" xr:uid="{00000000-0006-0000-0400-000009000000}">
      <text>
        <r>
          <rPr>
            <b/>
            <sz val="8"/>
            <color indexed="81"/>
            <rFont val="Tahoma"/>
            <family val="2"/>
          </rPr>
          <t xml:space="preserve">Léger Jean-François:
</t>
        </r>
        <r>
          <rPr>
            <sz val="8"/>
            <color indexed="81"/>
            <rFont val="Tahoma"/>
            <family val="2"/>
          </rPr>
          <t xml:space="preserve">
Près de la moitié des logements de 1 pièce est occupée par des ménages de une personne.
</t>
        </r>
      </text>
    </comment>
    <comment ref="H46" authorId="1" shapeId="0" xr:uid="{00000000-0006-0000-0400-00000A000000}">
      <text>
        <r>
          <rPr>
            <b/>
            <sz val="8"/>
            <color indexed="81"/>
            <rFont val="Tahoma"/>
            <family val="2"/>
          </rPr>
          <t>Léger Jean-François:</t>
        </r>
        <r>
          <rPr>
            <sz val="8"/>
            <color indexed="81"/>
            <rFont val="Tahoma"/>
            <family val="2"/>
          </rPr>
          <t xml:space="preserve">
Les personnes seules représentent plus de un ménage sur cinq (21 %).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JF léger</author>
  </authors>
  <commentList>
    <comment ref="B30" authorId="0" shapeId="0" xr:uid="{00000000-0006-0000-0500-000001000000}">
      <text>
        <r>
          <rPr>
            <b/>
            <sz val="8"/>
            <color indexed="81"/>
            <rFont val="Tahoma"/>
            <family val="2"/>
          </rPr>
          <t>JF léger:</t>
        </r>
        <r>
          <rPr>
            <sz val="8"/>
            <color indexed="81"/>
            <rFont val="Tahoma"/>
            <family val="2"/>
          </rPr>
          <t xml:space="preserve">
Les hommes âgés de 25-39 ans représentent 13 % de la population totale.</t>
        </r>
      </text>
    </comment>
    <comment ref="B35" authorId="0" shapeId="0" xr:uid="{00000000-0006-0000-0500-000002000000}">
      <text>
        <r>
          <rPr>
            <b/>
            <sz val="8"/>
            <color indexed="81"/>
            <rFont val="Tahoma"/>
            <family val="2"/>
          </rPr>
          <t>JF léger:</t>
        </r>
        <r>
          <rPr>
            <sz val="8"/>
            <color indexed="81"/>
            <rFont val="Tahoma"/>
            <family val="2"/>
          </rPr>
          <t xml:space="preserve">
La population masculine représente moins de la moitié de la population lyonnaise (47 %).</t>
        </r>
      </text>
    </comment>
    <comment ref="C45" authorId="0" shapeId="0" xr:uid="{00000000-0006-0000-0500-000003000000}">
      <text>
        <r>
          <rPr>
            <b/>
            <sz val="8"/>
            <color indexed="81"/>
            <rFont val="Tahoma"/>
            <family val="2"/>
          </rPr>
          <t>JF léger:</t>
        </r>
        <r>
          <rPr>
            <sz val="8"/>
            <color indexed="81"/>
            <rFont val="Tahoma"/>
            <family val="2"/>
          </rPr>
          <t xml:space="preserve">
Plus de la moitié de la population âgée de 18-24 ans sont des femmes (56 %).
OU
Parmi les 18-24 ans, 56 % sont des femmes.
Les pourcentages en ligne sont pertinents quand on compare les différences de structure de populations de taille comparable.</t>
        </r>
      </text>
    </comment>
    <comment ref="C50" authorId="0" shapeId="0" xr:uid="{00000000-0006-0000-0500-000004000000}">
      <text>
        <r>
          <rPr>
            <b/>
            <sz val="8"/>
            <color indexed="81"/>
            <rFont val="Tahoma"/>
            <family val="2"/>
          </rPr>
          <t>JF léger:</t>
        </r>
        <r>
          <rPr>
            <sz val="8"/>
            <color indexed="81"/>
            <rFont val="Tahoma"/>
            <family val="2"/>
          </rPr>
          <t xml:space="preserve">
8 personnes âgées de 80 ans et plus sur 10 sont des femmes.</t>
        </r>
      </text>
    </comment>
    <comment ref="B62" authorId="0" shapeId="0" xr:uid="{00000000-0006-0000-0500-000005000000}">
      <text>
        <r>
          <rPr>
            <b/>
            <sz val="8"/>
            <color indexed="81"/>
            <rFont val="Tahoma"/>
            <family val="2"/>
          </rPr>
          <t>JF léger:</t>
        </r>
        <r>
          <rPr>
            <sz val="8"/>
            <color indexed="81"/>
            <rFont val="Tahoma"/>
            <family val="2"/>
          </rPr>
          <t xml:space="preserve">
Les 25-39 ans représentent 27 % de la population masculine.
Les pourcentages en colonne sont idéaux pour confronter la structure de population de taille très différente.</t>
        </r>
      </text>
    </comment>
  </commentList>
</comments>
</file>

<file path=xl/sharedStrings.xml><?xml version="1.0" encoding="utf-8"?>
<sst xmlns="http://schemas.openxmlformats.org/spreadsheetml/2006/main" count="417" uniqueCount="104">
  <si>
    <t>Type de variable : qualitative</t>
  </si>
  <si>
    <t>Variable : profession et catégorie sociale (PCS)</t>
  </si>
  <si>
    <t>Total</t>
  </si>
  <si>
    <t>Autres</t>
  </si>
  <si>
    <t>Ouvriers</t>
  </si>
  <si>
    <t>Employés</t>
  </si>
  <si>
    <t>Professions intermédiaires</t>
  </si>
  <si>
    <t>Cadres et professions intellectuelles sup.</t>
  </si>
  <si>
    <t>Artisans, commerçants, chefs d'entreprise</t>
  </si>
  <si>
    <t>Agriculteurs exploitants</t>
  </si>
  <si>
    <t>Effectifs</t>
  </si>
  <si>
    <t>PCS</t>
  </si>
  <si>
    <r>
      <rPr>
        <b/>
        <sz val="11"/>
        <color rgb="FFFF0000"/>
        <rFont val="Calibri"/>
        <family val="2"/>
        <scheme val="minor"/>
      </rPr>
      <t>Répartition</t>
    </r>
    <r>
      <rPr>
        <sz val="11"/>
        <color rgb="FFFF0000"/>
        <rFont val="Calibri"/>
        <family val="2"/>
        <scheme val="minor"/>
      </rPr>
      <t xml:space="preserve"> de la population active selon la PCS / France métropolitaine</t>
    </r>
  </si>
  <si>
    <r>
      <rPr>
        <b/>
        <sz val="11"/>
        <color rgb="FFFF0000"/>
        <rFont val="Calibri"/>
        <family val="2"/>
        <scheme val="minor"/>
      </rPr>
      <t>Distribution</t>
    </r>
    <r>
      <rPr>
        <sz val="11"/>
        <color rgb="FFFF0000"/>
        <rFont val="Calibri"/>
        <family val="2"/>
        <scheme val="minor"/>
      </rPr>
      <t xml:space="preserve"> de la population active selon la PCS / France métropolitaine</t>
    </r>
  </si>
  <si>
    <t>La taille des logements en France métropolitaine</t>
  </si>
  <si>
    <r>
      <rPr>
        <b/>
        <sz val="11"/>
        <color rgb="FFFF0000"/>
        <rFont val="Calibri"/>
        <family val="2"/>
        <scheme val="minor"/>
      </rPr>
      <t>Distribution</t>
    </r>
    <r>
      <rPr>
        <sz val="11"/>
        <color rgb="FFFF0000"/>
        <rFont val="Calibri"/>
        <family val="2"/>
        <scheme val="minor"/>
      </rPr>
      <t xml:space="preserve"> des logements selon le nombre de pièces (France métropolitaine 2006)</t>
    </r>
  </si>
  <si>
    <r>
      <rPr>
        <b/>
        <sz val="11"/>
        <color rgb="FFFF0000"/>
        <rFont val="Calibri"/>
        <family val="2"/>
        <scheme val="minor"/>
      </rPr>
      <t>Répartition</t>
    </r>
    <r>
      <rPr>
        <sz val="11"/>
        <color rgb="FFFF0000"/>
        <rFont val="Calibri"/>
        <family val="2"/>
        <scheme val="minor"/>
      </rPr>
      <t xml:space="preserve"> des logements selon le nombre de pièces (France métropolitaine 2006)</t>
    </r>
  </si>
  <si>
    <r>
      <rPr>
        <b/>
        <sz val="11"/>
        <color theme="4"/>
        <rFont val="Calibri"/>
        <family val="2"/>
        <scheme val="minor"/>
      </rPr>
      <t>Distribution</t>
    </r>
    <r>
      <rPr>
        <sz val="11"/>
        <color theme="4"/>
        <rFont val="Calibri"/>
        <family val="2"/>
        <scheme val="minor"/>
      </rPr>
      <t xml:space="preserve"> des logements selon le nombre de pièces (France métropolitaine 1999)</t>
    </r>
  </si>
  <si>
    <t>Nombre de pièces</t>
  </si>
  <si>
    <t>Effectif 2006</t>
  </si>
  <si>
    <t>Effectif</t>
  </si>
  <si>
    <t>Effectif 1999</t>
  </si>
  <si>
    <t>5 et +</t>
  </si>
  <si>
    <t>TOTAL</t>
  </si>
  <si>
    <r>
      <rPr>
        <b/>
        <sz val="11"/>
        <color rgb="FFFF0000"/>
        <rFont val="Calibri"/>
        <family val="2"/>
        <scheme val="minor"/>
      </rPr>
      <t>Distribution</t>
    </r>
    <r>
      <rPr>
        <sz val="11"/>
        <color rgb="FFFF0000"/>
        <rFont val="Calibri"/>
        <family val="2"/>
        <scheme val="minor"/>
      </rPr>
      <t xml:space="preserve"> de la population active selon la PCS / Lyon</t>
    </r>
  </si>
  <si>
    <t>%</t>
  </si>
  <si>
    <t>Ensemble</t>
  </si>
  <si>
    <t>© Insee</t>
  </si>
  <si>
    <t>POP1A - Population totale par sexe et âge regroupé</t>
  </si>
  <si>
    <t>Source : Insee, RP2007 exploitation principale.</t>
  </si>
  <si>
    <t>Nom de la zone : Lyon (69123 - Commune)</t>
  </si>
  <si>
    <t>Age semi-détaillé</t>
  </si>
  <si>
    <t>Sexe</t>
  </si>
  <si>
    <t>Hommes</t>
  </si>
  <si>
    <t>Femmes</t>
  </si>
  <si>
    <t>Moins de 3 ans</t>
  </si>
  <si>
    <t>3 à 5 ans</t>
  </si>
  <si>
    <t>6 à 10 ans</t>
  </si>
  <si>
    <t>11 à 17 ans</t>
  </si>
  <si>
    <t>18 à 24 ans</t>
  </si>
  <si>
    <t>25 à 39 ans</t>
  </si>
  <si>
    <t>40 à 54 ans</t>
  </si>
  <si>
    <t>55 à 64 ans</t>
  </si>
  <si>
    <t>65 à 79 ans</t>
  </si>
  <si>
    <t>80 ans ou plus</t>
  </si>
  <si>
    <t>Nom de la zone : France métropolitaine (M - France métropolitaine / DOM)</t>
  </si>
  <si>
    <t>ACT5 - Population active de 15 ans ou plus ayant un emploi par sexe, âge et catégorie socioprofessionnelle</t>
  </si>
  <si>
    <t>Source : Insee, RP2007 exploitation complémentaire.</t>
  </si>
  <si>
    <t>Artisans, commerçants, chefs entreprise</t>
  </si>
  <si>
    <t>Cadres, professions intellectuelles sup.</t>
  </si>
  <si>
    <t>T1</t>
  </si>
  <si>
    <t>T2</t>
  </si>
  <si>
    <t>T3</t>
  </si>
  <si>
    <t>T4</t>
  </si>
  <si>
    <t>T5</t>
  </si>
  <si>
    <t>T6 et +</t>
  </si>
  <si>
    <t>1 personne</t>
  </si>
  <si>
    <t>2 personnes</t>
  </si>
  <si>
    <t>3 personnes</t>
  </si>
  <si>
    <t>4 personnes</t>
  </si>
  <si>
    <t>5 personnes</t>
  </si>
  <si>
    <t>6 personnes</t>
  </si>
  <si>
    <t>plus de 6 personnes</t>
  </si>
  <si>
    <t>Fréquences élémentaires</t>
  </si>
  <si>
    <t>Fréquences conditionnelles : a) Pourcentages "en ligne"</t>
  </si>
  <si>
    <t>Fréquences conditionnelles : b) Pourcentages "en colonne"</t>
  </si>
  <si>
    <t>H/F</t>
  </si>
  <si>
    <t>Population :  Population active résidant à Lyon</t>
  </si>
  <si>
    <t>Population :  Population active résidant en France métropolitaine</t>
  </si>
  <si>
    <t>F/H</t>
  </si>
  <si>
    <t>Taille du ménage</t>
  </si>
  <si>
    <t>Taille du logement</t>
  </si>
  <si>
    <t>Indices de comparaison</t>
  </si>
  <si>
    <t>% Lyon/ % France</t>
  </si>
  <si>
    <t>% France / % Lyon</t>
  </si>
  <si>
    <t xml:space="preserve">La taille des logements à Lyon </t>
  </si>
  <si>
    <t>Comparaison</t>
  </si>
  <si>
    <t>Indices de comparaisons</t>
  </si>
  <si>
    <t>1+2</t>
  </si>
  <si>
    <t>3+4</t>
  </si>
  <si>
    <t>Synthèse 1</t>
  </si>
  <si>
    <t>Synthèse 2</t>
  </si>
  <si>
    <t>Distribution des résidences principales selon la taille des ménages et le nombre de pièces</t>
  </si>
  <si>
    <t>Synthèse</t>
  </si>
  <si>
    <t>Représentations graphiques fausses</t>
  </si>
  <si>
    <t>Age</t>
  </si>
  <si>
    <t>Construction graphique juste</t>
  </si>
  <si>
    <t>% corrigées</t>
  </si>
  <si>
    <t>Représentations graphiques  justes</t>
  </si>
  <si>
    <t>Taille des logements selon le nombre de personnes au sein du ménage</t>
  </si>
  <si>
    <t>1 pers.</t>
  </si>
  <si>
    <t>2 pers.</t>
  </si>
  <si>
    <t>3 pers.</t>
  </si>
  <si>
    <t>4 pers.</t>
  </si>
  <si>
    <t>5 pers.</t>
  </si>
  <si>
    <t>6 pers.</t>
  </si>
  <si>
    <t>6 pers. et +</t>
  </si>
  <si>
    <t>Taille des ménages selon la taille des logements</t>
  </si>
  <si>
    <t>Représentation graphique</t>
  </si>
  <si>
    <t xml:space="preserve"> - Hommes</t>
  </si>
  <si>
    <t>H pour 100 F</t>
  </si>
  <si>
    <r>
      <rPr>
        <b/>
        <sz val="11"/>
        <color rgb="FFFF0000"/>
        <rFont val="Calibri"/>
        <family val="2"/>
        <scheme val="minor"/>
      </rPr>
      <t>Distribution</t>
    </r>
    <r>
      <rPr>
        <sz val="11"/>
        <color rgb="FFFF0000"/>
        <rFont val="Calibri"/>
        <family val="2"/>
        <scheme val="minor"/>
      </rPr>
      <t xml:space="preserve"> des logements selon le nombre de pièces (LYON 2006)</t>
    </r>
  </si>
  <si>
    <t>Lyon</t>
  </si>
  <si>
    <t>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</si>
</sst>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0"/>
    <numFmt numFmtId="165" formatCode="0.0"/>
    <numFmt numFmtId="166" formatCode="#,##0.0"/>
    <numFmt numFmtId="167" formatCode="General;General"/>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11"/>
      <color theme="4"/>
      <name val="Calibri"/>
      <family val="2"/>
      <scheme val="minor"/>
    </font>
    <font>
      <b/>
      <sz val="11"/>
      <color theme="4"/>
      <name val="Calibri"/>
      <family val="2"/>
      <scheme val="minor"/>
    </font>
    <font>
      <sz val="10"/>
      <name val="Arial"/>
      <family val="2"/>
    </font>
    <font>
      <sz val="11"/>
      <color theme="0"/>
      <name val="Calibri"/>
      <family val="2"/>
      <scheme val="minor"/>
    </font>
    <font>
      <sz val="8"/>
      <color indexed="81"/>
      <name val="Tahoma"/>
      <family val="2"/>
    </font>
    <font>
      <b/>
      <sz val="8"/>
      <color indexed="81"/>
      <name val="Tahoma"/>
      <family val="2"/>
    </font>
    <font>
      <sz val="10"/>
      <name val="Arial"/>
      <family val="2"/>
    </font>
    <font>
      <b/>
      <sz val="10"/>
      <name val="Arial"/>
      <family val="2"/>
    </font>
    <font>
      <b/>
      <sz val="14"/>
      <color rgb="FFFF0000"/>
      <name val="Calibri"/>
      <family val="2"/>
      <scheme val="minor"/>
    </font>
    <font>
      <sz val="11"/>
      <color theme="8"/>
      <name val="Calibri"/>
      <family val="2"/>
      <scheme val="minor"/>
    </font>
    <font>
      <b/>
      <sz val="16"/>
      <color theme="0"/>
      <name val="Arial"/>
      <family val="2"/>
    </font>
  </fonts>
  <fills count="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193">
    <xf numFmtId="0" fontId="0" fillId="0" borderId="0" xfId="0"/>
    <xf numFmtId="9" fontId="0" fillId="0" borderId="1" xfId="1" applyFont="1" applyBorder="1"/>
    <xf numFmtId="0" fontId="0" fillId="0" borderId="2" xfId="0" applyBorder="1"/>
    <xf numFmtId="3" fontId="0" fillId="0" borderId="1" xfId="0" applyNumberFormat="1" applyBorder="1"/>
    <xf numFmtId="9" fontId="0" fillId="0" borderId="3" xfId="1" applyFont="1" applyBorder="1"/>
    <xf numFmtId="0" fontId="0" fillId="0" borderId="4" xfId="0" applyBorder="1"/>
    <xf numFmtId="3" fontId="0" fillId="0" borderId="3" xfId="0" applyNumberFormat="1" applyBorder="1"/>
    <xf numFmtId="0" fontId="0" fillId="0" borderId="1" xfId="0" applyBorder="1" applyAlignment="1">
      <alignment horizontal="right"/>
    </xf>
    <xf numFmtId="3" fontId="0" fillId="0" borderId="0" xfId="0" applyNumberFormat="1"/>
    <xf numFmtId="3" fontId="2" fillId="0" borderId="0" xfId="0" applyNumberFormat="1" applyFont="1" applyAlignment="1">
      <alignment vertical="center" wrapText="1"/>
    </xf>
    <xf numFmtId="3" fontId="0" fillId="0" borderId="0" xfId="0" applyNumberFormat="1" applyAlignment="1">
      <alignment horizontal="center"/>
    </xf>
    <xf numFmtId="3" fontId="0" fillId="0" borderId="2" xfId="0" applyNumberFormat="1" applyBorder="1" applyAlignment="1">
      <alignment horizontal="left"/>
    </xf>
    <xf numFmtId="3" fontId="0" fillId="0" borderId="1" xfId="0" applyNumberFormat="1" applyBorder="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left"/>
    </xf>
    <xf numFmtId="3" fontId="0" fillId="0" borderId="4" xfId="0" applyNumberFormat="1" applyBorder="1"/>
    <xf numFmtId="3" fontId="0" fillId="0" borderId="2" xfId="0" applyNumberFormat="1" applyBorder="1"/>
    <xf numFmtId="3" fontId="0" fillId="0" borderId="0" xfId="0" applyNumberFormat="1" applyAlignment="1">
      <alignment horizontal="left"/>
    </xf>
    <xf numFmtId="0" fontId="6" fillId="0" borderId="0" xfId="2" applyFont="1" applyFill="1"/>
    <xf numFmtId="164" fontId="6" fillId="0" borderId="5" xfId="2" applyNumberFormat="1" applyFont="1" applyBorder="1"/>
    <xf numFmtId="164" fontId="6" fillId="0" borderId="3" xfId="2" applyNumberFormat="1" applyFont="1" applyBorder="1"/>
    <xf numFmtId="164" fontId="0" fillId="0" borderId="3" xfId="0" applyNumberFormat="1" applyBorder="1"/>
    <xf numFmtId="0" fontId="0" fillId="0" borderId="3" xfId="0" applyBorder="1"/>
    <xf numFmtId="0" fontId="2" fillId="0" borderId="0" xfId="0" applyFont="1" applyAlignment="1">
      <alignment horizontal="center"/>
    </xf>
    <xf numFmtId="0" fontId="6" fillId="0" borderId="6" xfId="2" applyFont="1" applyBorder="1"/>
    <xf numFmtId="0" fontId="6" fillId="0" borderId="4" xfId="2" applyFont="1" applyBorder="1"/>
    <xf numFmtId="0" fontId="6" fillId="0" borderId="4" xfId="2" applyFont="1" applyFill="1" applyBorder="1"/>
    <xf numFmtId="164" fontId="6" fillId="0" borderId="2" xfId="2" applyNumberFormat="1" applyFont="1" applyBorder="1"/>
    <xf numFmtId="164" fontId="6" fillId="0" borderId="4" xfId="2" applyNumberFormat="1" applyFont="1" applyBorder="1"/>
    <xf numFmtId="0" fontId="6" fillId="0" borderId="0" xfId="2"/>
    <xf numFmtId="0" fontId="6" fillId="0" borderId="0" xfId="2" applyFont="1"/>
    <xf numFmtId="0" fontId="0" fillId="0" borderId="0" xfId="0" applyAlignment="1">
      <alignment horizontal="center"/>
    </xf>
    <xf numFmtId="0" fontId="6" fillId="0" borderId="0" xfId="2"/>
    <xf numFmtId="0" fontId="6" fillId="0" borderId="0" xfId="2" applyFont="1"/>
    <xf numFmtId="164" fontId="6" fillId="0" borderId="0" xfId="2" applyNumberFormat="1" applyFont="1" applyBorder="1"/>
    <xf numFmtId="0" fontId="0" fillId="0" borderId="12" xfId="0" applyBorder="1" applyAlignment="1">
      <alignment horizontal="right"/>
    </xf>
    <xf numFmtId="0" fontId="10" fillId="0" borderId="2" xfId="2" applyFont="1" applyFill="1" applyBorder="1"/>
    <xf numFmtId="0" fontId="6" fillId="0" borderId="2" xfId="2" applyFont="1" applyBorder="1"/>
    <xf numFmtId="164" fontId="6" fillId="0" borderId="12" xfId="2" applyNumberFormat="1" applyFont="1" applyBorder="1"/>
    <xf numFmtId="164" fontId="6" fillId="0" borderId="1" xfId="2" applyNumberFormat="1" applyFont="1" applyBorder="1"/>
    <xf numFmtId="164" fontId="0" fillId="0" borderId="4" xfId="0" applyNumberFormat="1" applyBorder="1"/>
    <xf numFmtId="0" fontId="0" fillId="0" borderId="2" xfId="0" applyBorder="1" applyAlignment="1">
      <alignment horizontal="right"/>
    </xf>
    <xf numFmtId="164" fontId="0" fillId="0" borderId="2" xfId="0" applyNumberFormat="1" applyBorder="1"/>
    <xf numFmtId="9" fontId="6" fillId="0" borderId="0" xfId="1" applyFont="1" applyBorder="1"/>
    <xf numFmtId="9" fontId="0" fillId="0" borderId="4" xfId="1" applyFont="1" applyBorder="1"/>
    <xf numFmtId="9" fontId="6" fillId="0" borderId="1" xfId="1" applyFont="1" applyBorder="1"/>
    <xf numFmtId="9" fontId="0" fillId="0" borderId="2" xfId="1" applyFont="1" applyBorder="1"/>
    <xf numFmtId="0" fontId="0" fillId="0" borderId="11" xfId="0" applyBorder="1" applyAlignment="1">
      <alignment horizontal="right"/>
    </xf>
    <xf numFmtId="9" fontId="6" fillId="0" borderId="9" xfId="1" applyFont="1" applyBorder="1"/>
    <xf numFmtId="9" fontId="6" fillId="0" borderId="11" xfId="1" applyFont="1" applyBorder="1"/>
    <xf numFmtId="0" fontId="11" fillId="0" borderId="0" xfId="2" applyFont="1" applyFill="1" applyBorder="1"/>
    <xf numFmtId="9" fontId="6" fillId="0" borderId="3" xfId="1" applyFont="1" applyBorder="1"/>
    <xf numFmtId="9" fontId="0" fillId="0" borderId="3" xfId="1" applyFont="1" applyBorder="1" applyAlignment="1">
      <alignment horizontal="center"/>
    </xf>
    <xf numFmtId="9" fontId="0" fillId="0" borderId="1" xfId="1" applyFont="1" applyBorder="1" applyAlignment="1">
      <alignment horizontal="center"/>
    </xf>
    <xf numFmtId="0" fontId="0" fillId="0" borderId="1" xfId="0" applyBorder="1" applyAlignment="1">
      <alignment horizontal="center"/>
    </xf>
    <xf numFmtId="2" fontId="0" fillId="0" borderId="0" xfId="0" applyNumberFormat="1" applyAlignment="1">
      <alignment horizontal="center"/>
    </xf>
    <xf numFmtId="2" fontId="0" fillId="0" borderId="4" xfId="0" applyNumberFormat="1" applyBorder="1" applyAlignment="1">
      <alignment horizontal="center"/>
    </xf>
    <xf numFmtId="0" fontId="0" fillId="0" borderId="2" xfId="0" applyFill="1" applyBorder="1" applyAlignment="1">
      <alignment horizontal="center"/>
    </xf>
    <xf numFmtId="2" fontId="0" fillId="0" borderId="2" xfId="0" applyNumberFormat="1" applyBorder="1" applyAlignment="1">
      <alignment horizontal="center"/>
    </xf>
    <xf numFmtId="0" fontId="0" fillId="2" borderId="2" xfId="0" applyFill="1" applyBorder="1" applyAlignment="1">
      <alignment horizontal="center"/>
    </xf>
    <xf numFmtId="2" fontId="0" fillId="2" borderId="4" xfId="0" applyNumberFormat="1" applyFill="1" applyBorder="1" applyAlignment="1">
      <alignment horizontal="center"/>
    </xf>
    <xf numFmtId="2" fontId="0" fillId="2" borderId="2" xfId="0" applyNumberFormat="1" applyFill="1" applyBorder="1" applyAlignment="1">
      <alignment horizontal="center"/>
    </xf>
    <xf numFmtId="0" fontId="0" fillId="0" borderId="0" xfId="0" applyFill="1"/>
    <xf numFmtId="0" fontId="0" fillId="0" borderId="4" xfId="0" applyFont="1" applyFill="1" applyBorder="1" applyAlignment="1">
      <alignment horizontal="left" vertical="center"/>
    </xf>
    <xf numFmtId="3" fontId="0" fillId="0" borderId="9"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3" fontId="0" fillId="3" borderId="3" xfId="0" applyNumberFormat="1" applyFont="1" applyFill="1" applyBorder="1" applyAlignment="1">
      <alignment horizontal="right" vertical="center"/>
    </xf>
    <xf numFmtId="3" fontId="0" fillId="3" borderId="11" xfId="0" applyNumberFormat="1" applyFont="1" applyFill="1" applyBorder="1" applyAlignment="1">
      <alignment horizontal="right" vertical="center"/>
    </xf>
    <xf numFmtId="3" fontId="0" fillId="3" borderId="12" xfId="0" applyNumberFormat="1" applyFont="1" applyFill="1" applyBorder="1" applyAlignment="1">
      <alignment horizontal="right" vertical="center"/>
    </xf>
    <xf numFmtId="3" fontId="0" fillId="3" borderId="1" xfId="0" applyNumberFormat="1" applyFont="1" applyFill="1" applyBorder="1" applyAlignment="1">
      <alignment horizontal="right" vertical="center"/>
    </xf>
    <xf numFmtId="3" fontId="7" fillId="4" borderId="1" xfId="0" applyNumberFormat="1" applyFont="1" applyFill="1" applyBorder="1" applyAlignment="1">
      <alignment horizontal="righ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5" xfId="0" applyFont="1" applyFill="1" applyBorder="1" applyAlignment="1">
      <alignment horizontal="center" vertical="center"/>
    </xf>
    <xf numFmtId="165" fontId="0" fillId="0" borderId="9" xfId="0" applyNumberFormat="1" applyBorder="1" applyAlignment="1">
      <alignment horizontal="center"/>
    </xf>
    <xf numFmtId="165" fontId="0" fillId="0" borderId="3" xfId="0" applyNumberFormat="1" applyBorder="1" applyAlignment="1">
      <alignment horizontal="center"/>
    </xf>
    <xf numFmtId="165" fontId="0" fillId="0" borderId="14" xfId="0" applyNumberFormat="1" applyBorder="1" applyAlignment="1">
      <alignment horizontal="center"/>
    </xf>
    <xf numFmtId="165" fontId="0" fillId="0" borderId="10" xfId="0" applyNumberFormat="1" applyBorder="1" applyAlignment="1">
      <alignment horizontal="center"/>
    </xf>
    <xf numFmtId="0" fontId="0" fillId="0" borderId="11" xfId="0" applyBorder="1"/>
    <xf numFmtId="0" fontId="0" fillId="0" borderId="1" xfId="0" applyBorder="1"/>
    <xf numFmtId="3" fontId="0" fillId="0" borderId="0" xfId="0" applyNumberFormat="1" applyAlignment="1">
      <alignment horizontal="center" vertical="center"/>
    </xf>
    <xf numFmtId="166" fontId="0" fillId="0" borderId="9" xfId="0" applyNumberFormat="1" applyBorder="1" applyAlignment="1">
      <alignment horizontal="center"/>
    </xf>
    <xf numFmtId="166" fontId="0" fillId="0" borderId="3" xfId="0" applyNumberFormat="1" applyBorder="1" applyAlignment="1">
      <alignment horizontal="center"/>
    </xf>
    <xf numFmtId="3" fontId="0" fillId="0" borderId="9" xfId="0" applyNumberFormat="1" applyBorder="1"/>
    <xf numFmtId="3" fontId="0" fillId="0" borderId="11" xfId="0" applyNumberFormat="1" applyBorder="1"/>
    <xf numFmtId="0" fontId="6" fillId="0" borderId="2" xfId="2" applyFont="1" applyBorder="1" applyAlignment="1">
      <alignment vertical="center"/>
    </xf>
    <xf numFmtId="0" fontId="0" fillId="0" borderId="1" xfId="0" applyBorder="1" applyAlignment="1">
      <alignment horizontal="right" vertical="center"/>
    </xf>
    <xf numFmtId="0" fontId="6" fillId="0" borderId="4" xfId="2" applyFont="1" applyBorder="1" applyAlignment="1">
      <alignment vertical="center"/>
    </xf>
    <xf numFmtId="164" fontId="6" fillId="0" borderId="0" xfId="2" applyNumberFormat="1" applyFont="1" applyBorder="1" applyAlignment="1">
      <alignment vertical="center"/>
    </xf>
    <xf numFmtId="9" fontId="0" fillId="0" borderId="3" xfId="1" applyFont="1" applyBorder="1" applyAlignment="1">
      <alignment vertical="center"/>
    </xf>
    <xf numFmtId="164" fontId="6" fillId="0" borderId="12" xfId="2" applyNumberFormat="1" applyFont="1" applyBorder="1" applyAlignment="1">
      <alignment vertical="center"/>
    </xf>
    <xf numFmtId="9" fontId="0" fillId="0" borderId="1" xfId="1" applyFont="1" applyBorder="1" applyAlignment="1">
      <alignment vertical="center"/>
    </xf>
    <xf numFmtId="164" fontId="6" fillId="0" borderId="9" xfId="2" applyNumberFormat="1" applyFont="1" applyBorder="1" applyAlignment="1">
      <alignment vertical="center"/>
    </xf>
    <xf numFmtId="9" fontId="0" fillId="0" borderId="10" xfId="1" applyFont="1" applyBorder="1" applyAlignment="1">
      <alignment vertical="center"/>
    </xf>
    <xf numFmtId="0" fontId="10" fillId="0" borderId="11" xfId="2" applyFont="1" applyBorder="1" applyAlignment="1">
      <alignment vertical="center"/>
    </xf>
    <xf numFmtId="0" fontId="0" fillId="0" borderId="2" xfId="0" applyBorder="1" applyAlignment="1">
      <alignment horizontal="right" vertical="center"/>
    </xf>
    <xf numFmtId="9" fontId="0" fillId="0" borderId="4" xfId="1" applyFont="1" applyBorder="1" applyAlignment="1">
      <alignment vertical="center"/>
    </xf>
    <xf numFmtId="164" fontId="6" fillId="0" borderId="11" xfId="2" applyNumberFormat="1" applyFont="1" applyBorder="1" applyAlignment="1">
      <alignment vertical="center"/>
    </xf>
    <xf numFmtId="9" fontId="0" fillId="0" borderId="2" xfId="1" applyFont="1" applyBorder="1" applyAlignment="1">
      <alignment vertical="center"/>
    </xf>
    <xf numFmtId="0" fontId="10" fillId="0" borderId="2" xfId="2" applyFont="1" applyBorder="1" applyAlignment="1">
      <alignment horizontal="center" vertical="center"/>
    </xf>
    <xf numFmtId="164" fontId="6" fillId="0" borderId="4" xfId="2" applyNumberFormat="1" applyFont="1" applyBorder="1" applyAlignment="1">
      <alignment vertical="center"/>
    </xf>
    <xf numFmtId="164" fontId="6" fillId="0" borderId="2" xfId="2" applyNumberFormat="1" applyFont="1" applyBorder="1" applyAlignment="1">
      <alignment vertical="center"/>
    </xf>
    <xf numFmtId="165" fontId="0" fillId="0" borderId="9" xfId="0" applyNumberFormat="1" applyBorder="1" applyAlignment="1">
      <alignment horizontal="center" vertical="top" wrapText="1"/>
    </xf>
    <xf numFmtId="165" fontId="0" fillId="0" borderId="3" xfId="0" applyNumberFormat="1" applyBorder="1" applyAlignment="1">
      <alignment horizontal="center" vertical="top" wrapText="1"/>
    </xf>
    <xf numFmtId="0" fontId="0" fillId="0" borderId="9" xfId="0" applyFont="1" applyFill="1" applyBorder="1" applyAlignment="1">
      <alignment horizontal="lef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9" fontId="0" fillId="0" borderId="7" xfId="1" applyFont="1" applyFill="1" applyBorder="1" applyAlignment="1">
      <alignment horizontal="right" vertical="center"/>
    </xf>
    <xf numFmtId="9" fontId="0" fillId="0" borderId="8" xfId="1" applyFont="1" applyFill="1" applyBorder="1" applyAlignment="1">
      <alignment horizontal="right" vertical="center"/>
    </xf>
    <xf numFmtId="9" fontId="0" fillId="0" borderId="5" xfId="1" applyFont="1" applyFill="1" applyBorder="1" applyAlignment="1">
      <alignment horizontal="right" vertical="center"/>
    </xf>
    <xf numFmtId="9" fontId="0" fillId="0" borderId="9" xfId="1" applyFont="1" applyFill="1" applyBorder="1" applyAlignment="1">
      <alignment horizontal="right" vertical="center"/>
    </xf>
    <xf numFmtId="9" fontId="0" fillId="0" borderId="0" xfId="1" applyFont="1" applyFill="1" applyBorder="1" applyAlignment="1">
      <alignment horizontal="right" vertical="center"/>
    </xf>
    <xf numFmtId="9" fontId="0" fillId="0" borderId="3" xfId="1" applyFont="1" applyFill="1" applyBorder="1" applyAlignment="1">
      <alignment horizontal="right" vertical="center"/>
    </xf>
    <xf numFmtId="9" fontId="0" fillId="0" borderId="14" xfId="1" applyFont="1" applyFill="1" applyBorder="1" applyAlignment="1">
      <alignment horizontal="right" vertical="center"/>
    </xf>
    <xf numFmtId="9" fontId="0" fillId="0" borderId="15" xfId="1" applyFont="1" applyFill="1" applyBorder="1" applyAlignment="1">
      <alignment horizontal="right" vertical="center"/>
    </xf>
    <xf numFmtId="9" fontId="0" fillId="0" borderId="10" xfId="1" applyFont="1" applyFill="1" applyBorder="1" applyAlignment="1">
      <alignment horizontal="right" vertical="center"/>
    </xf>
    <xf numFmtId="9" fontId="0" fillId="3" borderId="3" xfId="1" applyFont="1" applyFill="1" applyBorder="1" applyAlignment="1">
      <alignment horizontal="right" vertical="center"/>
    </xf>
    <xf numFmtId="9" fontId="0" fillId="3" borderId="14" xfId="1" applyFont="1" applyFill="1" applyBorder="1" applyAlignment="1">
      <alignment horizontal="right" vertical="center"/>
    </xf>
    <xf numFmtId="9" fontId="0" fillId="3" borderId="15" xfId="1" applyFont="1" applyFill="1" applyBorder="1" applyAlignment="1">
      <alignment horizontal="right" vertical="center"/>
    </xf>
    <xf numFmtId="9" fontId="0" fillId="3" borderId="10" xfId="1" applyFont="1" applyFill="1" applyBorder="1" applyAlignment="1">
      <alignment horizontal="right" vertical="center"/>
    </xf>
    <xf numFmtId="9" fontId="7" fillId="4" borderId="1" xfId="1" applyFont="1" applyFill="1" applyBorder="1" applyAlignment="1">
      <alignment horizontal="right" vertical="center"/>
    </xf>
    <xf numFmtId="0" fontId="6" fillId="0" borderId="15" xfId="2" applyFont="1" applyBorder="1" applyAlignment="1">
      <alignment horizontal="center" vertical="center"/>
    </xf>
    <xf numFmtId="9" fontId="6" fillId="0" borderId="0" xfId="1" applyFont="1" applyBorder="1" applyAlignment="1">
      <alignment vertical="center"/>
    </xf>
    <xf numFmtId="9" fontId="6" fillId="0" borderId="4" xfId="1" applyFont="1" applyBorder="1" applyAlignment="1">
      <alignment vertical="center"/>
    </xf>
    <xf numFmtId="9" fontId="6" fillId="0" borderId="12" xfId="1" applyFont="1" applyBorder="1" applyAlignment="1">
      <alignment vertical="center"/>
    </xf>
    <xf numFmtId="9" fontId="6" fillId="0" borderId="2" xfId="1" applyFont="1" applyBorder="1" applyAlignment="1">
      <alignment vertical="center"/>
    </xf>
    <xf numFmtId="0" fontId="0" fillId="0" borderId="7" xfId="0" applyBorder="1"/>
    <xf numFmtId="0" fontId="0" fillId="0" borderId="5" xfId="0" applyBorder="1"/>
    <xf numFmtId="165" fontId="0" fillId="0" borderId="7" xfId="0" applyNumberFormat="1" applyBorder="1"/>
    <xf numFmtId="0" fontId="0" fillId="0" borderId="10" xfId="0" applyBorder="1"/>
    <xf numFmtId="165" fontId="0" fillId="0" borderId="5" xfId="0" applyNumberFormat="1" applyBorder="1"/>
    <xf numFmtId="0" fontId="0" fillId="0" borderId="0" xfId="0" applyAlignment="1">
      <alignment horizontal="center"/>
    </xf>
    <xf numFmtId="0" fontId="0" fillId="0" borderId="0" xfId="0" applyFont="1" applyFill="1" applyBorder="1" applyAlignment="1">
      <alignment horizontal="center" vertical="center"/>
    </xf>
    <xf numFmtId="0" fontId="0" fillId="0" borderId="0" xfId="0" applyAlignment="1">
      <alignment horizontal="right"/>
    </xf>
    <xf numFmtId="9" fontId="2" fillId="0" borderId="0" xfId="1" applyFont="1"/>
    <xf numFmtId="9" fontId="0" fillId="0" borderId="0" xfId="1" applyFont="1"/>
    <xf numFmtId="9" fontId="0" fillId="0" borderId="0" xfId="0" applyNumberFormat="1"/>
    <xf numFmtId="2" fontId="0" fillId="0" borderId="9" xfId="0" applyNumberFormat="1" applyBorder="1" applyAlignment="1">
      <alignment horizontal="center"/>
    </xf>
    <xf numFmtId="2" fontId="0" fillId="0" borderId="3" xfId="0" applyNumberFormat="1" applyBorder="1" applyAlignment="1">
      <alignment horizontal="center"/>
    </xf>
    <xf numFmtId="2" fontId="0" fillId="0" borderId="1" xfId="0" applyNumberFormat="1" applyBorder="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center"/>
    </xf>
    <xf numFmtId="164" fontId="0" fillId="0" borderId="0" xfId="0" applyNumberFormat="1"/>
    <xf numFmtId="164" fontId="2" fillId="0" borderId="0" xfId="0" applyNumberFormat="1" applyFont="1"/>
    <xf numFmtId="164" fontId="0" fillId="0" borderId="0" xfId="0" applyNumberFormat="1" applyFont="1"/>
    <xf numFmtId="167" fontId="0" fillId="0" borderId="0" xfId="0" applyNumberFormat="1"/>
    <xf numFmtId="0" fontId="13" fillId="0" borderId="0" xfId="0" applyFont="1"/>
    <xf numFmtId="164" fontId="13" fillId="0" borderId="0" xfId="0" applyNumberFormat="1" applyFont="1"/>
    <xf numFmtId="167" fontId="13" fillId="0" borderId="0" xfId="0" applyNumberFormat="1" applyFont="1"/>
    <xf numFmtId="2" fontId="0" fillId="0" borderId="11" xfId="0" applyNumberFormat="1" applyBorder="1" applyAlignment="1">
      <alignment horizontal="center"/>
    </xf>
    <xf numFmtId="1" fontId="0" fillId="0" borderId="0" xfId="0" applyNumberFormat="1"/>
    <xf numFmtId="9" fontId="1" fillId="0" borderId="0" xfId="1" applyFont="1"/>
    <xf numFmtId="0" fontId="0" fillId="5" borderId="0" xfId="0" applyFill="1"/>
    <xf numFmtId="0" fontId="0" fillId="6" borderId="0" xfId="0" applyFill="1"/>
    <xf numFmtId="1" fontId="0" fillId="0" borderId="4" xfId="0" applyNumberFormat="1" applyBorder="1" applyAlignment="1">
      <alignment horizontal="center"/>
    </xf>
    <xf numFmtId="1" fontId="0" fillId="0" borderId="2" xfId="0" applyNumberFormat="1" applyBorder="1" applyAlignment="1">
      <alignment horizontal="center"/>
    </xf>
    <xf numFmtId="1" fontId="0" fillId="2" borderId="4" xfId="0" applyNumberFormat="1" applyFill="1" applyBorder="1" applyAlignment="1">
      <alignment horizontal="center"/>
    </xf>
    <xf numFmtId="1" fontId="0" fillId="2" borderId="2" xfId="0" applyNumberFormat="1" applyFill="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7" borderId="0" xfId="0" applyFill="1"/>
    <xf numFmtId="0" fontId="2" fillId="0" borderId="0" xfId="0" applyFont="1" applyAlignment="1">
      <alignment horizontal="center" vertical="center" wrapText="1"/>
    </xf>
    <xf numFmtId="0" fontId="2" fillId="0" borderId="0" xfId="0" applyFont="1" applyAlignment="1">
      <alignment horizontal="center" vertical="center"/>
    </xf>
    <xf numFmtId="3" fontId="0" fillId="0" borderId="0" xfId="0" applyNumberFormat="1" applyAlignment="1">
      <alignment horizontal="center" vertical="center" wrapText="1"/>
    </xf>
    <xf numFmtId="3" fontId="2"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 fontId="4" fillId="0" borderId="0" xfId="0" applyNumberFormat="1" applyFont="1" applyAlignment="1">
      <alignment horizontal="center"/>
    </xf>
    <xf numFmtId="0" fontId="0" fillId="0" borderId="15" xfId="0" applyBorder="1" applyAlignment="1">
      <alignment horizontal="center" vertical="center"/>
    </xf>
    <xf numFmtId="0" fontId="14" fillId="6" borderId="0" xfId="2" applyFont="1" applyFill="1" applyBorder="1" applyAlignment="1">
      <alignment horizontal="center" vertical="center"/>
    </xf>
    <xf numFmtId="0" fontId="14" fillId="5" borderId="0" xfId="0" applyFont="1" applyFill="1" applyAlignment="1">
      <alignment horizontal="center"/>
    </xf>
    <xf numFmtId="0" fontId="0" fillId="0" borderId="0" xfId="0" applyAlignment="1">
      <alignment horizontal="center"/>
    </xf>
    <xf numFmtId="0" fontId="12" fillId="0" borderId="0" xfId="0" applyFont="1" applyAlignment="1">
      <alignment horizontal="center" readingOrder="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Fill="1" applyBorder="1" applyAlignment="1">
      <alignment horizontal="left" vertical="center"/>
    </xf>
    <xf numFmtId="0" fontId="0" fillId="0" borderId="13" xfId="0" applyFont="1" applyFill="1" applyBorder="1" applyAlignment="1">
      <alignment horizontal="left" vertical="center"/>
    </xf>
    <xf numFmtId="0" fontId="0" fillId="0" borderId="5"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11" xfId="2" applyFont="1" applyBorder="1" applyAlignment="1">
      <alignment horizontal="center" vertical="center"/>
    </xf>
    <xf numFmtId="0" fontId="6" fillId="0" borderId="1" xfId="2" applyFont="1" applyBorder="1" applyAlignment="1">
      <alignment horizontal="center" vertical="center"/>
    </xf>
    <xf numFmtId="0" fontId="6" fillId="0" borderId="6" xfId="2" applyFont="1" applyBorder="1" applyAlignment="1">
      <alignment horizontal="left" vertical="center"/>
    </xf>
    <xf numFmtId="0" fontId="6" fillId="0" borderId="13" xfId="2" applyFont="1" applyBorder="1" applyAlignment="1">
      <alignment horizontal="left" vertical="center"/>
    </xf>
    <xf numFmtId="0" fontId="6" fillId="0" borderId="6" xfId="2" applyFont="1" applyBorder="1" applyAlignment="1">
      <alignment horizontal="center" vertical="center"/>
    </xf>
    <xf numFmtId="0" fontId="6" fillId="0" borderId="13" xfId="2" applyFont="1"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cellXfs>
  <cellStyles count="3">
    <cellStyle name="Normal" xfId="0" builtinId="0"/>
    <cellStyle name="Normal 2" xfId="2" xr:uid="{00000000-0005-0000-0000-000001000000}"/>
    <cellStyle name="Pourcentage" xfId="1" builtinId="5"/>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Répartitition des actifs lyonnais selon la PCS</a:t>
            </a:r>
          </a:p>
        </c:rich>
      </c:tx>
      <c:overlay val="0"/>
    </c:title>
    <c:autoTitleDeleted val="0"/>
    <c:plotArea>
      <c:layout/>
      <c:barChart>
        <c:barDir val="col"/>
        <c:grouping val="clustered"/>
        <c:varyColors val="0"/>
        <c:ser>
          <c:idx val="0"/>
          <c:order val="0"/>
          <c:tx>
            <c:v>LYON</c:v>
          </c:tx>
          <c:spPr>
            <a:solidFill>
              <a:schemeClr val="tx1"/>
            </a:solidFill>
            <a:ln>
              <a:solidFill>
                <a:sysClr val="windowText" lastClr="000000"/>
              </a:solidFill>
            </a:ln>
          </c:spPr>
          <c:invertIfNegative val="0"/>
          <c:cat>
            <c:strRef>
              <c:f>'Tab 1'!$B$25:$B$31</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1'!$F$25:$F$31</c:f>
              <c:numCache>
                <c:formatCode>0%</c:formatCode>
                <c:ptCount val="7"/>
                <c:pt idx="0">
                  <c:v>3.3080002714256632E-4</c:v>
                </c:pt>
                <c:pt idx="1">
                  <c:v>4.0310952025514012E-2</c:v>
                </c:pt>
                <c:pt idx="2">
                  <c:v>0.26761298093234714</c:v>
                </c:pt>
                <c:pt idx="3">
                  <c:v>0.29172745470584244</c:v>
                </c:pt>
                <c:pt idx="4">
                  <c:v>0.26257888308339555</c:v>
                </c:pt>
                <c:pt idx="5">
                  <c:v>0.12907562597543598</c:v>
                </c:pt>
                <c:pt idx="6">
                  <c:v>8.3633032503223174E-3</c:v>
                </c:pt>
              </c:numCache>
            </c:numRef>
          </c:val>
          <c:extLst>
            <c:ext xmlns:c16="http://schemas.microsoft.com/office/drawing/2014/chart" uri="{C3380CC4-5D6E-409C-BE32-E72D297353CC}">
              <c16:uniqueId val="{00000000-3D36-4F1B-8F96-96641CF9435C}"/>
            </c:ext>
          </c:extLst>
        </c:ser>
        <c:dLbls>
          <c:showLegendKey val="0"/>
          <c:showVal val="0"/>
          <c:showCatName val="0"/>
          <c:showSerName val="0"/>
          <c:showPercent val="0"/>
          <c:showBubbleSize val="0"/>
        </c:dLbls>
        <c:gapWidth val="150"/>
        <c:axId val="195209240"/>
        <c:axId val="195254712"/>
      </c:barChart>
      <c:catAx>
        <c:axId val="195209240"/>
        <c:scaling>
          <c:orientation val="minMax"/>
        </c:scaling>
        <c:delete val="0"/>
        <c:axPos val="b"/>
        <c:numFmt formatCode="General" sourceLinked="0"/>
        <c:majorTickMark val="out"/>
        <c:minorTickMark val="none"/>
        <c:tickLblPos val="nextTo"/>
        <c:spPr>
          <a:ln>
            <a:solidFill>
              <a:sysClr val="windowText" lastClr="000000"/>
            </a:solidFill>
          </a:ln>
        </c:spPr>
        <c:crossAx val="195254712"/>
        <c:crosses val="autoZero"/>
        <c:auto val="1"/>
        <c:lblAlgn val="ctr"/>
        <c:lblOffset val="100"/>
        <c:noMultiLvlLbl val="0"/>
      </c:catAx>
      <c:valAx>
        <c:axId val="195254712"/>
        <c:scaling>
          <c:orientation val="minMax"/>
        </c:scaling>
        <c:delete val="0"/>
        <c:axPos val="l"/>
        <c:majorGridlines/>
        <c:numFmt formatCode="0%" sourceLinked="1"/>
        <c:majorTickMark val="out"/>
        <c:minorTickMark val="none"/>
        <c:tickLblPos val="nextTo"/>
        <c:spPr>
          <a:ln>
            <a:solidFill>
              <a:sysClr val="windowText" lastClr="000000"/>
            </a:solidFill>
          </a:ln>
        </c:spPr>
        <c:crossAx val="195209240"/>
        <c:crosses val="autoZero"/>
        <c:crossBetween val="between"/>
      </c:valAx>
      <c:spPr>
        <a:ln>
          <a:solidFill>
            <a:schemeClr val="tx1"/>
          </a:solidFill>
        </a:ln>
      </c:spPr>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Répartition de la population lyonnaise selon l'âge</a:t>
            </a:r>
          </a:p>
        </c:rich>
      </c:tx>
      <c:layout>
        <c:manualLayout>
          <c:xMode val="edge"/>
          <c:yMode val="edge"/>
          <c:x val="0.14485783646595798"/>
          <c:y val="0"/>
        </c:manualLayout>
      </c:layout>
      <c:overlay val="1"/>
    </c:title>
    <c:autoTitleDeleted val="0"/>
    <c:plotArea>
      <c:layout>
        <c:manualLayout>
          <c:layoutTarget val="inner"/>
          <c:xMode val="edge"/>
          <c:yMode val="edge"/>
          <c:x val="9.9706326887516808E-2"/>
          <c:y val="8.9268591426071742E-2"/>
          <c:w val="0.83924761834700556"/>
          <c:h val="0.7000244969378846"/>
        </c:manualLayout>
      </c:layout>
      <c:barChart>
        <c:barDir val="col"/>
        <c:grouping val="clustered"/>
        <c:varyColors val="0"/>
        <c:ser>
          <c:idx val="0"/>
          <c:order val="0"/>
          <c:spPr>
            <a:solidFill>
              <a:schemeClr val="tx1"/>
            </a:solidFill>
          </c:spPr>
          <c:invertIfNegative val="0"/>
          <c:cat>
            <c:strRef>
              <c:f>'Tab 3'!$A$8:$A$17</c:f>
              <c:strCache>
                <c:ptCount val="10"/>
                <c:pt idx="0">
                  <c:v>Moins de 3 ans</c:v>
                </c:pt>
                <c:pt idx="1">
                  <c:v>3 à 5 ans</c:v>
                </c:pt>
                <c:pt idx="2">
                  <c:v>6 à 10 ans</c:v>
                </c:pt>
                <c:pt idx="3">
                  <c:v>11 à 17 ans</c:v>
                </c:pt>
                <c:pt idx="4">
                  <c:v>18 à 24 ans</c:v>
                </c:pt>
                <c:pt idx="5">
                  <c:v>25 à 39 ans</c:v>
                </c:pt>
                <c:pt idx="6">
                  <c:v>40 à 54 ans</c:v>
                </c:pt>
                <c:pt idx="7">
                  <c:v>55 à 64 ans</c:v>
                </c:pt>
                <c:pt idx="8">
                  <c:v>65 à 79 ans</c:v>
                </c:pt>
                <c:pt idx="9">
                  <c:v>80 ans ou plus</c:v>
                </c:pt>
              </c:strCache>
            </c:strRef>
          </c:cat>
          <c:val>
            <c:numRef>
              <c:f>'Tab 3'!$C$8:$C$17</c:f>
              <c:numCache>
                <c:formatCode>0%</c:formatCode>
                <c:ptCount val="10"/>
                <c:pt idx="0">
                  <c:v>3.7340418775008995E-2</c:v>
                </c:pt>
                <c:pt idx="1">
                  <c:v>3.1867550229712278E-2</c:v>
                </c:pt>
                <c:pt idx="2">
                  <c:v>4.5612177926449726E-2</c:v>
                </c:pt>
                <c:pt idx="3">
                  <c:v>6.5037156225520296E-2</c:v>
                </c:pt>
                <c:pt idx="4">
                  <c:v>0.1585903923104609</c:v>
                </c:pt>
                <c:pt idx="5">
                  <c:v>0.25284864395655582</c:v>
                </c:pt>
                <c:pt idx="6">
                  <c:v>0.16802447441407489</c:v>
                </c:pt>
                <c:pt idx="7">
                  <c:v>9.4702856054030018E-2</c:v>
                </c:pt>
                <c:pt idx="8">
                  <c:v>9.5090297038087773E-2</c:v>
                </c:pt>
                <c:pt idx="9">
                  <c:v>5.0886033070099292E-2</c:v>
                </c:pt>
              </c:numCache>
            </c:numRef>
          </c:val>
          <c:extLst>
            <c:ext xmlns:c16="http://schemas.microsoft.com/office/drawing/2014/chart" uri="{C3380CC4-5D6E-409C-BE32-E72D297353CC}">
              <c16:uniqueId val="{00000000-77D5-4EFA-8C72-BFC9E1C59102}"/>
            </c:ext>
          </c:extLst>
        </c:ser>
        <c:dLbls>
          <c:showLegendKey val="0"/>
          <c:showVal val="0"/>
          <c:showCatName val="0"/>
          <c:showSerName val="0"/>
          <c:showPercent val="0"/>
          <c:showBubbleSize val="0"/>
        </c:dLbls>
        <c:gapWidth val="150"/>
        <c:axId val="196082104"/>
        <c:axId val="195559424"/>
      </c:barChart>
      <c:catAx>
        <c:axId val="196082104"/>
        <c:scaling>
          <c:orientation val="minMax"/>
        </c:scaling>
        <c:delete val="0"/>
        <c:axPos val="b"/>
        <c:numFmt formatCode="General" sourceLinked="0"/>
        <c:majorTickMark val="out"/>
        <c:minorTickMark val="none"/>
        <c:tickLblPos val="nextTo"/>
        <c:spPr>
          <a:ln>
            <a:solidFill>
              <a:sysClr val="windowText" lastClr="000000"/>
            </a:solidFill>
          </a:ln>
        </c:spPr>
        <c:crossAx val="195559424"/>
        <c:crosses val="autoZero"/>
        <c:auto val="1"/>
        <c:lblAlgn val="ctr"/>
        <c:lblOffset val="100"/>
        <c:noMultiLvlLbl val="0"/>
      </c:catAx>
      <c:valAx>
        <c:axId val="195559424"/>
        <c:scaling>
          <c:orientation val="minMax"/>
        </c:scaling>
        <c:delete val="0"/>
        <c:axPos val="l"/>
        <c:majorGridlines/>
        <c:numFmt formatCode="0%" sourceLinked="1"/>
        <c:majorTickMark val="out"/>
        <c:minorTickMark val="none"/>
        <c:tickLblPos val="nextTo"/>
        <c:spPr>
          <a:ln>
            <a:solidFill>
              <a:sysClr val="windowText" lastClr="000000"/>
            </a:solidFill>
          </a:ln>
        </c:spPr>
        <c:crossAx val="196082104"/>
        <c:crosses val="autoZero"/>
        <c:crossBetween val="between"/>
      </c:valAx>
      <c:spPr>
        <a:ln>
          <a:solidFill>
            <a:schemeClr val="tx1"/>
          </a:solidFill>
        </a:ln>
      </c:spPr>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Répartition de la population lyonnaise selon l'âge</a:t>
            </a:r>
          </a:p>
        </c:rich>
      </c:tx>
      <c:layout>
        <c:manualLayout>
          <c:xMode val="edge"/>
          <c:yMode val="edge"/>
          <c:x val="0.14485783646595798"/>
          <c:y val="0"/>
        </c:manualLayout>
      </c:layout>
      <c:overlay val="1"/>
    </c:title>
    <c:autoTitleDeleted val="0"/>
    <c:plotArea>
      <c:layout>
        <c:manualLayout>
          <c:layoutTarget val="inner"/>
          <c:xMode val="edge"/>
          <c:yMode val="edge"/>
          <c:x val="0.20587337865356767"/>
          <c:y val="8.9268591426071742E-2"/>
          <c:w val="0.73308056658095266"/>
          <c:h val="0.70002449693788482"/>
        </c:manualLayout>
      </c:layout>
      <c:barChart>
        <c:barDir val="bar"/>
        <c:grouping val="clustered"/>
        <c:varyColors val="0"/>
        <c:ser>
          <c:idx val="0"/>
          <c:order val="0"/>
          <c:spPr>
            <a:solidFill>
              <a:schemeClr val="tx1"/>
            </a:solidFill>
          </c:spPr>
          <c:invertIfNegative val="0"/>
          <c:cat>
            <c:strRef>
              <c:f>'Tab 3'!$A$8:$A$17</c:f>
              <c:strCache>
                <c:ptCount val="10"/>
                <c:pt idx="0">
                  <c:v>Moins de 3 ans</c:v>
                </c:pt>
                <c:pt idx="1">
                  <c:v>3 à 5 ans</c:v>
                </c:pt>
                <c:pt idx="2">
                  <c:v>6 à 10 ans</c:v>
                </c:pt>
                <c:pt idx="3">
                  <c:v>11 à 17 ans</c:v>
                </c:pt>
                <c:pt idx="4">
                  <c:v>18 à 24 ans</c:v>
                </c:pt>
                <c:pt idx="5">
                  <c:v>25 à 39 ans</c:v>
                </c:pt>
                <c:pt idx="6">
                  <c:v>40 à 54 ans</c:v>
                </c:pt>
                <c:pt idx="7">
                  <c:v>55 à 64 ans</c:v>
                </c:pt>
                <c:pt idx="8">
                  <c:v>65 à 79 ans</c:v>
                </c:pt>
                <c:pt idx="9">
                  <c:v>80 ans ou plus</c:v>
                </c:pt>
              </c:strCache>
            </c:strRef>
          </c:cat>
          <c:val>
            <c:numRef>
              <c:f>'Tab 3'!$C$8:$C$17</c:f>
              <c:numCache>
                <c:formatCode>0%</c:formatCode>
                <c:ptCount val="10"/>
                <c:pt idx="0">
                  <c:v>3.7340418775008995E-2</c:v>
                </c:pt>
                <c:pt idx="1">
                  <c:v>3.1867550229712278E-2</c:v>
                </c:pt>
                <c:pt idx="2">
                  <c:v>4.5612177926449726E-2</c:v>
                </c:pt>
                <c:pt idx="3">
                  <c:v>6.5037156225520296E-2</c:v>
                </c:pt>
                <c:pt idx="4">
                  <c:v>0.1585903923104609</c:v>
                </c:pt>
                <c:pt idx="5">
                  <c:v>0.25284864395655582</c:v>
                </c:pt>
                <c:pt idx="6">
                  <c:v>0.16802447441407489</c:v>
                </c:pt>
                <c:pt idx="7">
                  <c:v>9.4702856054030018E-2</c:v>
                </c:pt>
                <c:pt idx="8">
                  <c:v>9.5090297038087773E-2</c:v>
                </c:pt>
                <c:pt idx="9">
                  <c:v>5.0886033070099292E-2</c:v>
                </c:pt>
              </c:numCache>
            </c:numRef>
          </c:val>
          <c:extLst>
            <c:ext xmlns:c16="http://schemas.microsoft.com/office/drawing/2014/chart" uri="{C3380CC4-5D6E-409C-BE32-E72D297353CC}">
              <c16:uniqueId val="{00000000-7C80-492C-9810-33DDB713FDBC}"/>
            </c:ext>
          </c:extLst>
        </c:ser>
        <c:dLbls>
          <c:showLegendKey val="0"/>
          <c:showVal val="0"/>
          <c:showCatName val="0"/>
          <c:showSerName val="0"/>
          <c:showPercent val="0"/>
          <c:showBubbleSize val="0"/>
        </c:dLbls>
        <c:gapWidth val="150"/>
        <c:axId val="195560208"/>
        <c:axId val="195560600"/>
      </c:barChart>
      <c:catAx>
        <c:axId val="195560208"/>
        <c:scaling>
          <c:orientation val="minMax"/>
        </c:scaling>
        <c:delete val="0"/>
        <c:axPos val="l"/>
        <c:numFmt formatCode="General" sourceLinked="0"/>
        <c:majorTickMark val="out"/>
        <c:minorTickMark val="none"/>
        <c:tickLblPos val="nextTo"/>
        <c:spPr>
          <a:ln>
            <a:solidFill>
              <a:sysClr val="windowText" lastClr="000000"/>
            </a:solidFill>
          </a:ln>
        </c:spPr>
        <c:crossAx val="195560600"/>
        <c:crosses val="autoZero"/>
        <c:auto val="1"/>
        <c:lblAlgn val="ctr"/>
        <c:lblOffset val="100"/>
        <c:noMultiLvlLbl val="0"/>
      </c:catAx>
      <c:valAx>
        <c:axId val="195560600"/>
        <c:scaling>
          <c:orientation val="minMax"/>
        </c:scaling>
        <c:delete val="0"/>
        <c:axPos val="b"/>
        <c:majorGridlines/>
        <c:numFmt formatCode="0%" sourceLinked="1"/>
        <c:majorTickMark val="out"/>
        <c:minorTickMark val="none"/>
        <c:tickLblPos val="nextTo"/>
        <c:spPr>
          <a:ln>
            <a:solidFill>
              <a:sysClr val="windowText" lastClr="000000"/>
            </a:solidFill>
          </a:ln>
        </c:spPr>
        <c:crossAx val="195560208"/>
        <c:crosses val="autoZero"/>
        <c:crossBetween val="between"/>
      </c:valAx>
      <c:spPr>
        <a:ln>
          <a:solidFill>
            <a:schemeClr val="tx1"/>
          </a:solidFill>
        </a:ln>
      </c:spPr>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Répartition de la population lyonnaise selon l'âge</a:t>
            </a:r>
          </a:p>
        </c:rich>
      </c:tx>
      <c:layout>
        <c:manualLayout>
          <c:xMode val="edge"/>
          <c:yMode val="edge"/>
          <c:x val="0.14485783646595798"/>
          <c:y val="0"/>
        </c:manualLayout>
      </c:layout>
      <c:overlay val="1"/>
    </c:title>
    <c:autoTitleDeleted val="0"/>
    <c:plotArea>
      <c:layout>
        <c:manualLayout>
          <c:layoutTarget val="inner"/>
          <c:xMode val="edge"/>
          <c:yMode val="edge"/>
          <c:x val="9.970632688751685E-2"/>
          <c:y val="8.9268591426071742E-2"/>
          <c:w val="0.8392476183470059"/>
          <c:h val="0.70002449693788482"/>
        </c:manualLayout>
      </c:layout>
      <c:barChart>
        <c:barDir val="col"/>
        <c:grouping val="clustered"/>
        <c:varyColors val="0"/>
        <c:ser>
          <c:idx val="0"/>
          <c:order val="0"/>
          <c:spPr>
            <a:solidFill>
              <a:schemeClr val="tx1"/>
            </a:solidFill>
            <a:ln w="12700">
              <a:solidFill>
                <a:schemeClr val="bg1"/>
              </a:solidFill>
            </a:ln>
          </c:spPr>
          <c:invertIfNegative val="0"/>
          <c:cat>
            <c:strRef>
              <c:f>'Tab 3'!$A$8:$A$17</c:f>
              <c:strCache>
                <c:ptCount val="10"/>
                <c:pt idx="0">
                  <c:v>Moins de 3 ans</c:v>
                </c:pt>
                <c:pt idx="1">
                  <c:v>3 à 5 ans</c:v>
                </c:pt>
                <c:pt idx="2">
                  <c:v>6 à 10 ans</c:v>
                </c:pt>
                <c:pt idx="3">
                  <c:v>11 à 17 ans</c:v>
                </c:pt>
                <c:pt idx="4">
                  <c:v>18 à 24 ans</c:v>
                </c:pt>
                <c:pt idx="5">
                  <c:v>25 à 39 ans</c:v>
                </c:pt>
                <c:pt idx="6">
                  <c:v>40 à 54 ans</c:v>
                </c:pt>
                <c:pt idx="7">
                  <c:v>55 à 64 ans</c:v>
                </c:pt>
                <c:pt idx="8">
                  <c:v>65 à 79 ans</c:v>
                </c:pt>
                <c:pt idx="9">
                  <c:v>80 ans ou plus</c:v>
                </c:pt>
              </c:strCache>
            </c:strRef>
          </c:cat>
          <c:val>
            <c:numRef>
              <c:f>'Tab 3'!$C$8:$C$17</c:f>
              <c:numCache>
                <c:formatCode>0%</c:formatCode>
                <c:ptCount val="10"/>
                <c:pt idx="0">
                  <c:v>3.7340418775008995E-2</c:v>
                </c:pt>
                <c:pt idx="1">
                  <c:v>3.1867550229712278E-2</c:v>
                </c:pt>
                <c:pt idx="2">
                  <c:v>4.5612177926449726E-2</c:v>
                </c:pt>
                <c:pt idx="3">
                  <c:v>6.5037156225520296E-2</c:v>
                </c:pt>
                <c:pt idx="4">
                  <c:v>0.1585903923104609</c:v>
                </c:pt>
                <c:pt idx="5">
                  <c:v>0.25284864395655582</c:v>
                </c:pt>
                <c:pt idx="6">
                  <c:v>0.16802447441407489</c:v>
                </c:pt>
                <c:pt idx="7">
                  <c:v>9.4702856054030018E-2</c:v>
                </c:pt>
                <c:pt idx="8">
                  <c:v>9.5090297038087773E-2</c:v>
                </c:pt>
                <c:pt idx="9">
                  <c:v>5.0886033070099292E-2</c:v>
                </c:pt>
              </c:numCache>
            </c:numRef>
          </c:val>
          <c:extLst>
            <c:ext xmlns:c16="http://schemas.microsoft.com/office/drawing/2014/chart" uri="{C3380CC4-5D6E-409C-BE32-E72D297353CC}">
              <c16:uniqueId val="{00000000-90FB-48DE-93BC-D8259CF3DBF8}"/>
            </c:ext>
          </c:extLst>
        </c:ser>
        <c:dLbls>
          <c:showLegendKey val="0"/>
          <c:showVal val="0"/>
          <c:showCatName val="0"/>
          <c:showSerName val="0"/>
          <c:showPercent val="0"/>
          <c:showBubbleSize val="0"/>
        </c:dLbls>
        <c:gapWidth val="0"/>
        <c:axId val="195561384"/>
        <c:axId val="195561776"/>
      </c:barChart>
      <c:catAx>
        <c:axId val="195561384"/>
        <c:scaling>
          <c:orientation val="minMax"/>
        </c:scaling>
        <c:delete val="0"/>
        <c:axPos val="b"/>
        <c:numFmt formatCode="General" sourceLinked="0"/>
        <c:majorTickMark val="out"/>
        <c:minorTickMark val="none"/>
        <c:tickLblPos val="nextTo"/>
        <c:spPr>
          <a:ln>
            <a:solidFill>
              <a:sysClr val="windowText" lastClr="000000"/>
            </a:solidFill>
          </a:ln>
        </c:spPr>
        <c:crossAx val="195561776"/>
        <c:crosses val="autoZero"/>
        <c:auto val="1"/>
        <c:lblAlgn val="ctr"/>
        <c:lblOffset val="100"/>
        <c:noMultiLvlLbl val="0"/>
      </c:catAx>
      <c:valAx>
        <c:axId val="195561776"/>
        <c:scaling>
          <c:orientation val="minMax"/>
        </c:scaling>
        <c:delete val="0"/>
        <c:axPos val="l"/>
        <c:majorGridlines/>
        <c:numFmt formatCode="0%" sourceLinked="1"/>
        <c:majorTickMark val="out"/>
        <c:minorTickMark val="none"/>
        <c:tickLblPos val="nextTo"/>
        <c:spPr>
          <a:ln>
            <a:solidFill>
              <a:sysClr val="windowText" lastClr="000000"/>
            </a:solidFill>
          </a:ln>
        </c:spPr>
        <c:crossAx val="195561384"/>
        <c:crosses val="autoZero"/>
        <c:crossBetween val="between"/>
      </c:valAx>
      <c:spPr>
        <a:ln>
          <a:solidFill>
            <a:schemeClr val="tx1"/>
          </a:solidFill>
        </a:ln>
      </c:spPr>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Répartition de la population lyonnaise selon l'âge</a:t>
            </a:r>
          </a:p>
        </c:rich>
      </c:tx>
      <c:layout>
        <c:manualLayout>
          <c:xMode val="edge"/>
          <c:yMode val="edge"/>
          <c:x val="0.14485783646595798"/>
          <c:y val="0"/>
        </c:manualLayout>
      </c:layout>
      <c:overlay val="1"/>
    </c:title>
    <c:autoTitleDeleted val="0"/>
    <c:plotArea>
      <c:layout>
        <c:manualLayout>
          <c:layoutTarget val="inner"/>
          <c:xMode val="edge"/>
          <c:yMode val="edge"/>
          <c:x val="0.20587337865356767"/>
          <c:y val="8.9268591426071742E-2"/>
          <c:w val="0.73308056658095266"/>
          <c:h val="0.70002449693788504"/>
        </c:manualLayout>
      </c:layout>
      <c:barChart>
        <c:barDir val="bar"/>
        <c:grouping val="clustered"/>
        <c:varyColors val="0"/>
        <c:ser>
          <c:idx val="0"/>
          <c:order val="0"/>
          <c:spPr>
            <a:solidFill>
              <a:schemeClr val="tx1"/>
            </a:solidFill>
            <a:ln w="12700">
              <a:solidFill>
                <a:prstClr val="white"/>
              </a:solidFill>
            </a:ln>
          </c:spPr>
          <c:invertIfNegative val="0"/>
          <c:cat>
            <c:strRef>
              <c:f>'Tab 3'!$A$8:$A$17</c:f>
              <c:strCache>
                <c:ptCount val="10"/>
                <c:pt idx="0">
                  <c:v>Moins de 3 ans</c:v>
                </c:pt>
                <c:pt idx="1">
                  <c:v>3 à 5 ans</c:v>
                </c:pt>
                <c:pt idx="2">
                  <c:v>6 à 10 ans</c:v>
                </c:pt>
                <c:pt idx="3">
                  <c:v>11 à 17 ans</c:v>
                </c:pt>
                <c:pt idx="4">
                  <c:v>18 à 24 ans</c:v>
                </c:pt>
                <c:pt idx="5">
                  <c:v>25 à 39 ans</c:v>
                </c:pt>
                <c:pt idx="6">
                  <c:v>40 à 54 ans</c:v>
                </c:pt>
                <c:pt idx="7">
                  <c:v>55 à 64 ans</c:v>
                </c:pt>
                <c:pt idx="8">
                  <c:v>65 à 79 ans</c:v>
                </c:pt>
                <c:pt idx="9">
                  <c:v>80 ans ou plus</c:v>
                </c:pt>
              </c:strCache>
            </c:strRef>
          </c:cat>
          <c:val>
            <c:numRef>
              <c:f>'Tab 3'!$C$8:$C$17</c:f>
              <c:numCache>
                <c:formatCode>0%</c:formatCode>
                <c:ptCount val="10"/>
                <c:pt idx="0">
                  <c:v>3.7340418775008995E-2</c:v>
                </c:pt>
                <c:pt idx="1">
                  <c:v>3.1867550229712278E-2</c:v>
                </c:pt>
                <c:pt idx="2">
                  <c:v>4.5612177926449726E-2</c:v>
                </c:pt>
                <c:pt idx="3">
                  <c:v>6.5037156225520296E-2</c:v>
                </c:pt>
                <c:pt idx="4">
                  <c:v>0.1585903923104609</c:v>
                </c:pt>
                <c:pt idx="5">
                  <c:v>0.25284864395655582</c:v>
                </c:pt>
                <c:pt idx="6">
                  <c:v>0.16802447441407489</c:v>
                </c:pt>
                <c:pt idx="7">
                  <c:v>9.4702856054030018E-2</c:v>
                </c:pt>
                <c:pt idx="8">
                  <c:v>9.5090297038087773E-2</c:v>
                </c:pt>
                <c:pt idx="9">
                  <c:v>5.0886033070099292E-2</c:v>
                </c:pt>
              </c:numCache>
            </c:numRef>
          </c:val>
          <c:extLst>
            <c:ext xmlns:c16="http://schemas.microsoft.com/office/drawing/2014/chart" uri="{C3380CC4-5D6E-409C-BE32-E72D297353CC}">
              <c16:uniqueId val="{00000000-EA69-4E6B-AA39-CABF857B3B78}"/>
            </c:ext>
          </c:extLst>
        </c:ser>
        <c:dLbls>
          <c:showLegendKey val="0"/>
          <c:showVal val="0"/>
          <c:showCatName val="0"/>
          <c:showSerName val="0"/>
          <c:showPercent val="0"/>
          <c:showBubbleSize val="0"/>
        </c:dLbls>
        <c:gapWidth val="0"/>
        <c:axId val="195562560"/>
        <c:axId val="195562952"/>
      </c:barChart>
      <c:catAx>
        <c:axId val="195562560"/>
        <c:scaling>
          <c:orientation val="minMax"/>
        </c:scaling>
        <c:delete val="0"/>
        <c:axPos val="l"/>
        <c:numFmt formatCode="General" sourceLinked="0"/>
        <c:majorTickMark val="out"/>
        <c:minorTickMark val="none"/>
        <c:tickLblPos val="nextTo"/>
        <c:spPr>
          <a:ln>
            <a:solidFill>
              <a:sysClr val="windowText" lastClr="000000"/>
            </a:solidFill>
          </a:ln>
        </c:spPr>
        <c:crossAx val="195562952"/>
        <c:crosses val="autoZero"/>
        <c:auto val="1"/>
        <c:lblAlgn val="ctr"/>
        <c:lblOffset val="100"/>
        <c:noMultiLvlLbl val="0"/>
      </c:catAx>
      <c:valAx>
        <c:axId val="195562952"/>
        <c:scaling>
          <c:orientation val="minMax"/>
        </c:scaling>
        <c:delete val="0"/>
        <c:axPos val="b"/>
        <c:majorGridlines/>
        <c:numFmt formatCode="0%" sourceLinked="1"/>
        <c:majorTickMark val="out"/>
        <c:minorTickMark val="none"/>
        <c:tickLblPos val="nextTo"/>
        <c:spPr>
          <a:ln>
            <a:solidFill>
              <a:sysClr val="windowText" lastClr="000000"/>
            </a:solidFill>
          </a:ln>
        </c:spPr>
        <c:crossAx val="195562560"/>
        <c:crosses val="autoZero"/>
        <c:crossBetween val="between"/>
      </c:valAx>
      <c:spPr>
        <a:ln>
          <a:solidFill>
            <a:schemeClr val="tx1"/>
          </a:solidFill>
        </a:ln>
      </c:spPr>
    </c:plotArea>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Répartition de la population lyonnaise selon l'âge</a:t>
            </a:r>
          </a:p>
        </c:rich>
      </c:tx>
      <c:layout>
        <c:manualLayout>
          <c:xMode val="edge"/>
          <c:yMode val="edge"/>
          <c:x val="0.14485783646595798"/>
          <c:y val="0"/>
        </c:manualLayout>
      </c:layout>
      <c:overlay val="1"/>
    </c:title>
    <c:autoTitleDeleted val="0"/>
    <c:plotArea>
      <c:layout>
        <c:manualLayout>
          <c:layoutTarget val="inner"/>
          <c:xMode val="edge"/>
          <c:yMode val="edge"/>
          <c:x val="9.9706326887516974E-2"/>
          <c:y val="8.9268591426071742E-2"/>
          <c:w val="0.83924761834700634"/>
          <c:h val="0.77409857101195689"/>
        </c:manualLayout>
      </c:layout>
      <c:barChart>
        <c:barDir val="col"/>
        <c:grouping val="clustered"/>
        <c:varyColors val="0"/>
        <c:ser>
          <c:idx val="0"/>
          <c:order val="0"/>
          <c:spPr>
            <a:solidFill>
              <a:schemeClr val="tx1"/>
            </a:solidFill>
            <a:ln w="9525">
              <a:noFill/>
              <a:prstDash val="sysDash"/>
            </a:ln>
          </c:spPr>
          <c:invertIfNegative val="0"/>
          <c:cat>
            <c:numRef>
              <c:f>'Tab 3'!$X$8:$X$112</c:f>
              <c:numCache>
                <c:formatCode>General</c:formatCod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numCache>
            </c:numRef>
          </c:cat>
          <c:val>
            <c:numRef>
              <c:f>'Tab 3'!$Y$8:$Y$112</c:f>
              <c:numCache>
                <c:formatCode>0%</c:formatCode>
                <c:ptCount val="105"/>
                <c:pt idx="0">
                  <c:v>1.2446806258336331E-2</c:v>
                </c:pt>
                <c:pt idx="1">
                  <c:v>1.2446806258336331E-2</c:v>
                </c:pt>
                <c:pt idx="2">
                  <c:v>1.2446806258336331E-2</c:v>
                </c:pt>
                <c:pt idx="3">
                  <c:v>1.0622516743237427E-2</c:v>
                </c:pt>
                <c:pt idx="4">
                  <c:v>1.0622516743237427E-2</c:v>
                </c:pt>
                <c:pt idx="5">
                  <c:v>1.0622516743237427E-2</c:v>
                </c:pt>
                <c:pt idx="6">
                  <c:v>9.1224355852899449E-3</c:v>
                </c:pt>
                <c:pt idx="7">
                  <c:v>9.1224355852899449E-3</c:v>
                </c:pt>
                <c:pt idx="8">
                  <c:v>9.1224355852899449E-3</c:v>
                </c:pt>
                <c:pt idx="9">
                  <c:v>9.1224355852899449E-3</c:v>
                </c:pt>
                <c:pt idx="10">
                  <c:v>9.1224355852899449E-3</c:v>
                </c:pt>
                <c:pt idx="11">
                  <c:v>9.2910223179314706E-3</c:v>
                </c:pt>
                <c:pt idx="12">
                  <c:v>9.2910223179314706E-3</c:v>
                </c:pt>
                <c:pt idx="13">
                  <c:v>9.2910223179314706E-3</c:v>
                </c:pt>
                <c:pt idx="14">
                  <c:v>9.2910223179314706E-3</c:v>
                </c:pt>
                <c:pt idx="15">
                  <c:v>9.2910223179314706E-3</c:v>
                </c:pt>
                <c:pt idx="16">
                  <c:v>9.2910223179314706E-3</c:v>
                </c:pt>
                <c:pt idx="17">
                  <c:v>9.2910223179314706E-3</c:v>
                </c:pt>
                <c:pt idx="18">
                  <c:v>2.2655770330065845E-2</c:v>
                </c:pt>
                <c:pt idx="19">
                  <c:v>2.2655770330065845E-2</c:v>
                </c:pt>
                <c:pt idx="20">
                  <c:v>2.2655770330065845E-2</c:v>
                </c:pt>
                <c:pt idx="21">
                  <c:v>2.2655770330065845E-2</c:v>
                </c:pt>
                <c:pt idx="22">
                  <c:v>2.2655770330065845E-2</c:v>
                </c:pt>
                <c:pt idx="23">
                  <c:v>2.2655770330065845E-2</c:v>
                </c:pt>
                <c:pt idx="24">
                  <c:v>2.2655770330065845E-2</c:v>
                </c:pt>
                <c:pt idx="25">
                  <c:v>1.6856576263770389E-2</c:v>
                </c:pt>
                <c:pt idx="26">
                  <c:v>1.6856576263770389E-2</c:v>
                </c:pt>
                <c:pt idx="27">
                  <c:v>1.6856576263770389E-2</c:v>
                </c:pt>
                <c:pt idx="28">
                  <c:v>1.6856576263770389E-2</c:v>
                </c:pt>
                <c:pt idx="29">
                  <c:v>1.6856576263770389E-2</c:v>
                </c:pt>
                <c:pt idx="30">
                  <c:v>1.6856576263770389E-2</c:v>
                </c:pt>
                <c:pt idx="31">
                  <c:v>1.6856576263770389E-2</c:v>
                </c:pt>
                <c:pt idx="32">
                  <c:v>1.6856576263770389E-2</c:v>
                </c:pt>
                <c:pt idx="33">
                  <c:v>1.6856576263770389E-2</c:v>
                </c:pt>
                <c:pt idx="34">
                  <c:v>1.6856576263770389E-2</c:v>
                </c:pt>
                <c:pt idx="35">
                  <c:v>1.6856576263770389E-2</c:v>
                </c:pt>
                <c:pt idx="36">
                  <c:v>1.6856576263770389E-2</c:v>
                </c:pt>
                <c:pt idx="37">
                  <c:v>1.6856576263770389E-2</c:v>
                </c:pt>
                <c:pt idx="38">
                  <c:v>1.6856576263770389E-2</c:v>
                </c:pt>
                <c:pt idx="39">
                  <c:v>1.6856576263770389E-2</c:v>
                </c:pt>
                <c:pt idx="40">
                  <c:v>1.1201631627604992E-2</c:v>
                </c:pt>
                <c:pt idx="41">
                  <c:v>1.1201631627604992E-2</c:v>
                </c:pt>
                <c:pt idx="42">
                  <c:v>1.1201631627604992E-2</c:v>
                </c:pt>
                <c:pt idx="43">
                  <c:v>1.1201631627604992E-2</c:v>
                </c:pt>
                <c:pt idx="44">
                  <c:v>1.1201631627604992E-2</c:v>
                </c:pt>
                <c:pt idx="45">
                  <c:v>1.1201631627604992E-2</c:v>
                </c:pt>
                <c:pt idx="46">
                  <c:v>1.1201631627604992E-2</c:v>
                </c:pt>
                <c:pt idx="47">
                  <c:v>1.1201631627604992E-2</c:v>
                </c:pt>
                <c:pt idx="48">
                  <c:v>1.1201631627604992E-2</c:v>
                </c:pt>
                <c:pt idx="49">
                  <c:v>1.1201631627604992E-2</c:v>
                </c:pt>
                <c:pt idx="50">
                  <c:v>1.1201631627604992E-2</c:v>
                </c:pt>
                <c:pt idx="51">
                  <c:v>1.1201631627604992E-2</c:v>
                </c:pt>
                <c:pt idx="52">
                  <c:v>1.1201631627604992E-2</c:v>
                </c:pt>
                <c:pt idx="53">
                  <c:v>1.1201631627604992E-2</c:v>
                </c:pt>
                <c:pt idx="54">
                  <c:v>1.1201631627604992E-2</c:v>
                </c:pt>
                <c:pt idx="55">
                  <c:v>9.4702856054030022E-3</c:v>
                </c:pt>
                <c:pt idx="56">
                  <c:v>9.4702856054030022E-3</c:v>
                </c:pt>
                <c:pt idx="57">
                  <c:v>9.4702856054030022E-3</c:v>
                </c:pt>
                <c:pt idx="58">
                  <c:v>9.4702856054030022E-3</c:v>
                </c:pt>
                <c:pt idx="59">
                  <c:v>9.4702856054030022E-3</c:v>
                </c:pt>
                <c:pt idx="60">
                  <c:v>9.4702856054030022E-3</c:v>
                </c:pt>
                <c:pt idx="61">
                  <c:v>9.4702856054030022E-3</c:v>
                </c:pt>
                <c:pt idx="62">
                  <c:v>9.4702856054030022E-3</c:v>
                </c:pt>
                <c:pt idx="63">
                  <c:v>9.4702856054030022E-3</c:v>
                </c:pt>
                <c:pt idx="64">
                  <c:v>9.4702856054030022E-3</c:v>
                </c:pt>
                <c:pt idx="65">
                  <c:v>6.3393531358725179E-3</c:v>
                </c:pt>
                <c:pt idx="66">
                  <c:v>6.3393531358725179E-3</c:v>
                </c:pt>
                <c:pt idx="67">
                  <c:v>6.3393531358725179E-3</c:v>
                </c:pt>
                <c:pt idx="68">
                  <c:v>6.3393531358725179E-3</c:v>
                </c:pt>
                <c:pt idx="69">
                  <c:v>6.3393531358725179E-3</c:v>
                </c:pt>
                <c:pt idx="70">
                  <c:v>6.3393531358725179E-3</c:v>
                </c:pt>
                <c:pt idx="71">
                  <c:v>6.3393531358725179E-3</c:v>
                </c:pt>
                <c:pt idx="72">
                  <c:v>6.3393531358725179E-3</c:v>
                </c:pt>
                <c:pt idx="73">
                  <c:v>6.3393531358725179E-3</c:v>
                </c:pt>
                <c:pt idx="74">
                  <c:v>6.3393531358725179E-3</c:v>
                </c:pt>
                <c:pt idx="75">
                  <c:v>6.3393531358725179E-3</c:v>
                </c:pt>
                <c:pt idx="76">
                  <c:v>6.3393531358725179E-3</c:v>
                </c:pt>
                <c:pt idx="77">
                  <c:v>6.3393531358725179E-3</c:v>
                </c:pt>
                <c:pt idx="78">
                  <c:v>6.3393531358725179E-3</c:v>
                </c:pt>
                <c:pt idx="79">
                  <c:v>6.3393531358725179E-3</c:v>
                </c:pt>
                <c:pt idx="80">
                  <c:v>2.0354413228039717E-3</c:v>
                </c:pt>
                <c:pt idx="81">
                  <c:v>2.0354413228039717E-3</c:v>
                </c:pt>
                <c:pt idx="82">
                  <c:v>2.0354413228039717E-3</c:v>
                </c:pt>
                <c:pt idx="83">
                  <c:v>2.0354413228039717E-3</c:v>
                </c:pt>
                <c:pt idx="84">
                  <c:v>2.0354413228039717E-3</c:v>
                </c:pt>
                <c:pt idx="85">
                  <c:v>2.0354413228039717E-3</c:v>
                </c:pt>
                <c:pt idx="86">
                  <c:v>2.0354413228039717E-3</c:v>
                </c:pt>
                <c:pt idx="87">
                  <c:v>2.0354413228039717E-3</c:v>
                </c:pt>
                <c:pt idx="88">
                  <c:v>2.0354413228039717E-3</c:v>
                </c:pt>
                <c:pt idx="89">
                  <c:v>2.0354413228039717E-3</c:v>
                </c:pt>
                <c:pt idx="90">
                  <c:v>2.0354413228039717E-3</c:v>
                </c:pt>
                <c:pt idx="91">
                  <c:v>2.0354413228039717E-3</c:v>
                </c:pt>
                <c:pt idx="92">
                  <c:v>2.0354413228039717E-3</c:v>
                </c:pt>
                <c:pt idx="93">
                  <c:v>2.0354413228039717E-3</c:v>
                </c:pt>
                <c:pt idx="94">
                  <c:v>2.0354413228039717E-3</c:v>
                </c:pt>
                <c:pt idx="95">
                  <c:v>2.0354413228039717E-3</c:v>
                </c:pt>
                <c:pt idx="96">
                  <c:v>2.0354413228039717E-3</c:v>
                </c:pt>
                <c:pt idx="97">
                  <c:v>2.0354413228039717E-3</c:v>
                </c:pt>
                <c:pt idx="98">
                  <c:v>2.0354413228039717E-3</c:v>
                </c:pt>
                <c:pt idx="99">
                  <c:v>2.0354413228039717E-3</c:v>
                </c:pt>
                <c:pt idx="100">
                  <c:v>2.0354413228039717E-3</c:v>
                </c:pt>
                <c:pt idx="101">
                  <c:v>2.0354413228039717E-3</c:v>
                </c:pt>
                <c:pt idx="102">
                  <c:v>2.0354413228039717E-3</c:v>
                </c:pt>
                <c:pt idx="103">
                  <c:v>2.0354413228039717E-3</c:v>
                </c:pt>
                <c:pt idx="104">
                  <c:v>2.0354413228039717E-3</c:v>
                </c:pt>
              </c:numCache>
            </c:numRef>
          </c:val>
          <c:extLst>
            <c:ext xmlns:c16="http://schemas.microsoft.com/office/drawing/2014/chart" uri="{C3380CC4-5D6E-409C-BE32-E72D297353CC}">
              <c16:uniqueId val="{00000000-7912-4623-8D18-F7F9BA139953}"/>
            </c:ext>
          </c:extLst>
        </c:ser>
        <c:dLbls>
          <c:showLegendKey val="0"/>
          <c:showVal val="0"/>
          <c:showCatName val="0"/>
          <c:showSerName val="0"/>
          <c:showPercent val="0"/>
          <c:showBubbleSize val="0"/>
        </c:dLbls>
        <c:gapWidth val="0"/>
        <c:axId val="196743336"/>
        <c:axId val="196743728"/>
      </c:barChart>
      <c:catAx>
        <c:axId val="196743336"/>
        <c:scaling>
          <c:orientation val="minMax"/>
        </c:scaling>
        <c:delete val="0"/>
        <c:axPos val="b"/>
        <c:numFmt formatCode="#,##0" sourceLinked="0"/>
        <c:majorTickMark val="out"/>
        <c:minorTickMark val="none"/>
        <c:tickLblPos val="nextTo"/>
        <c:spPr>
          <a:ln>
            <a:solidFill>
              <a:sysClr val="windowText" lastClr="000000"/>
            </a:solidFill>
          </a:ln>
        </c:spPr>
        <c:crossAx val="196743728"/>
        <c:crosses val="autoZero"/>
        <c:auto val="1"/>
        <c:lblAlgn val="ctr"/>
        <c:lblOffset val="100"/>
        <c:tickMarkSkip val="5"/>
        <c:noMultiLvlLbl val="0"/>
      </c:catAx>
      <c:valAx>
        <c:axId val="196743728"/>
        <c:scaling>
          <c:orientation val="minMax"/>
        </c:scaling>
        <c:delete val="0"/>
        <c:axPos val="l"/>
        <c:majorGridlines/>
        <c:numFmt formatCode="0.0%" sourceLinked="0"/>
        <c:majorTickMark val="out"/>
        <c:minorTickMark val="none"/>
        <c:tickLblPos val="nextTo"/>
        <c:spPr>
          <a:ln>
            <a:solidFill>
              <a:sysClr val="windowText" lastClr="000000"/>
            </a:solidFill>
          </a:ln>
        </c:spPr>
        <c:crossAx val="196743336"/>
        <c:crosses val="autoZero"/>
        <c:crossBetween val="between"/>
      </c:valAx>
      <c:spPr>
        <a:ln>
          <a:solidFill>
            <a:schemeClr val="tx1"/>
          </a:solidFill>
        </a:ln>
      </c:spPr>
    </c:plotArea>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Répartition de la population lyonnaise selon l'âge</a:t>
            </a:r>
          </a:p>
        </c:rich>
      </c:tx>
      <c:layout>
        <c:manualLayout>
          <c:xMode val="edge"/>
          <c:yMode val="edge"/>
          <c:x val="0.14485783646595798"/>
          <c:y val="0"/>
        </c:manualLayout>
      </c:layout>
      <c:overlay val="1"/>
    </c:title>
    <c:autoTitleDeleted val="0"/>
    <c:plotArea>
      <c:layout>
        <c:manualLayout>
          <c:layoutTarget val="inner"/>
          <c:xMode val="edge"/>
          <c:yMode val="edge"/>
          <c:x val="9.9706326887517016E-2"/>
          <c:y val="8.9268591426071742E-2"/>
          <c:w val="0.83924761834700656"/>
          <c:h val="0.77039486730825391"/>
        </c:manualLayout>
      </c:layout>
      <c:barChart>
        <c:barDir val="bar"/>
        <c:grouping val="clustered"/>
        <c:varyColors val="0"/>
        <c:ser>
          <c:idx val="0"/>
          <c:order val="0"/>
          <c:spPr>
            <a:solidFill>
              <a:schemeClr val="tx1"/>
            </a:solidFill>
            <a:ln w="12700">
              <a:noFill/>
            </a:ln>
          </c:spPr>
          <c:invertIfNegative val="0"/>
          <c:cat>
            <c:numRef>
              <c:f>'Tab 3'!$X$8:$X$112</c:f>
              <c:numCache>
                <c:formatCode>General</c:formatCod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numCache>
            </c:numRef>
          </c:cat>
          <c:val>
            <c:numRef>
              <c:f>'Tab 3'!$Y$8:$Y$112</c:f>
              <c:numCache>
                <c:formatCode>0%</c:formatCode>
                <c:ptCount val="105"/>
                <c:pt idx="0">
                  <c:v>1.2446806258336331E-2</c:v>
                </c:pt>
                <c:pt idx="1">
                  <c:v>1.2446806258336331E-2</c:v>
                </c:pt>
                <c:pt idx="2">
                  <c:v>1.2446806258336331E-2</c:v>
                </c:pt>
                <c:pt idx="3">
                  <c:v>1.0622516743237427E-2</c:v>
                </c:pt>
                <c:pt idx="4">
                  <c:v>1.0622516743237427E-2</c:v>
                </c:pt>
                <c:pt idx="5">
                  <c:v>1.0622516743237427E-2</c:v>
                </c:pt>
                <c:pt idx="6">
                  <c:v>9.1224355852899449E-3</c:v>
                </c:pt>
                <c:pt idx="7">
                  <c:v>9.1224355852899449E-3</c:v>
                </c:pt>
                <c:pt idx="8">
                  <c:v>9.1224355852899449E-3</c:v>
                </c:pt>
                <c:pt idx="9">
                  <c:v>9.1224355852899449E-3</c:v>
                </c:pt>
                <c:pt idx="10">
                  <c:v>9.1224355852899449E-3</c:v>
                </c:pt>
                <c:pt idx="11">
                  <c:v>9.2910223179314706E-3</c:v>
                </c:pt>
                <c:pt idx="12">
                  <c:v>9.2910223179314706E-3</c:v>
                </c:pt>
                <c:pt idx="13">
                  <c:v>9.2910223179314706E-3</c:v>
                </c:pt>
                <c:pt idx="14">
                  <c:v>9.2910223179314706E-3</c:v>
                </c:pt>
                <c:pt idx="15">
                  <c:v>9.2910223179314706E-3</c:v>
                </c:pt>
                <c:pt idx="16">
                  <c:v>9.2910223179314706E-3</c:v>
                </c:pt>
                <c:pt idx="17">
                  <c:v>9.2910223179314706E-3</c:v>
                </c:pt>
                <c:pt idx="18">
                  <c:v>2.2655770330065845E-2</c:v>
                </c:pt>
                <c:pt idx="19">
                  <c:v>2.2655770330065845E-2</c:v>
                </c:pt>
                <c:pt idx="20">
                  <c:v>2.2655770330065845E-2</c:v>
                </c:pt>
                <c:pt idx="21">
                  <c:v>2.2655770330065845E-2</c:v>
                </c:pt>
                <c:pt idx="22">
                  <c:v>2.2655770330065845E-2</c:v>
                </c:pt>
                <c:pt idx="23">
                  <c:v>2.2655770330065845E-2</c:v>
                </c:pt>
                <c:pt idx="24">
                  <c:v>2.2655770330065845E-2</c:v>
                </c:pt>
                <c:pt idx="25">
                  <c:v>1.6856576263770389E-2</c:v>
                </c:pt>
                <c:pt idx="26">
                  <c:v>1.6856576263770389E-2</c:v>
                </c:pt>
                <c:pt idx="27">
                  <c:v>1.6856576263770389E-2</c:v>
                </c:pt>
                <c:pt idx="28">
                  <c:v>1.6856576263770389E-2</c:v>
                </c:pt>
                <c:pt idx="29">
                  <c:v>1.6856576263770389E-2</c:v>
                </c:pt>
                <c:pt idx="30">
                  <c:v>1.6856576263770389E-2</c:v>
                </c:pt>
                <c:pt idx="31">
                  <c:v>1.6856576263770389E-2</c:v>
                </c:pt>
                <c:pt idx="32">
                  <c:v>1.6856576263770389E-2</c:v>
                </c:pt>
                <c:pt idx="33">
                  <c:v>1.6856576263770389E-2</c:v>
                </c:pt>
                <c:pt idx="34">
                  <c:v>1.6856576263770389E-2</c:v>
                </c:pt>
                <c:pt idx="35">
                  <c:v>1.6856576263770389E-2</c:v>
                </c:pt>
                <c:pt idx="36">
                  <c:v>1.6856576263770389E-2</c:v>
                </c:pt>
                <c:pt idx="37">
                  <c:v>1.6856576263770389E-2</c:v>
                </c:pt>
                <c:pt idx="38">
                  <c:v>1.6856576263770389E-2</c:v>
                </c:pt>
                <c:pt idx="39">
                  <c:v>1.6856576263770389E-2</c:v>
                </c:pt>
                <c:pt idx="40">
                  <c:v>1.1201631627604992E-2</c:v>
                </c:pt>
                <c:pt idx="41">
                  <c:v>1.1201631627604992E-2</c:v>
                </c:pt>
                <c:pt idx="42">
                  <c:v>1.1201631627604992E-2</c:v>
                </c:pt>
                <c:pt idx="43">
                  <c:v>1.1201631627604992E-2</c:v>
                </c:pt>
                <c:pt idx="44">
                  <c:v>1.1201631627604992E-2</c:v>
                </c:pt>
                <c:pt idx="45">
                  <c:v>1.1201631627604992E-2</c:v>
                </c:pt>
                <c:pt idx="46">
                  <c:v>1.1201631627604992E-2</c:v>
                </c:pt>
                <c:pt idx="47">
                  <c:v>1.1201631627604992E-2</c:v>
                </c:pt>
                <c:pt idx="48">
                  <c:v>1.1201631627604992E-2</c:v>
                </c:pt>
                <c:pt idx="49">
                  <c:v>1.1201631627604992E-2</c:v>
                </c:pt>
                <c:pt idx="50">
                  <c:v>1.1201631627604992E-2</c:v>
                </c:pt>
                <c:pt idx="51">
                  <c:v>1.1201631627604992E-2</c:v>
                </c:pt>
                <c:pt idx="52">
                  <c:v>1.1201631627604992E-2</c:v>
                </c:pt>
                <c:pt idx="53">
                  <c:v>1.1201631627604992E-2</c:v>
                </c:pt>
                <c:pt idx="54">
                  <c:v>1.1201631627604992E-2</c:v>
                </c:pt>
                <c:pt idx="55">
                  <c:v>9.4702856054030022E-3</c:v>
                </c:pt>
                <c:pt idx="56">
                  <c:v>9.4702856054030022E-3</c:v>
                </c:pt>
                <c:pt idx="57">
                  <c:v>9.4702856054030022E-3</c:v>
                </c:pt>
                <c:pt idx="58">
                  <c:v>9.4702856054030022E-3</c:v>
                </c:pt>
                <c:pt idx="59">
                  <c:v>9.4702856054030022E-3</c:v>
                </c:pt>
                <c:pt idx="60">
                  <c:v>9.4702856054030022E-3</c:v>
                </c:pt>
                <c:pt idx="61">
                  <c:v>9.4702856054030022E-3</c:v>
                </c:pt>
                <c:pt idx="62">
                  <c:v>9.4702856054030022E-3</c:v>
                </c:pt>
                <c:pt idx="63">
                  <c:v>9.4702856054030022E-3</c:v>
                </c:pt>
                <c:pt idx="64">
                  <c:v>9.4702856054030022E-3</c:v>
                </c:pt>
                <c:pt idx="65">
                  <c:v>6.3393531358725179E-3</c:v>
                </c:pt>
                <c:pt idx="66">
                  <c:v>6.3393531358725179E-3</c:v>
                </c:pt>
                <c:pt idx="67">
                  <c:v>6.3393531358725179E-3</c:v>
                </c:pt>
                <c:pt idx="68">
                  <c:v>6.3393531358725179E-3</c:v>
                </c:pt>
                <c:pt idx="69">
                  <c:v>6.3393531358725179E-3</c:v>
                </c:pt>
                <c:pt idx="70">
                  <c:v>6.3393531358725179E-3</c:v>
                </c:pt>
                <c:pt idx="71">
                  <c:v>6.3393531358725179E-3</c:v>
                </c:pt>
                <c:pt idx="72">
                  <c:v>6.3393531358725179E-3</c:v>
                </c:pt>
                <c:pt idx="73">
                  <c:v>6.3393531358725179E-3</c:v>
                </c:pt>
                <c:pt idx="74">
                  <c:v>6.3393531358725179E-3</c:v>
                </c:pt>
                <c:pt idx="75">
                  <c:v>6.3393531358725179E-3</c:v>
                </c:pt>
                <c:pt idx="76">
                  <c:v>6.3393531358725179E-3</c:v>
                </c:pt>
                <c:pt idx="77">
                  <c:v>6.3393531358725179E-3</c:v>
                </c:pt>
                <c:pt idx="78">
                  <c:v>6.3393531358725179E-3</c:v>
                </c:pt>
                <c:pt idx="79">
                  <c:v>6.3393531358725179E-3</c:v>
                </c:pt>
                <c:pt idx="80">
                  <c:v>2.0354413228039717E-3</c:v>
                </c:pt>
                <c:pt idx="81">
                  <c:v>2.0354413228039717E-3</c:v>
                </c:pt>
                <c:pt idx="82">
                  <c:v>2.0354413228039717E-3</c:v>
                </c:pt>
                <c:pt idx="83">
                  <c:v>2.0354413228039717E-3</c:v>
                </c:pt>
                <c:pt idx="84">
                  <c:v>2.0354413228039717E-3</c:v>
                </c:pt>
                <c:pt idx="85">
                  <c:v>2.0354413228039717E-3</c:v>
                </c:pt>
                <c:pt idx="86">
                  <c:v>2.0354413228039717E-3</c:v>
                </c:pt>
                <c:pt idx="87">
                  <c:v>2.0354413228039717E-3</c:v>
                </c:pt>
                <c:pt idx="88">
                  <c:v>2.0354413228039717E-3</c:v>
                </c:pt>
                <c:pt idx="89">
                  <c:v>2.0354413228039717E-3</c:v>
                </c:pt>
                <c:pt idx="90">
                  <c:v>2.0354413228039717E-3</c:v>
                </c:pt>
                <c:pt idx="91">
                  <c:v>2.0354413228039717E-3</c:v>
                </c:pt>
                <c:pt idx="92">
                  <c:v>2.0354413228039717E-3</c:v>
                </c:pt>
                <c:pt idx="93">
                  <c:v>2.0354413228039717E-3</c:v>
                </c:pt>
                <c:pt idx="94">
                  <c:v>2.0354413228039717E-3</c:v>
                </c:pt>
                <c:pt idx="95">
                  <c:v>2.0354413228039717E-3</c:v>
                </c:pt>
                <c:pt idx="96">
                  <c:v>2.0354413228039717E-3</c:v>
                </c:pt>
                <c:pt idx="97">
                  <c:v>2.0354413228039717E-3</c:v>
                </c:pt>
                <c:pt idx="98">
                  <c:v>2.0354413228039717E-3</c:v>
                </c:pt>
                <c:pt idx="99">
                  <c:v>2.0354413228039717E-3</c:v>
                </c:pt>
                <c:pt idx="100">
                  <c:v>2.0354413228039717E-3</c:v>
                </c:pt>
                <c:pt idx="101">
                  <c:v>2.0354413228039717E-3</c:v>
                </c:pt>
                <c:pt idx="102">
                  <c:v>2.0354413228039717E-3</c:v>
                </c:pt>
                <c:pt idx="103">
                  <c:v>2.0354413228039717E-3</c:v>
                </c:pt>
                <c:pt idx="104">
                  <c:v>2.0354413228039717E-3</c:v>
                </c:pt>
              </c:numCache>
            </c:numRef>
          </c:val>
          <c:extLst>
            <c:ext xmlns:c16="http://schemas.microsoft.com/office/drawing/2014/chart" uri="{C3380CC4-5D6E-409C-BE32-E72D297353CC}">
              <c16:uniqueId val="{00000000-BD24-4E32-A3AD-72EE7A1AE6FD}"/>
            </c:ext>
          </c:extLst>
        </c:ser>
        <c:dLbls>
          <c:showLegendKey val="0"/>
          <c:showVal val="0"/>
          <c:showCatName val="0"/>
          <c:showSerName val="0"/>
          <c:showPercent val="0"/>
          <c:showBubbleSize val="0"/>
        </c:dLbls>
        <c:gapWidth val="0"/>
        <c:axId val="196744512"/>
        <c:axId val="196744904"/>
      </c:barChart>
      <c:catAx>
        <c:axId val="196744512"/>
        <c:scaling>
          <c:orientation val="minMax"/>
        </c:scaling>
        <c:delete val="0"/>
        <c:axPos val="l"/>
        <c:numFmt formatCode="#,##0" sourceLinked="0"/>
        <c:majorTickMark val="out"/>
        <c:minorTickMark val="none"/>
        <c:tickLblPos val="nextTo"/>
        <c:spPr>
          <a:ln>
            <a:solidFill>
              <a:sysClr val="windowText" lastClr="000000"/>
            </a:solidFill>
          </a:ln>
        </c:spPr>
        <c:crossAx val="196744904"/>
        <c:crosses val="autoZero"/>
        <c:auto val="1"/>
        <c:lblAlgn val="ctr"/>
        <c:lblOffset val="100"/>
        <c:tickLblSkip val="5"/>
        <c:tickMarkSkip val="5"/>
        <c:noMultiLvlLbl val="0"/>
      </c:catAx>
      <c:valAx>
        <c:axId val="196744904"/>
        <c:scaling>
          <c:orientation val="minMax"/>
        </c:scaling>
        <c:delete val="0"/>
        <c:axPos val="b"/>
        <c:majorGridlines/>
        <c:numFmt formatCode="0.0%" sourceLinked="0"/>
        <c:majorTickMark val="out"/>
        <c:minorTickMark val="none"/>
        <c:tickLblPos val="nextTo"/>
        <c:spPr>
          <a:ln>
            <a:solidFill>
              <a:sysClr val="windowText" lastClr="000000"/>
            </a:solidFill>
          </a:ln>
        </c:spPr>
        <c:crossAx val="196744512"/>
        <c:crosses val="autoZero"/>
        <c:crossBetween val="between"/>
      </c:valAx>
      <c:spPr>
        <a:ln>
          <a:solidFill>
            <a:schemeClr val="tx1"/>
          </a:solidFill>
        </a:ln>
      </c:spPr>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Proportion d'hommes et de femmes au sein de chaque PCS</a:t>
            </a:r>
          </a:p>
        </c:rich>
      </c:tx>
      <c:layout>
        <c:manualLayout>
          <c:xMode val="edge"/>
          <c:yMode val="edge"/>
          <c:x val="0.18137516546626184"/>
          <c:y val="0"/>
        </c:manualLayout>
      </c:layout>
      <c:overlay val="0"/>
    </c:title>
    <c:autoTitleDeleted val="0"/>
    <c:plotArea>
      <c:layout>
        <c:manualLayout>
          <c:layoutTarget val="inner"/>
          <c:xMode val="edge"/>
          <c:yMode val="edge"/>
          <c:x val="0.49047679948773554"/>
          <c:y val="0.14972549019607914"/>
          <c:w val="0.44826229431178866"/>
          <c:h val="0.7228985641500697"/>
        </c:manualLayout>
      </c:layout>
      <c:barChart>
        <c:barDir val="bar"/>
        <c:grouping val="clustered"/>
        <c:varyColors val="0"/>
        <c:ser>
          <c:idx val="0"/>
          <c:order val="0"/>
          <c:tx>
            <c:strRef>
              <c:f>'Tab 7'!$G$29</c:f>
              <c:strCache>
                <c:ptCount val="1"/>
                <c:pt idx="0">
                  <c:v>Femmes</c:v>
                </c:pt>
              </c:strCache>
            </c:strRef>
          </c:tx>
          <c:spPr>
            <a:solidFill>
              <a:srgbClr val="FF66CC"/>
            </a:solidFill>
          </c:spPr>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7'!$G$30:$G$35</c:f>
              <c:numCache>
                <c:formatCode>0%</c:formatCode>
                <c:ptCount val="6"/>
                <c:pt idx="0">
                  <c:v>0.29131936843908518</c:v>
                </c:pt>
                <c:pt idx="1">
                  <c:v>0.27699381420523583</c:v>
                </c:pt>
                <c:pt idx="2">
                  <c:v>0.37706305813473567</c:v>
                </c:pt>
                <c:pt idx="3">
                  <c:v>0.51357785982762016</c:v>
                </c:pt>
                <c:pt idx="4">
                  <c:v>0.76133904716340173</c:v>
                </c:pt>
                <c:pt idx="5">
                  <c:v>0.18783157507042741</c:v>
                </c:pt>
              </c:numCache>
            </c:numRef>
          </c:val>
          <c:extLst>
            <c:ext xmlns:c16="http://schemas.microsoft.com/office/drawing/2014/chart" uri="{C3380CC4-5D6E-409C-BE32-E72D297353CC}">
              <c16:uniqueId val="{00000000-B756-4C7E-B0F0-8679065B7E5B}"/>
            </c:ext>
          </c:extLst>
        </c:ser>
        <c:ser>
          <c:idx val="1"/>
          <c:order val="1"/>
          <c:tx>
            <c:strRef>
              <c:f>'Tab 7'!$F$29</c:f>
              <c:strCache>
                <c:ptCount val="1"/>
                <c:pt idx="0">
                  <c:v>Hommes</c:v>
                </c:pt>
              </c:strCache>
            </c:strRef>
          </c:tx>
          <c:spPr>
            <a:solidFill>
              <a:schemeClr val="accent1"/>
            </a:solidFill>
          </c:spPr>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7'!$F$30:$F$35</c:f>
              <c:numCache>
                <c:formatCode>0%</c:formatCode>
                <c:ptCount val="6"/>
                <c:pt idx="0">
                  <c:v>0.70868063156091476</c:v>
                </c:pt>
                <c:pt idx="1">
                  <c:v>0.72300618579476417</c:v>
                </c:pt>
                <c:pt idx="2">
                  <c:v>0.62293694186526438</c:v>
                </c:pt>
                <c:pt idx="3">
                  <c:v>0.48642214017237989</c:v>
                </c:pt>
                <c:pt idx="4">
                  <c:v>0.23866095283659822</c:v>
                </c:pt>
                <c:pt idx="5">
                  <c:v>0.81216842492957264</c:v>
                </c:pt>
              </c:numCache>
            </c:numRef>
          </c:val>
          <c:extLst>
            <c:ext xmlns:c16="http://schemas.microsoft.com/office/drawing/2014/chart" uri="{C3380CC4-5D6E-409C-BE32-E72D297353CC}">
              <c16:uniqueId val="{00000001-B756-4C7E-B0F0-8679065B7E5B}"/>
            </c:ext>
          </c:extLst>
        </c:ser>
        <c:dLbls>
          <c:showLegendKey val="0"/>
          <c:showVal val="0"/>
          <c:showCatName val="0"/>
          <c:showSerName val="0"/>
          <c:showPercent val="0"/>
          <c:showBubbleSize val="0"/>
        </c:dLbls>
        <c:gapWidth val="150"/>
        <c:axId val="196745688"/>
        <c:axId val="196746080"/>
      </c:barChart>
      <c:catAx>
        <c:axId val="196745688"/>
        <c:scaling>
          <c:orientation val="minMax"/>
        </c:scaling>
        <c:delete val="0"/>
        <c:axPos val="l"/>
        <c:numFmt formatCode="General" sourceLinked="0"/>
        <c:majorTickMark val="out"/>
        <c:minorTickMark val="none"/>
        <c:tickLblPos val="nextTo"/>
        <c:spPr>
          <a:ln>
            <a:solidFill>
              <a:sysClr val="windowText" lastClr="000000"/>
            </a:solidFill>
          </a:ln>
        </c:spPr>
        <c:crossAx val="196746080"/>
        <c:crosses val="autoZero"/>
        <c:auto val="1"/>
        <c:lblAlgn val="ctr"/>
        <c:lblOffset val="100"/>
        <c:noMultiLvlLbl val="0"/>
      </c:catAx>
      <c:valAx>
        <c:axId val="196746080"/>
        <c:scaling>
          <c:orientation val="minMax"/>
          <c:max val="1"/>
          <c:min val="0"/>
        </c:scaling>
        <c:delete val="0"/>
        <c:axPos val="b"/>
        <c:majorGridlines/>
        <c:numFmt formatCode="0%" sourceLinked="1"/>
        <c:majorTickMark val="out"/>
        <c:minorTickMark val="none"/>
        <c:tickLblPos val="nextTo"/>
        <c:spPr>
          <a:ln>
            <a:solidFill>
              <a:sysClr val="windowText" lastClr="000000"/>
            </a:solidFill>
          </a:ln>
        </c:spPr>
        <c:crossAx val="196745688"/>
        <c:crosses val="autoZero"/>
        <c:crossBetween val="between"/>
        <c:majorUnit val="0.2"/>
      </c:valAx>
      <c:spPr>
        <a:ln>
          <a:solidFill>
            <a:sysClr val="windowText" lastClr="000000"/>
          </a:solidFill>
        </a:ln>
      </c:spPr>
    </c:plotArea>
    <c:legend>
      <c:legendPos val="r"/>
      <c:layout>
        <c:manualLayout>
          <c:xMode val="edge"/>
          <c:yMode val="edge"/>
          <c:x val="2.9452668275327151E-2"/>
          <c:y val="0.15296896711440547"/>
          <c:w val="0.14738122861118833"/>
          <c:h val="0.14182677165354282"/>
        </c:manualLayout>
      </c:layout>
      <c:overlay val="0"/>
    </c:legend>
    <c:plotVisOnly val="1"/>
    <c:dispBlanksAs val="gap"/>
    <c:showDLblsOverMax val="0"/>
  </c:chart>
  <c:spPr>
    <a:solidFill>
      <a:schemeClr val="accent3">
        <a:lumMod val="20000"/>
        <a:lumOff val="80000"/>
      </a:schemeClr>
    </a:solidFill>
    <a:ln>
      <a:noFill/>
    </a:ln>
  </c:spPr>
  <c:printSettings>
    <c:headerFooter/>
    <c:pageMargins b="0.75000000000000222" l="0.70000000000000062" r="0.70000000000000062" t="0.750000000000002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Proportion d'hommes et de femmes au sein de chaque PCS</a:t>
            </a:r>
          </a:p>
        </c:rich>
      </c:tx>
      <c:layout>
        <c:manualLayout>
          <c:xMode val="edge"/>
          <c:yMode val="edge"/>
          <c:x val="0.18137516546626192"/>
          <c:y val="0"/>
        </c:manualLayout>
      </c:layout>
      <c:overlay val="0"/>
    </c:title>
    <c:autoTitleDeleted val="0"/>
    <c:plotArea>
      <c:layout>
        <c:manualLayout>
          <c:layoutTarget val="inner"/>
          <c:xMode val="edge"/>
          <c:yMode val="edge"/>
          <c:x val="0.49047679948773576"/>
          <c:y val="0.14972549019607925"/>
          <c:w val="0.44826229431178866"/>
          <c:h val="0.7228985641500697"/>
        </c:manualLayout>
      </c:layout>
      <c:barChart>
        <c:barDir val="bar"/>
        <c:grouping val="stacked"/>
        <c:varyColors val="0"/>
        <c:ser>
          <c:idx val="0"/>
          <c:order val="0"/>
          <c:tx>
            <c:strRef>
              <c:f>'Tab 7'!$G$29</c:f>
              <c:strCache>
                <c:ptCount val="1"/>
                <c:pt idx="0">
                  <c:v>Femmes</c:v>
                </c:pt>
              </c:strCache>
            </c:strRef>
          </c:tx>
          <c:spPr>
            <a:solidFill>
              <a:srgbClr val="FF66CC"/>
            </a:solidFill>
          </c:spPr>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7'!$G$30:$G$35</c:f>
              <c:numCache>
                <c:formatCode>0%</c:formatCode>
                <c:ptCount val="6"/>
                <c:pt idx="0">
                  <c:v>0.29131936843908518</c:v>
                </c:pt>
                <c:pt idx="1">
                  <c:v>0.27699381420523583</c:v>
                </c:pt>
                <c:pt idx="2">
                  <c:v>0.37706305813473567</c:v>
                </c:pt>
                <c:pt idx="3">
                  <c:v>0.51357785982762016</c:v>
                </c:pt>
                <c:pt idx="4">
                  <c:v>0.76133904716340173</c:v>
                </c:pt>
                <c:pt idx="5">
                  <c:v>0.18783157507042741</c:v>
                </c:pt>
              </c:numCache>
            </c:numRef>
          </c:val>
          <c:extLst>
            <c:ext xmlns:c16="http://schemas.microsoft.com/office/drawing/2014/chart" uri="{C3380CC4-5D6E-409C-BE32-E72D297353CC}">
              <c16:uniqueId val="{00000000-7327-4855-90F7-F28DEF7561EC}"/>
            </c:ext>
          </c:extLst>
        </c:ser>
        <c:ser>
          <c:idx val="1"/>
          <c:order val="1"/>
          <c:tx>
            <c:strRef>
              <c:f>'Tab 7'!$F$29</c:f>
              <c:strCache>
                <c:ptCount val="1"/>
                <c:pt idx="0">
                  <c:v>Hommes</c:v>
                </c:pt>
              </c:strCache>
            </c:strRef>
          </c:tx>
          <c:spPr>
            <a:solidFill>
              <a:schemeClr val="accent1"/>
            </a:solidFill>
          </c:spPr>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7'!$F$30:$F$35</c:f>
              <c:numCache>
                <c:formatCode>0%</c:formatCode>
                <c:ptCount val="6"/>
                <c:pt idx="0">
                  <c:v>0.70868063156091476</c:v>
                </c:pt>
                <c:pt idx="1">
                  <c:v>0.72300618579476417</c:v>
                </c:pt>
                <c:pt idx="2">
                  <c:v>0.62293694186526438</c:v>
                </c:pt>
                <c:pt idx="3">
                  <c:v>0.48642214017237989</c:v>
                </c:pt>
                <c:pt idx="4">
                  <c:v>0.23866095283659822</c:v>
                </c:pt>
                <c:pt idx="5">
                  <c:v>0.81216842492957264</c:v>
                </c:pt>
              </c:numCache>
            </c:numRef>
          </c:val>
          <c:extLst>
            <c:ext xmlns:c16="http://schemas.microsoft.com/office/drawing/2014/chart" uri="{C3380CC4-5D6E-409C-BE32-E72D297353CC}">
              <c16:uniqueId val="{00000001-7327-4855-90F7-F28DEF7561EC}"/>
            </c:ext>
          </c:extLst>
        </c:ser>
        <c:dLbls>
          <c:showLegendKey val="0"/>
          <c:showVal val="0"/>
          <c:showCatName val="0"/>
          <c:showSerName val="0"/>
          <c:showPercent val="0"/>
          <c:showBubbleSize val="0"/>
        </c:dLbls>
        <c:gapWidth val="150"/>
        <c:overlap val="100"/>
        <c:axId val="196899000"/>
        <c:axId val="196899392"/>
      </c:barChart>
      <c:catAx>
        <c:axId val="196899000"/>
        <c:scaling>
          <c:orientation val="minMax"/>
        </c:scaling>
        <c:delete val="0"/>
        <c:axPos val="l"/>
        <c:numFmt formatCode="General" sourceLinked="0"/>
        <c:majorTickMark val="out"/>
        <c:minorTickMark val="none"/>
        <c:tickLblPos val="nextTo"/>
        <c:spPr>
          <a:ln>
            <a:solidFill>
              <a:sysClr val="windowText" lastClr="000000"/>
            </a:solidFill>
          </a:ln>
        </c:spPr>
        <c:crossAx val="196899392"/>
        <c:crosses val="autoZero"/>
        <c:auto val="1"/>
        <c:lblAlgn val="ctr"/>
        <c:lblOffset val="100"/>
        <c:noMultiLvlLbl val="0"/>
      </c:catAx>
      <c:valAx>
        <c:axId val="196899392"/>
        <c:scaling>
          <c:orientation val="minMax"/>
          <c:max val="1"/>
          <c:min val="0"/>
        </c:scaling>
        <c:delete val="0"/>
        <c:axPos val="b"/>
        <c:majorGridlines/>
        <c:numFmt formatCode="0%" sourceLinked="1"/>
        <c:majorTickMark val="out"/>
        <c:minorTickMark val="none"/>
        <c:tickLblPos val="nextTo"/>
        <c:spPr>
          <a:ln>
            <a:solidFill>
              <a:sysClr val="windowText" lastClr="000000"/>
            </a:solidFill>
          </a:ln>
        </c:spPr>
        <c:crossAx val="196899000"/>
        <c:crosses val="autoZero"/>
        <c:crossBetween val="between"/>
        <c:majorUnit val="0.25"/>
      </c:valAx>
      <c:spPr>
        <a:ln>
          <a:solidFill>
            <a:sysClr val="windowText" lastClr="000000"/>
          </a:solidFill>
        </a:ln>
      </c:spPr>
    </c:plotArea>
    <c:legend>
      <c:legendPos val="r"/>
      <c:layout>
        <c:manualLayout>
          <c:xMode val="edge"/>
          <c:yMode val="edge"/>
          <c:x val="2.9452668275327151E-2"/>
          <c:y val="0.13728269260460088"/>
          <c:w val="0.14738122861118833"/>
          <c:h val="0.14182677165354282"/>
        </c:manualLayout>
      </c:layout>
      <c:overlay val="0"/>
    </c:legend>
    <c:plotVisOnly val="1"/>
    <c:dispBlanksAs val="gap"/>
    <c:showDLblsOverMax val="0"/>
  </c:chart>
  <c:spPr>
    <a:solidFill>
      <a:schemeClr val="accent3">
        <a:lumMod val="40000"/>
        <a:lumOff val="60000"/>
      </a:schemeClr>
    </a:solidFill>
    <a:ln>
      <a:noFill/>
    </a:ln>
  </c:spPr>
  <c:printSettings>
    <c:headerFooter/>
    <c:pageMargins b="0.75000000000000244" l="0.70000000000000062" r="0.70000000000000062" t="0.750000000000002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Proportion d'hommes au sein de chaque PCS</a:t>
            </a:r>
          </a:p>
        </c:rich>
      </c:tx>
      <c:layout>
        <c:manualLayout>
          <c:xMode val="edge"/>
          <c:yMode val="edge"/>
          <c:x val="0.18966207254458509"/>
          <c:y val="0"/>
        </c:manualLayout>
      </c:layout>
      <c:overlay val="0"/>
    </c:title>
    <c:autoTitleDeleted val="0"/>
    <c:plotArea>
      <c:layout/>
      <c:barChart>
        <c:barDir val="bar"/>
        <c:grouping val="clustered"/>
        <c:varyColors val="0"/>
        <c:ser>
          <c:idx val="0"/>
          <c:order val="0"/>
          <c:tx>
            <c:strRef>
              <c:f>'Tab 7'!$F$29</c:f>
              <c:strCache>
                <c:ptCount val="1"/>
                <c:pt idx="0">
                  <c:v>Hommes</c:v>
                </c:pt>
              </c:strCache>
            </c:strRef>
          </c:tx>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7'!$F$30:$F$35</c:f>
              <c:numCache>
                <c:formatCode>0%</c:formatCode>
                <c:ptCount val="6"/>
                <c:pt idx="0">
                  <c:v>0.70868063156091476</c:v>
                </c:pt>
                <c:pt idx="1">
                  <c:v>0.72300618579476417</c:v>
                </c:pt>
                <c:pt idx="2">
                  <c:v>0.62293694186526438</c:v>
                </c:pt>
                <c:pt idx="3">
                  <c:v>0.48642214017237989</c:v>
                </c:pt>
                <c:pt idx="4">
                  <c:v>0.23866095283659822</c:v>
                </c:pt>
                <c:pt idx="5">
                  <c:v>0.81216842492957264</c:v>
                </c:pt>
              </c:numCache>
            </c:numRef>
          </c:val>
          <c:extLst>
            <c:ext xmlns:c16="http://schemas.microsoft.com/office/drawing/2014/chart" uri="{C3380CC4-5D6E-409C-BE32-E72D297353CC}">
              <c16:uniqueId val="{00000000-77F4-475B-B4E5-DF9424B37A48}"/>
            </c:ext>
          </c:extLst>
        </c:ser>
        <c:dLbls>
          <c:showLegendKey val="0"/>
          <c:showVal val="0"/>
          <c:showCatName val="0"/>
          <c:showSerName val="0"/>
          <c:showPercent val="0"/>
          <c:showBubbleSize val="0"/>
        </c:dLbls>
        <c:gapWidth val="150"/>
        <c:axId val="196900176"/>
        <c:axId val="196900568"/>
      </c:barChart>
      <c:catAx>
        <c:axId val="196900176"/>
        <c:scaling>
          <c:orientation val="minMax"/>
        </c:scaling>
        <c:delete val="0"/>
        <c:axPos val="l"/>
        <c:numFmt formatCode="General" sourceLinked="0"/>
        <c:majorTickMark val="out"/>
        <c:minorTickMark val="none"/>
        <c:tickLblPos val="nextTo"/>
        <c:spPr>
          <a:ln>
            <a:solidFill>
              <a:sysClr val="windowText" lastClr="000000"/>
            </a:solidFill>
          </a:ln>
        </c:spPr>
        <c:crossAx val="196900568"/>
        <c:crosses val="autoZero"/>
        <c:auto val="1"/>
        <c:lblAlgn val="ctr"/>
        <c:lblOffset val="100"/>
        <c:noMultiLvlLbl val="0"/>
      </c:catAx>
      <c:valAx>
        <c:axId val="196900568"/>
        <c:scaling>
          <c:orientation val="minMax"/>
        </c:scaling>
        <c:delete val="0"/>
        <c:axPos val="b"/>
        <c:majorGridlines/>
        <c:numFmt formatCode="0%" sourceLinked="1"/>
        <c:majorTickMark val="out"/>
        <c:minorTickMark val="none"/>
        <c:tickLblPos val="nextTo"/>
        <c:spPr>
          <a:ln>
            <a:solidFill>
              <a:sysClr val="windowText" lastClr="000000"/>
            </a:solidFill>
          </a:ln>
        </c:spPr>
        <c:crossAx val="196900176"/>
        <c:crosses val="autoZero"/>
        <c:crossBetween val="between"/>
      </c:valAx>
      <c:spPr>
        <a:ln>
          <a:solidFill>
            <a:sysClr val="windowText" lastClr="000000"/>
          </a:solidFill>
        </a:ln>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Proportion de femmes au sein de chaque PCS</a:t>
            </a:r>
          </a:p>
        </c:rich>
      </c:tx>
      <c:layout>
        <c:manualLayout>
          <c:xMode val="edge"/>
          <c:yMode val="edge"/>
          <c:x val="0.18966207254458509"/>
          <c:y val="0"/>
        </c:manualLayout>
      </c:layout>
      <c:overlay val="0"/>
    </c:title>
    <c:autoTitleDeleted val="0"/>
    <c:plotArea>
      <c:layout/>
      <c:barChart>
        <c:barDir val="bar"/>
        <c:grouping val="clustered"/>
        <c:varyColors val="0"/>
        <c:ser>
          <c:idx val="0"/>
          <c:order val="0"/>
          <c:tx>
            <c:strRef>
              <c:f>'Tab 7'!$F$29</c:f>
              <c:strCache>
                <c:ptCount val="1"/>
                <c:pt idx="0">
                  <c:v>Hommes</c:v>
                </c:pt>
              </c:strCache>
            </c:strRef>
          </c:tx>
          <c:spPr>
            <a:solidFill>
              <a:srgbClr val="FF66CC"/>
            </a:solidFill>
          </c:spPr>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7'!$G$30:$G$35</c:f>
              <c:numCache>
                <c:formatCode>0%</c:formatCode>
                <c:ptCount val="6"/>
                <c:pt idx="0">
                  <c:v>0.29131936843908518</c:v>
                </c:pt>
                <c:pt idx="1">
                  <c:v>0.27699381420523583</c:v>
                </c:pt>
                <c:pt idx="2">
                  <c:v>0.37706305813473567</c:v>
                </c:pt>
                <c:pt idx="3">
                  <c:v>0.51357785982762016</c:v>
                </c:pt>
                <c:pt idx="4">
                  <c:v>0.76133904716340173</c:v>
                </c:pt>
                <c:pt idx="5">
                  <c:v>0.18783157507042741</c:v>
                </c:pt>
              </c:numCache>
            </c:numRef>
          </c:val>
          <c:extLst>
            <c:ext xmlns:c16="http://schemas.microsoft.com/office/drawing/2014/chart" uri="{C3380CC4-5D6E-409C-BE32-E72D297353CC}">
              <c16:uniqueId val="{00000000-161E-435D-9B22-8DEB8B637742}"/>
            </c:ext>
          </c:extLst>
        </c:ser>
        <c:dLbls>
          <c:showLegendKey val="0"/>
          <c:showVal val="0"/>
          <c:showCatName val="0"/>
          <c:showSerName val="0"/>
          <c:showPercent val="0"/>
          <c:showBubbleSize val="0"/>
        </c:dLbls>
        <c:gapWidth val="150"/>
        <c:axId val="196901352"/>
        <c:axId val="196901744"/>
      </c:barChart>
      <c:catAx>
        <c:axId val="196901352"/>
        <c:scaling>
          <c:orientation val="minMax"/>
        </c:scaling>
        <c:delete val="0"/>
        <c:axPos val="l"/>
        <c:numFmt formatCode="General" sourceLinked="0"/>
        <c:majorTickMark val="out"/>
        <c:minorTickMark val="none"/>
        <c:tickLblPos val="nextTo"/>
        <c:spPr>
          <a:ln>
            <a:solidFill>
              <a:sysClr val="windowText" lastClr="000000"/>
            </a:solidFill>
          </a:ln>
        </c:spPr>
        <c:crossAx val="196901744"/>
        <c:crosses val="autoZero"/>
        <c:auto val="1"/>
        <c:lblAlgn val="ctr"/>
        <c:lblOffset val="100"/>
        <c:noMultiLvlLbl val="0"/>
      </c:catAx>
      <c:valAx>
        <c:axId val="196901744"/>
        <c:scaling>
          <c:orientation val="minMax"/>
          <c:max val="1"/>
          <c:min val="0"/>
        </c:scaling>
        <c:delete val="0"/>
        <c:axPos val="b"/>
        <c:majorGridlines/>
        <c:numFmt formatCode="0%" sourceLinked="1"/>
        <c:majorTickMark val="out"/>
        <c:minorTickMark val="none"/>
        <c:tickLblPos val="nextTo"/>
        <c:spPr>
          <a:ln>
            <a:solidFill>
              <a:sysClr val="windowText" lastClr="000000"/>
            </a:solidFill>
          </a:ln>
        </c:spPr>
        <c:crossAx val="196901352"/>
        <c:crosses val="autoZero"/>
        <c:crossBetween val="between"/>
        <c:majorUnit val="0.2"/>
      </c:valAx>
      <c:spPr>
        <a:ln>
          <a:solidFill>
            <a:sysClr val="windowText" lastClr="000000"/>
          </a:solidFill>
        </a:ln>
      </c:spPr>
    </c:plotArea>
    <c:plotVisOnly val="1"/>
    <c:dispBlanksAs val="gap"/>
    <c:showDLblsOverMax val="0"/>
  </c:chart>
  <c:spPr>
    <a:noFill/>
    <a:ln>
      <a:noFill/>
    </a:ln>
  </c:sp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Distribution des actifs lyonnais selon la PCS</a:t>
            </a:r>
          </a:p>
        </c:rich>
      </c:tx>
      <c:overlay val="0"/>
    </c:title>
    <c:autoTitleDeleted val="0"/>
    <c:plotArea>
      <c:layout/>
      <c:barChart>
        <c:barDir val="col"/>
        <c:grouping val="clustered"/>
        <c:varyColors val="0"/>
        <c:ser>
          <c:idx val="0"/>
          <c:order val="0"/>
          <c:tx>
            <c:v>LYON</c:v>
          </c:tx>
          <c:spPr>
            <a:solidFill>
              <a:schemeClr val="tx1"/>
            </a:solidFill>
            <a:ln>
              <a:solidFill>
                <a:sysClr val="windowText" lastClr="000000"/>
              </a:solidFill>
            </a:ln>
          </c:spPr>
          <c:invertIfNegative val="0"/>
          <c:cat>
            <c:strRef>
              <c:f>'Tab 1'!$B$25:$B$31</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1'!$C$25:$C$31</c:f>
              <c:numCache>
                <c:formatCode>###\ ###\ ##0</c:formatCode>
                <c:ptCount val="7"/>
                <c:pt idx="0">
                  <c:v>78</c:v>
                </c:pt>
                <c:pt idx="1">
                  <c:v>9505</c:v>
                </c:pt>
                <c:pt idx="2">
                  <c:v>63101</c:v>
                </c:pt>
                <c:pt idx="3">
                  <c:v>68787</c:v>
                </c:pt>
                <c:pt idx="4">
                  <c:v>61914</c:v>
                </c:pt>
                <c:pt idx="5">
                  <c:v>30435</c:v>
                </c:pt>
                <c:pt idx="6">
                  <c:v>1972</c:v>
                </c:pt>
              </c:numCache>
            </c:numRef>
          </c:val>
          <c:extLst>
            <c:ext xmlns:c16="http://schemas.microsoft.com/office/drawing/2014/chart" uri="{C3380CC4-5D6E-409C-BE32-E72D297353CC}">
              <c16:uniqueId val="{00000000-20A8-4698-9890-2C6EEDE3ADA9}"/>
            </c:ext>
          </c:extLst>
        </c:ser>
        <c:dLbls>
          <c:showLegendKey val="0"/>
          <c:showVal val="0"/>
          <c:showCatName val="0"/>
          <c:showSerName val="0"/>
          <c:showPercent val="0"/>
          <c:showBubbleSize val="0"/>
        </c:dLbls>
        <c:gapWidth val="150"/>
        <c:axId val="195437528"/>
        <c:axId val="195442008"/>
      </c:barChart>
      <c:catAx>
        <c:axId val="195437528"/>
        <c:scaling>
          <c:orientation val="minMax"/>
        </c:scaling>
        <c:delete val="0"/>
        <c:axPos val="b"/>
        <c:numFmt formatCode="General" sourceLinked="0"/>
        <c:majorTickMark val="out"/>
        <c:minorTickMark val="none"/>
        <c:tickLblPos val="nextTo"/>
        <c:spPr>
          <a:ln>
            <a:solidFill>
              <a:sysClr val="windowText" lastClr="000000"/>
            </a:solidFill>
          </a:ln>
        </c:spPr>
        <c:crossAx val="195442008"/>
        <c:crosses val="autoZero"/>
        <c:auto val="1"/>
        <c:lblAlgn val="ctr"/>
        <c:lblOffset val="100"/>
        <c:noMultiLvlLbl val="0"/>
      </c:catAx>
      <c:valAx>
        <c:axId val="195442008"/>
        <c:scaling>
          <c:orientation val="minMax"/>
        </c:scaling>
        <c:delete val="0"/>
        <c:axPos val="l"/>
        <c:majorGridlines/>
        <c:numFmt formatCode="###\ ###\ ##0" sourceLinked="1"/>
        <c:majorTickMark val="out"/>
        <c:minorTickMark val="none"/>
        <c:tickLblPos val="nextTo"/>
        <c:spPr>
          <a:ln>
            <a:solidFill>
              <a:sysClr val="windowText" lastClr="000000"/>
            </a:solidFill>
          </a:ln>
        </c:spPr>
        <c:crossAx val="195437528"/>
        <c:crosses val="autoZero"/>
        <c:crossBetween val="between"/>
      </c:valAx>
      <c:spPr>
        <a:ln>
          <a:solidFill>
            <a:schemeClr val="tx1"/>
          </a:solidFill>
        </a:ln>
      </c:spPr>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1720414096726586"/>
          <c:y val="0.15800550933904298"/>
          <c:w val="0.46199700050042825"/>
          <c:h val="0.72958847318559072"/>
        </c:manualLayout>
      </c:layout>
      <c:barChart>
        <c:barDir val="bar"/>
        <c:grouping val="clustered"/>
        <c:varyColors val="0"/>
        <c:ser>
          <c:idx val="1"/>
          <c:order val="0"/>
          <c:tx>
            <c:v>Plus d'hommes que de femmes</c:v>
          </c:tx>
          <c:spPr>
            <a:solidFill>
              <a:schemeClr val="accent1"/>
            </a:solidFill>
          </c:spPr>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7'!$BI$30:$BI$35</c:f>
              <c:numCache>
                <c:formatCode>General</c:formatCode>
                <c:ptCount val="6"/>
                <c:pt idx="0">
                  <c:v>243.26588216845585</c:v>
                </c:pt>
                <c:pt idx="1">
                  <c:v>261.01889237824633</c:v>
                </c:pt>
                <c:pt idx="2">
                  <c:v>165.20762997754895</c:v>
                </c:pt>
                <c:pt idx="5">
                  <c:v>432.39185138337371</c:v>
                </c:pt>
              </c:numCache>
            </c:numRef>
          </c:val>
          <c:extLst>
            <c:ext xmlns:c16="http://schemas.microsoft.com/office/drawing/2014/chart" uri="{C3380CC4-5D6E-409C-BE32-E72D297353CC}">
              <c16:uniqueId val="{00000000-4E39-494B-A957-69B7250A9399}"/>
            </c:ext>
          </c:extLst>
        </c:ser>
        <c:ser>
          <c:idx val="0"/>
          <c:order val="1"/>
          <c:tx>
            <c:v>Plus de femmes que d'hommes</c:v>
          </c:tx>
          <c:spPr>
            <a:solidFill>
              <a:srgbClr val="FF66CC"/>
            </a:solidFill>
          </c:spPr>
          <c:invertIfNegative val="0"/>
          <c:cat>
            <c:strRef>
              <c:f>'Tab 7'!$I$30:$I$35</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7'!$BK$30:$BK$35</c:f>
              <c:numCache>
                <c:formatCode>General</c:formatCode>
                <c:ptCount val="6"/>
                <c:pt idx="3">
                  <c:v>-105.58274745586556</c:v>
                </c:pt>
                <c:pt idx="4">
                  <c:v>-319.00444463768679</c:v>
                </c:pt>
              </c:numCache>
            </c:numRef>
          </c:val>
          <c:extLst>
            <c:ext xmlns:c16="http://schemas.microsoft.com/office/drawing/2014/chart" uri="{C3380CC4-5D6E-409C-BE32-E72D297353CC}">
              <c16:uniqueId val="{00000001-4E39-494B-A957-69B7250A9399}"/>
            </c:ext>
          </c:extLst>
        </c:ser>
        <c:dLbls>
          <c:showLegendKey val="0"/>
          <c:showVal val="0"/>
          <c:showCatName val="0"/>
          <c:showSerName val="0"/>
          <c:showPercent val="0"/>
          <c:showBubbleSize val="0"/>
        </c:dLbls>
        <c:gapWidth val="150"/>
        <c:overlap val="100"/>
        <c:axId val="196902528"/>
        <c:axId val="197058296"/>
      </c:barChart>
      <c:catAx>
        <c:axId val="196902528"/>
        <c:scaling>
          <c:orientation val="minMax"/>
        </c:scaling>
        <c:delete val="0"/>
        <c:axPos val="l"/>
        <c:numFmt formatCode="General" sourceLinked="0"/>
        <c:majorTickMark val="out"/>
        <c:minorTickMark val="none"/>
        <c:tickLblPos val="low"/>
        <c:spPr>
          <a:ln>
            <a:solidFill>
              <a:sysClr val="windowText" lastClr="000000"/>
            </a:solidFill>
          </a:ln>
        </c:spPr>
        <c:txPr>
          <a:bodyPr/>
          <a:lstStyle/>
          <a:p>
            <a:pPr>
              <a:defRPr sz="1200"/>
            </a:pPr>
            <a:endParaRPr lang="fr-FR"/>
          </a:p>
        </c:txPr>
        <c:crossAx val="197058296"/>
        <c:crosses val="autoZero"/>
        <c:auto val="1"/>
        <c:lblAlgn val="ctr"/>
        <c:lblOffset val="100"/>
        <c:noMultiLvlLbl val="0"/>
      </c:catAx>
      <c:valAx>
        <c:axId val="197058296"/>
        <c:scaling>
          <c:orientation val="minMax"/>
          <c:max val="500"/>
          <c:min val="-500"/>
        </c:scaling>
        <c:delete val="0"/>
        <c:axPos val="b"/>
        <c:majorGridlines>
          <c:spPr>
            <a:ln>
              <a:prstDash val="sysDash"/>
            </a:ln>
          </c:spPr>
        </c:majorGridlines>
        <c:numFmt formatCode="General;General" sourceLinked="0"/>
        <c:majorTickMark val="out"/>
        <c:minorTickMark val="none"/>
        <c:tickLblPos val="nextTo"/>
        <c:spPr>
          <a:ln>
            <a:solidFill>
              <a:sysClr val="windowText" lastClr="000000"/>
            </a:solidFill>
          </a:ln>
        </c:spPr>
        <c:crossAx val="196902528"/>
        <c:crosses val="autoZero"/>
        <c:crossBetween val="between"/>
        <c:majorUnit val="100"/>
      </c:valAx>
      <c:spPr>
        <a:ln>
          <a:solidFill>
            <a:sysClr val="windowText" lastClr="000000"/>
          </a:solidFill>
        </a:ln>
      </c:spPr>
    </c:plotArea>
    <c:plotVisOnly val="1"/>
    <c:dispBlanksAs val="gap"/>
    <c:showDLblsOverMax val="0"/>
  </c:chart>
  <c:spPr>
    <a:solidFill>
      <a:schemeClr val="accent3">
        <a:lumMod val="20000"/>
        <a:lumOff val="80000"/>
      </a:schemeClr>
    </a:solidFill>
    <a:ln>
      <a:noFill/>
    </a:ln>
  </c:spPr>
  <c:printSettings>
    <c:headerFooter/>
    <c:pageMargins b="0.75000000000000377" l="0.70000000000000062" r="0.70000000000000062" t="0.75000000000000377"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Nombre d'hommes pour 100 femmes au sein de chaque PCS</a:t>
            </a:r>
          </a:p>
        </c:rich>
      </c:tx>
      <c:layout>
        <c:manualLayout>
          <c:xMode val="edge"/>
          <c:yMode val="edge"/>
          <c:x val="0.18137516546626203"/>
          <c:y val="0"/>
        </c:manualLayout>
      </c:layout>
      <c:overlay val="0"/>
    </c:title>
    <c:autoTitleDeleted val="0"/>
    <c:plotArea>
      <c:layout>
        <c:manualLayout>
          <c:layoutTarget val="inner"/>
          <c:xMode val="edge"/>
          <c:yMode val="edge"/>
          <c:x val="0.34078741712549182"/>
          <c:y val="0.14972549019607947"/>
          <c:w val="0.62519493807005277"/>
          <c:h val="0.7228985641500697"/>
        </c:manualLayout>
      </c:layout>
      <c:barChart>
        <c:barDir val="bar"/>
        <c:grouping val="clustered"/>
        <c:varyColors val="0"/>
        <c:ser>
          <c:idx val="1"/>
          <c:order val="0"/>
          <c:spPr>
            <a:solidFill>
              <a:schemeClr val="accent1"/>
            </a:solidFill>
          </c:spPr>
          <c:invertIfNegative val="0"/>
          <c:dPt>
            <c:idx val="6"/>
            <c:invertIfNegative val="0"/>
            <c:bubble3D val="0"/>
            <c:spPr>
              <a:solidFill>
                <a:schemeClr val="accent5">
                  <a:lumMod val="20000"/>
                  <a:lumOff val="80000"/>
                </a:schemeClr>
              </a:solidFill>
              <a:ln w="25400">
                <a:solidFill>
                  <a:sysClr val="windowText" lastClr="000000"/>
                </a:solidFill>
              </a:ln>
            </c:spPr>
            <c:extLst>
              <c:ext xmlns:c16="http://schemas.microsoft.com/office/drawing/2014/chart" uri="{C3380CC4-5D6E-409C-BE32-E72D297353CC}">
                <c16:uniqueId val="{00000001-6E4A-4071-80A7-0D7A7C518B94}"/>
              </c:ext>
            </c:extLst>
          </c:dPt>
          <c:cat>
            <c:strRef>
              <c:f>'Tab 7'!$I$30:$I$36</c:f>
              <c:strCache>
                <c:ptCount val="7"/>
                <c:pt idx="0">
                  <c:v>Agriculteurs exploitants</c:v>
                </c:pt>
                <c:pt idx="1">
                  <c:v>Artisans, commerçants, chefs entreprise</c:v>
                </c:pt>
                <c:pt idx="2">
                  <c:v>Cadres, professions intellectuelles sup.</c:v>
                </c:pt>
                <c:pt idx="3">
                  <c:v>Professions intermédiaires</c:v>
                </c:pt>
                <c:pt idx="4">
                  <c:v>Employés</c:v>
                </c:pt>
                <c:pt idx="5">
                  <c:v>Ouvriers</c:v>
                </c:pt>
                <c:pt idx="6">
                  <c:v>Ensemble</c:v>
                </c:pt>
              </c:strCache>
            </c:strRef>
          </c:cat>
          <c:val>
            <c:numRef>
              <c:f>'Tab 7'!$K$30:$K$36</c:f>
              <c:numCache>
                <c:formatCode>0</c:formatCode>
                <c:ptCount val="7"/>
                <c:pt idx="0">
                  <c:v>243.26588216845587</c:v>
                </c:pt>
                <c:pt idx="1">
                  <c:v>261.01889237824639</c:v>
                </c:pt>
                <c:pt idx="2">
                  <c:v>165.20762997754895</c:v>
                </c:pt>
                <c:pt idx="3">
                  <c:v>94.712443471695806</c:v>
                </c:pt>
                <c:pt idx="4">
                  <c:v>31.347525616320556</c:v>
                </c:pt>
                <c:pt idx="5">
                  <c:v>432.39185138337382</c:v>
                </c:pt>
                <c:pt idx="6">
                  <c:v>113.36481772216986</c:v>
                </c:pt>
              </c:numCache>
            </c:numRef>
          </c:val>
          <c:extLst>
            <c:ext xmlns:c16="http://schemas.microsoft.com/office/drawing/2014/chart" uri="{C3380CC4-5D6E-409C-BE32-E72D297353CC}">
              <c16:uniqueId val="{00000002-6E4A-4071-80A7-0D7A7C518B94}"/>
            </c:ext>
          </c:extLst>
        </c:ser>
        <c:dLbls>
          <c:showLegendKey val="0"/>
          <c:showVal val="0"/>
          <c:showCatName val="0"/>
          <c:showSerName val="0"/>
          <c:showPercent val="0"/>
          <c:showBubbleSize val="0"/>
        </c:dLbls>
        <c:gapWidth val="150"/>
        <c:axId val="197059080"/>
        <c:axId val="197059472"/>
      </c:barChart>
      <c:catAx>
        <c:axId val="197059080"/>
        <c:scaling>
          <c:orientation val="minMax"/>
        </c:scaling>
        <c:delete val="0"/>
        <c:axPos val="l"/>
        <c:numFmt formatCode="General" sourceLinked="0"/>
        <c:majorTickMark val="out"/>
        <c:minorTickMark val="none"/>
        <c:tickLblPos val="nextTo"/>
        <c:spPr>
          <a:ln>
            <a:solidFill>
              <a:sysClr val="windowText" lastClr="000000"/>
            </a:solidFill>
          </a:ln>
        </c:spPr>
        <c:crossAx val="197059472"/>
        <c:crosses val="autoZero"/>
        <c:auto val="1"/>
        <c:lblAlgn val="ctr"/>
        <c:lblOffset val="100"/>
        <c:noMultiLvlLbl val="0"/>
      </c:catAx>
      <c:valAx>
        <c:axId val="197059472"/>
        <c:scaling>
          <c:orientation val="minMax"/>
        </c:scaling>
        <c:delete val="0"/>
        <c:axPos val="b"/>
        <c:majorGridlines/>
        <c:numFmt formatCode="0" sourceLinked="0"/>
        <c:majorTickMark val="out"/>
        <c:minorTickMark val="none"/>
        <c:tickLblPos val="nextTo"/>
        <c:spPr>
          <a:ln>
            <a:solidFill>
              <a:sysClr val="windowText" lastClr="000000"/>
            </a:solidFill>
          </a:ln>
        </c:spPr>
        <c:crossAx val="197059080"/>
        <c:crosses val="autoZero"/>
        <c:crossBetween val="between"/>
      </c:valAx>
      <c:spPr>
        <a:ln>
          <a:solidFill>
            <a:sysClr val="windowText" lastClr="000000"/>
          </a:solidFill>
        </a:ln>
      </c:spPr>
    </c:plotArea>
    <c:plotVisOnly val="1"/>
    <c:dispBlanksAs val="gap"/>
    <c:showDLblsOverMax val="0"/>
  </c:chart>
  <c:spPr>
    <a:solidFill>
      <a:schemeClr val="accent3">
        <a:lumMod val="60000"/>
        <a:lumOff val="40000"/>
      </a:schemeClr>
    </a:solidFill>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Répartition des actifs masculins et féminins</a:t>
            </a:r>
            <a:r>
              <a:rPr lang="en-US" sz="1400" b="0" baseline="0"/>
              <a:t> selon la PCS</a:t>
            </a:r>
            <a:endParaRPr lang="en-US" sz="1400" b="0"/>
          </a:p>
        </c:rich>
      </c:tx>
      <c:layout>
        <c:manualLayout>
          <c:xMode val="edge"/>
          <c:yMode val="edge"/>
          <c:x val="0.12367349673113094"/>
          <c:y val="0"/>
        </c:manualLayout>
      </c:layout>
      <c:overlay val="0"/>
    </c:title>
    <c:autoTitleDeleted val="0"/>
    <c:plotArea>
      <c:layout>
        <c:manualLayout>
          <c:layoutTarget val="inner"/>
          <c:xMode val="edge"/>
          <c:yMode val="edge"/>
          <c:x val="0.47666528769052818"/>
          <c:y val="0.14972549019607936"/>
          <c:w val="0.48288764563532338"/>
          <c:h val="0.73074170140497441"/>
        </c:manualLayout>
      </c:layout>
      <c:barChart>
        <c:barDir val="bar"/>
        <c:grouping val="clustered"/>
        <c:varyColors val="0"/>
        <c:ser>
          <c:idx val="1"/>
          <c:order val="0"/>
          <c:tx>
            <c:strRef>
              <c:f>'Tab 7'!$G$41</c:f>
              <c:strCache>
                <c:ptCount val="1"/>
                <c:pt idx="0">
                  <c:v>Femmes</c:v>
                </c:pt>
              </c:strCache>
            </c:strRef>
          </c:tx>
          <c:spPr>
            <a:solidFill>
              <a:srgbClr val="FF66CC"/>
            </a:solidFill>
          </c:spPr>
          <c:invertIfNegative val="0"/>
          <c:cat>
            <c:strRef>
              <c:f>'Tab 7'!$I$42:$I$47</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7'!$G$42:$G$47</c:f>
              <c:numCache>
                <c:formatCode>0%</c:formatCode>
                <c:ptCount val="6"/>
                <c:pt idx="0">
                  <c:v>1.2664449635666104E-2</c:v>
                </c:pt>
                <c:pt idx="1">
                  <c:v>3.4860025266176528E-2</c:v>
                </c:pt>
                <c:pt idx="2">
                  <c:v>0.12730382986878452</c:v>
                </c:pt>
                <c:pt idx="3">
                  <c:v>0.27126551239721602</c:v>
                </c:pt>
                <c:pt idx="4">
                  <c:v>0.46140395836765641</c:v>
                </c:pt>
                <c:pt idx="5">
                  <c:v>9.250222446450046E-2</c:v>
                </c:pt>
              </c:numCache>
            </c:numRef>
          </c:val>
          <c:extLst>
            <c:ext xmlns:c16="http://schemas.microsoft.com/office/drawing/2014/chart" uri="{C3380CC4-5D6E-409C-BE32-E72D297353CC}">
              <c16:uniqueId val="{00000000-27AB-41D4-9F36-9116E0C0C017}"/>
            </c:ext>
          </c:extLst>
        </c:ser>
        <c:ser>
          <c:idx val="0"/>
          <c:order val="1"/>
          <c:tx>
            <c:strRef>
              <c:f>'Tab 7'!$F$29</c:f>
              <c:strCache>
                <c:ptCount val="1"/>
                <c:pt idx="0">
                  <c:v>Hommes</c:v>
                </c:pt>
              </c:strCache>
            </c:strRef>
          </c:tx>
          <c:invertIfNegative val="0"/>
          <c:cat>
            <c:strRef>
              <c:f>'Tab 7'!$I$42:$I$47</c:f>
              <c:strCache>
                <c:ptCount val="6"/>
                <c:pt idx="0">
                  <c:v>Agriculteurs exploitants</c:v>
                </c:pt>
                <c:pt idx="1">
                  <c:v>Artisans, commerçants, chefs entreprise</c:v>
                </c:pt>
                <c:pt idx="2">
                  <c:v>Cadres, professions intellectuelles sup.</c:v>
                </c:pt>
                <c:pt idx="3">
                  <c:v>Professions intermédiaires</c:v>
                </c:pt>
                <c:pt idx="4">
                  <c:v>Employés</c:v>
                </c:pt>
                <c:pt idx="5">
                  <c:v>Ouvriers</c:v>
                </c:pt>
              </c:strCache>
            </c:strRef>
          </c:cat>
          <c:val>
            <c:numRef>
              <c:f>'Tab 7'!$F$42:$F$47</c:f>
              <c:numCache>
                <c:formatCode>0%</c:formatCode>
                <c:ptCount val="6"/>
                <c:pt idx="0">
                  <c:v>2.7176231344972213E-2</c:v>
                </c:pt>
                <c:pt idx="1">
                  <c:v>8.0264101033134166E-2</c:v>
                </c:pt>
                <c:pt idx="2">
                  <c:v>0.18552108530911543</c:v>
                </c:pt>
                <c:pt idx="3">
                  <c:v>0.22663309503753998</c:v>
                </c:pt>
                <c:pt idx="4">
                  <c:v>0.1275869594731702</c:v>
                </c:pt>
                <c:pt idx="5">
                  <c:v>0.35281852780206802</c:v>
                </c:pt>
              </c:numCache>
            </c:numRef>
          </c:val>
          <c:extLst>
            <c:ext xmlns:c16="http://schemas.microsoft.com/office/drawing/2014/chart" uri="{C3380CC4-5D6E-409C-BE32-E72D297353CC}">
              <c16:uniqueId val="{00000001-27AB-41D4-9F36-9116E0C0C017}"/>
            </c:ext>
          </c:extLst>
        </c:ser>
        <c:dLbls>
          <c:showLegendKey val="0"/>
          <c:showVal val="0"/>
          <c:showCatName val="0"/>
          <c:showSerName val="0"/>
          <c:showPercent val="0"/>
          <c:showBubbleSize val="0"/>
        </c:dLbls>
        <c:gapWidth val="150"/>
        <c:axId val="197060256"/>
        <c:axId val="197060648"/>
      </c:barChart>
      <c:catAx>
        <c:axId val="197060256"/>
        <c:scaling>
          <c:orientation val="minMax"/>
        </c:scaling>
        <c:delete val="0"/>
        <c:axPos val="l"/>
        <c:numFmt formatCode="General" sourceLinked="0"/>
        <c:majorTickMark val="out"/>
        <c:minorTickMark val="none"/>
        <c:tickLblPos val="nextTo"/>
        <c:spPr>
          <a:ln>
            <a:solidFill>
              <a:sysClr val="windowText" lastClr="000000"/>
            </a:solidFill>
          </a:ln>
        </c:spPr>
        <c:crossAx val="197060648"/>
        <c:crosses val="autoZero"/>
        <c:auto val="1"/>
        <c:lblAlgn val="ctr"/>
        <c:lblOffset val="100"/>
        <c:noMultiLvlLbl val="0"/>
      </c:catAx>
      <c:valAx>
        <c:axId val="197060648"/>
        <c:scaling>
          <c:orientation val="minMax"/>
          <c:max val="0.5"/>
          <c:min val="0"/>
        </c:scaling>
        <c:delete val="0"/>
        <c:axPos val="b"/>
        <c:majorGridlines/>
        <c:numFmt formatCode="0%" sourceLinked="1"/>
        <c:majorTickMark val="out"/>
        <c:minorTickMark val="none"/>
        <c:tickLblPos val="nextTo"/>
        <c:spPr>
          <a:ln>
            <a:solidFill>
              <a:sysClr val="windowText" lastClr="000000"/>
            </a:solidFill>
          </a:ln>
        </c:spPr>
        <c:crossAx val="197060256"/>
        <c:crosses val="autoZero"/>
        <c:crossBetween val="between"/>
        <c:majorUnit val="0.1"/>
      </c:valAx>
      <c:spPr>
        <a:ln>
          <a:solidFill>
            <a:sysClr val="windowText" lastClr="000000"/>
          </a:solidFill>
        </a:ln>
      </c:spPr>
    </c:plotArea>
    <c:plotVisOnly val="1"/>
    <c:dispBlanksAs val="gap"/>
    <c:showDLblsOverMax val="0"/>
  </c:chart>
  <c:spPr>
    <a:solidFill>
      <a:schemeClr val="accent4">
        <a:lumMod val="20000"/>
        <a:lumOff val="80000"/>
      </a:schemeClr>
    </a:solidFill>
    <a:ln>
      <a:noFill/>
    </a:ln>
  </c:spPr>
  <c:printSettings>
    <c:headerFooter/>
    <c:pageMargins b="0.75000000000000244" l="0.70000000000000062" r="0.70000000000000062" t="0.750000000000002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8'!$A$33</c:f>
          <c:strCache>
            <c:ptCount val="1"/>
            <c:pt idx="0">
              <c:v>1 personne</c:v>
            </c:pt>
          </c:strCache>
        </c:strRef>
      </c:tx>
      <c:layout>
        <c:manualLayout>
          <c:xMode val="edge"/>
          <c:yMode val="edge"/>
          <c:x val="0.26764397379210608"/>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37"/>
          <c:y val="0.17122834645669349"/>
          <c:w val="0.51260215547250199"/>
          <c:h val="0.73874295713035965"/>
        </c:manualLayout>
      </c:layout>
      <c:barChart>
        <c:barDir val="col"/>
        <c:grouping val="clustered"/>
        <c:varyColors val="0"/>
        <c:ser>
          <c:idx val="0"/>
          <c:order val="0"/>
          <c:tx>
            <c:strRef>
              <c:f>'Tab 8'!$B$32</c:f>
              <c:strCache>
                <c:ptCount val="1"/>
                <c:pt idx="0">
                  <c:v>T1</c:v>
                </c:pt>
              </c:strCache>
            </c:strRef>
          </c:tx>
          <c:invertIfNegative val="0"/>
          <c:val>
            <c:numRef>
              <c:f>'Tab 8'!$B$33</c:f>
              <c:numCache>
                <c:formatCode>0%</c:formatCode>
                <c:ptCount val="1"/>
                <c:pt idx="0">
                  <c:v>0.56467315716272604</c:v>
                </c:pt>
              </c:numCache>
            </c:numRef>
          </c:val>
          <c:extLst>
            <c:ext xmlns:c16="http://schemas.microsoft.com/office/drawing/2014/chart" uri="{C3380CC4-5D6E-409C-BE32-E72D297353CC}">
              <c16:uniqueId val="{00000000-E512-49E8-8171-AAF869C069BD}"/>
            </c:ext>
          </c:extLst>
        </c:ser>
        <c:ser>
          <c:idx val="1"/>
          <c:order val="1"/>
          <c:tx>
            <c:strRef>
              <c:f>'Tab 8'!$C$32</c:f>
              <c:strCache>
                <c:ptCount val="1"/>
                <c:pt idx="0">
                  <c:v>T2</c:v>
                </c:pt>
              </c:strCache>
            </c:strRef>
          </c:tx>
          <c:invertIfNegative val="0"/>
          <c:val>
            <c:numRef>
              <c:f>'Tab 8'!$C$33</c:f>
              <c:numCache>
                <c:formatCode>0%</c:formatCode>
                <c:ptCount val="1"/>
                <c:pt idx="0">
                  <c:v>0.26703755215577191</c:v>
                </c:pt>
              </c:numCache>
            </c:numRef>
          </c:val>
          <c:extLst>
            <c:ext xmlns:c16="http://schemas.microsoft.com/office/drawing/2014/chart" uri="{C3380CC4-5D6E-409C-BE32-E72D297353CC}">
              <c16:uniqueId val="{00000001-E512-49E8-8171-AAF869C069BD}"/>
            </c:ext>
          </c:extLst>
        </c:ser>
        <c:ser>
          <c:idx val="2"/>
          <c:order val="2"/>
          <c:tx>
            <c:strRef>
              <c:f>'Tab 8'!$D$32</c:f>
              <c:strCache>
                <c:ptCount val="1"/>
                <c:pt idx="0">
                  <c:v>T3</c:v>
                </c:pt>
              </c:strCache>
            </c:strRef>
          </c:tx>
          <c:invertIfNegative val="0"/>
          <c:val>
            <c:numRef>
              <c:f>'Tab 8'!$D$33</c:f>
              <c:numCache>
                <c:formatCode>0%</c:formatCode>
                <c:ptCount val="1"/>
                <c:pt idx="0">
                  <c:v>0.11961057023643949</c:v>
                </c:pt>
              </c:numCache>
            </c:numRef>
          </c:val>
          <c:extLst>
            <c:ext xmlns:c16="http://schemas.microsoft.com/office/drawing/2014/chart" uri="{C3380CC4-5D6E-409C-BE32-E72D297353CC}">
              <c16:uniqueId val="{00000002-E512-49E8-8171-AAF869C069BD}"/>
            </c:ext>
          </c:extLst>
        </c:ser>
        <c:ser>
          <c:idx val="3"/>
          <c:order val="3"/>
          <c:tx>
            <c:strRef>
              <c:f>'Tab 8'!$E$32</c:f>
              <c:strCache>
                <c:ptCount val="1"/>
                <c:pt idx="0">
                  <c:v>T4</c:v>
                </c:pt>
              </c:strCache>
            </c:strRef>
          </c:tx>
          <c:invertIfNegative val="0"/>
          <c:val>
            <c:numRef>
              <c:f>'Tab 8'!$E$33</c:f>
              <c:numCache>
                <c:formatCode>0%</c:formatCode>
                <c:ptCount val="1"/>
                <c:pt idx="0">
                  <c:v>3.9870190078813164E-2</c:v>
                </c:pt>
              </c:numCache>
            </c:numRef>
          </c:val>
          <c:extLst>
            <c:ext xmlns:c16="http://schemas.microsoft.com/office/drawing/2014/chart" uri="{C3380CC4-5D6E-409C-BE32-E72D297353CC}">
              <c16:uniqueId val="{00000003-E512-49E8-8171-AAF869C069BD}"/>
            </c:ext>
          </c:extLst>
        </c:ser>
        <c:ser>
          <c:idx val="4"/>
          <c:order val="4"/>
          <c:tx>
            <c:strRef>
              <c:f>'Tab 8'!$F$32</c:f>
              <c:strCache>
                <c:ptCount val="1"/>
                <c:pt idx="0">
                  <c:v>T5</c:v>
                </c:pt>
              </c:strCache>
            </c:strRef>
          </c:tx>
          <c:invertIfNegative val="0"/>
          <c:val>
            <c:numRef>
              <c:f>'Tab 8'!$F$33</c:f>
              <c:numCache>
                <c:formatCode>0%</c:formatCode>
                <c:ptCount val="1"/>
                <c:pt idx="0">
                  <c:v>5.5632823365785811E-3</c:v>
                </c:pt>
              </c:numCache>
            </c:numRef>
          </c:val>
          <c:extLst>
            <c:ext xmlns:c16="http://schemas.microsoft.com/office/drawing/2014/chart" uri="{C3380CC4-5D6E-409C-BE32-E72D297353CC}">
              <c16:uniqueId val="{00000004-E512-49E8-8171-AAF869C069BD}"/>
            </c:ext>
          </c:extLst>
        </c:ser>
        <c:ser>
          <c:idx val="5"/>
          <c:order val="5"/>
          <c:tx>
            <c:strRef>
              <c:f>'Tab 8'!$G$32</c:f>
              <c:strCache>
                <c:ptCount val="1"/>
                <c:pt idx="0">
                  <c:v>T6 et +</c:v>
                </c:pt>
              </c:strCache>
            </c:strRef>
          </c:tx>
          <c:invertIfNegative val="0"/>
          <c:val>
            <c:numRef>
              <c:f>'Tab 8'!$G$33</c:f>
              <c:numCache>
                <c:formatCode>0%</c:formatCode>
                <c:ptCount val="1"/>
                <c:pt idx="0">
                  <c:v>3.2452480296708392E-3</c:v>
                </c:pt>
              </c:numCache>
            </c:numRef>
          </c:val>
          <c:extLst>
            <c:ext xmlns:c16="http://schemas.microsoft.com/office/drawing/2014/chart" uri="{C3380CC4-5D6E-409C-BE32-E72D297353CC}">
              <c16:uniqueId val="{00000005-E512-49E8-8171-AAF869C069BD}"/>
            </c:ext>
          </c:extLst>
        </c:ser>
        <c:dLbls>
          <c:showLegendKey val="0"/>
          <c:showVal val="0"/>
          <c:showCatName val="0"/>
          <c:showSerName val="0"/>
          <c:showPercent val="0"/>
          <c:showBubbleSize val="0"/>
        </c:dLbls>
        <c:gapWidth val="150"/>
        <c:axId val="197061432"/>
        <c:axId val="197061824"/>
      </c:barChart>
      <c:catAx>
        <c:axId val="197061432"/>
        <c:scaling>
          <c:orientation val="minMax"/>
        </c:scaling>
        <c:delete val="0"/>
        <c:axPos val="b"/>
        <c:majorTickMark val="out"/>
        <c:minorTickMark val="none"/>
        <c:tickLblPos val="none"/>
        <c:spPr>
          <a:ln>
            <a:solidFill>
              <a:sysClr val="windowText" lastClr="000000"/>
            </a:solidFill>
          </a:ln>
        </c:spPr>
        <c:crossAx val="197061824"/>
        <c:crosses val="autoZero"/>
        <c:auto val="1"/>
        <c:lblAlgn val="ctr"/>
        <c:lblOffset val="100"/>
        <c:noMultiLvlLbl val="0"/>
      </c:catAx>
      <c:valAx>
        <c:axId val="197061824"/>
        <c:scaling>
          <c:orientation val="minMax"/>
        </c:scaling>
        <c:delete val="0"/>
        <c:axPos val="l"/>
        <c:majorGridlines/>
        <c:numFmt formatCode="0%" sourceLinked="1"/>
        <c:majorTickMark val="out"/>
        <c:minorTickMark val="none"/>
        <c:tickLblPos val="nextTo"/>
        <c:spPr>
          <a:ln>
            <a:solidFill>
              <a:sysClr val="windowText" lastClr="000000"/>
            </a:solidFill>
          </a:ln>
        </c:spPr>
        <c:crossAx val="197061432"/>
        <c:crosses val="autoZero"/>
        <c:crossBetween val="between"/>
      </c:valAx>
      <c:spPr>
        <a:ln>
          <a:solidFill>
            <a:sysClr val="windowText" lastClr="000000"/>
          </a:solidFill>
        </a:ln>
      </c:spPr>
    </c:plotArea>
    <c:legend>
      <c:legendPos val="r"/>
      <c:layout>
        <c:manualLayout>
          <c:xMode val="edge"/>
          <c:yMode val="edge"/>
          <c:x val="0.70570831217452046"/>
          <c:y val="0.31339702537182934"/>
          <c:w val="0.24863604549431359"/>
          <c:h val="0.48221102362204732"/>
        </c:manualLayout>
      </c:layout>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8'!$A$34</c:f>
          <c:strCache>
            <c:ptCount val="1"/>
            <c:pt idx="0">
              <c:v>2 personnes</c:v>
            </c:pt>
          </c:strCache>
        </c:strRef>
      </c:tx>
      <c:layout>
        <c:manualLayout>
          <c:xMode val="edge"/>
          <c:yMode val="edge"/>
          <c:x val="0.26764397379210608"/>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45"/>
          <c:y val="0.17122834645669358"/>
          <c:w val="0.51260215547250199"/>
          <c:h val="0.73874295713035965"/>
        </c:manualLayout>
      </c:layout>
      <c:barChart>
        <c:barDir val="col"/>
        <c:grouping val="clustered"/>
        <c:varyColors val="0"/>
        <c:ser>
          <c:idx val="0"/>
          <c:order val="0"/>
          <c:tx>
            <c:strRef>
              <c:f>'Tab 8'!$B$32</c:f>
              <c:strCache>
                <c:ptCount val="1"/>
                <c:pt idx="0">
                  <c:v>T1</c:v>
                </c:pt>
              </c:strCache>
            </c:strRef>
          </c:tx>
          <c:invertIfNegative val="0"/>
          <c:val>
            <c:numRef>
              <c:f>'Tab 8'!$B$34</c:f>
              <c:numCache>
                <c:formatCode>0%</c:formatCode>
                <c:ptCount val="1"/>
                <c:pt idx="0">
                  <c:v>0.30751173708920188</c:v>
                </c:pt>
              </c:numCache>
            </c:numRef>
          </c:val>
          <c:extLst>
            <c:ext xmlns:c16="http://schemas.microsoft.com/office/drawing/2014/chart" uri="{C3380CC4-5D6E-409C-BE32-E72D297353CC}">
              <c16:uniqueId val="{00000000-6611-4532-B433-4A48D604BC23}"/>
            </c:ext>
          </c:extLst>
        </c:ser>
        <c:ser>
          <c:idx val="1"/>
          <c:order val="1"/>
          <c:tx>
            <c:strRef>
              <c:f>'Tab 8'!$C$32</c:f>
              <c:strCache>
                <c:ptCount val="1"/>
                <c:pt idx="0">
                  <c:v>T2</c:v>
                </c:pt>
              </c:strCache>
            </c:strRef>
          </c:tx>
          <c:invertIfNegative val="0"/>
          <c:val>
            <c:numRef>
              <c:f>'Tab 8'!$C$34</c:f>
              <c:numCache>
                <c:formatCode>0%</c:formatCode>
                <c:ptCount val="1"/>
                <c:pt idx="0">
                  <c:v>0.3397048960429242</c:v>
                </c:pt>
              </c:numCache>
            </c:numRef>
          </c:val>
          <c:extLst>
            <c:ext xmlns:c16="http://schemas.microsoft.com/office/drawing/2014/chart" uri="{C3380CC4-5D6E-409C-BE32-E72D297353CC}">
              <c16:uniqueId val="{00000001-6611-4532-B433-4A48D604BC23}"/>
            </c:ext>
          </c:extLst>
        </c:ser>
        <c:ser>
          <c:idx val="2"/>
          <c:order val="2"/>
          <c:tx>
            <c:strRef>
              <c:f>'Tab 8'!$D$32</c:f>
              <c:strCache>
                <c:ptCount val="1"/>
                <c:pt idx="0">
                  <c:v>T3</c:v>
                </c:pt>
              </c:strCache>
            </c:strRef>
          </c:tx>
          <c:invertIfNegative val="0"/>
          <c:val>
            <c:numRef>
              <c:f>'Tab 8'!$D$34</c:f>
              <c:numCache>
                <c:formatCode>0%</c:formatCode>
                <c:ptCount val="1"/>
                <c:pt idx="0">
                  <c:v>0.25050301810865189</c:v>
                </c:pt>
              </c:numCache>
            </c:numRef>
          </c:val>
          <c:extLst>
            <c:ext xmlns:c16="http://schemas.microsoft.com/office/drawing/2014/chart" uri="{C3380CC4-5D6E-409C-BE32-E72D297353CC}">
              <c16:uniqueId val="{00000002-6611-4532-B433-4A48D604BC23}"/>
            </c:ext>
          </c:extLst>
        </c:ser>
        <c:ser>
          <c:idx val="3"/>
          <c:order val="3"/>
          <c:tx>
            <c:strRef>
              <c:f>'Tab 8'!$E$32</c:f>
              <c:strCache>
                <c:ptCount val="1"/>
                <c:pt idx="0">
                  <c:v>T4</c:v>
                </c:pt>
              </c:strCache>
            </c:strRef>
          </c:tx>
          <c:invertIfNegative val="0"/>
          <c:val>
            <c:numRef>
              <c:f>'Tab 8'!$E$34</c:f>
              <c:numCache>
                <c:formatCode>0%</c:formatCode>
                <c:ptCount val="1"/>
                <c:pt idx="0">
                  <c:v>8.7189805499664652E-2</c:v>
                </c:pt>
              </c:numCache>
            </c:numRef>
          </c:val>
          <c:extLst>
            <c:ext xmlns:c16="http://schemas.microsoft.com/office/drawing/2014/chart" uri="{C3380CC4-5D6E-409C-BE32-E72D297353CC}">
              <c16:uniqueId val="{00000003-6611-4532-B433-4A48D604BC23}"/>
            </c:ext>
          </c:extLst>
        </c:ser>
        <c:ser>
          <c:idx val="4"/>
          <c:order val="4"/>
          <c:tx>
            <c:strRef>
              <c:f>'Tab 8'!$F$32</c:f>
              <c:strCache>
                <c:ptCount val="1"/>
                <c:pt idx="0">
                  <c:v>T5</c:v>
                </c:pt>
              </c:strCache>
            </c:strRef>
          </c:tx>
          <c:invertIfNegative val="0"/>
          <c:val>
            <c:numRef>
              <c:f>'Tab 8'!$F$34</c:f>
              <c:numCache>
                <c:formatCode>0%</c:formatCode>
                <c:ptCount val="1"/>
                <c:pt idx="0">
                  <c:v>1.1737089201877934E-2</c:v>
                </c:pt>
              </c:numCache>
            </c:numRef>
          </c:val>
          <c:extLst>
            <c:ext xmlns:c16="http://schemas.microsoft.com/office/drawing/2014/chart" uri="{C3380CC4-5D6E-409C-BE32-E72D297353CC}">
              <c16:uniqueId val="{00000004-6611-4532-B433-4A48D604BC23}"/>
            </c:ext>
          </c:extLst>
        </c:ser>
        <c:ser>
          <c:idx val="5"/>
          <c:order val="5"/>
          <c:tx>
            <c:strRef>
              <c:f>'Tab 8'!$G$32</c:f>
              <c:strCache>
                <c:ptCount val="1"/>
                <c:pt idx="0">
                  <c:v>T6 et +</c:v>
                </c:pt>
              </c:strCache>
            </c:strRef>
          </c:tx>
          <c:invertIfNegative val="0"/>
          <c:val>
            <c:numRef>
              <c:f>'Tab 8'!$G$34</c:f>
              <c:numCache>
                <c:formatCode>0%</c:formatCode>
                <c:ptCount val="1"/>
                <c:pt idx="0">
                  <c:v>3.3534540576794099E-3</c:v>
                </c:pt>
              </c:numCache>
            </c:numRef>
          </c:val>
          <c:extLst>
            <c:ext xmlns:c16="http://schemas.microsoft.com/office/drawing/2014/chart" uri="{C3380CC4-5D6E-409C-BE32-E72D297353CC}">
              <c16:uniqueId val="{00000005-6611-4532-B433-4A48D604BC23}"/>
            </c:ext>
          </c:extLst>
        </c:ser>
        <c:dLbls>
          <c:showLegendKey val="0"/>
          <c:showVal val="0"/>
          <c:showCatName val="0"/>
          <c:showSerName val="0"/>
          <c:showPercent val="0"/>
          <c:showBubbleSize val="0"/>
        </c:dLbls>
        <c:gapWidth val="150"/>
        <c:axId val="195368552"/>
        <c:axId val="195368944"/>
      </c:barChart>
      <c:catAx>
        <c:axId val="195368552"/>
        <c:scaling>
          <c:orientation val="minMax"/>
        </c:scaling>
        <c:delete val="0"/>
        <c:axPos val="b"/>
        <c:majorTickMark val="out"/>
        <c:minorTickMark val="none"/>
        <c:tickLblPos val="none"/>
        <c:spPr>
          <a:ln>
            <a:solidFill>
              <a:sysClr val="windowText" lastClr="000000"/>
            </a:solidFill>
          </a:ln>
        </c:spPr>
        <c:crossAx val="195368944"/>
        <c:crosses val="autoZero"/>
        <c:auto val="1"/>
        <c:lblAlgn val="ctr"/>
        <c:lblOffset val="100"/>
        <c:noMultiLvlLbl val="0"/>
      </c:catAx>
      <c:valAx>
        <c:axId val="195368944"/>
        <c:scaling>
          <c:orientation val="minMax"/>
          <c:max val="0.60000000000000064"/>
          <c:min val="0"/>
        </c:scaling>
        <c:delete val="0"/>
        <c:axPos val="l"/>
        <c:majorGridlines/>
        <c:numFmt formatCode="0%" sourceLinked="1"/>
        <c:majorTickMark val="out"/>
        <c:minorTickMark val="none"/>
        <c:tickLblPos val="nextTo"/>
        <c:spPr>
          <a:ln>
            <a:solidFill>
              <a:sysClr val="windowText" lastClr="000000"/>
            </a:solidFill>
          </a:ln>
        </c:spPr>
        <c:crossAx val="195368552"/>
        <c:crosses val="autoZero"/>
        <c:crossBetween val="between"/>
        <c:majorUnit val="0.1"/>
      </c:valAx>
      <c:spPr>
        <a:ln>
          <a:solidFill>
            <a:sysClr val="windowText" lastClr="000000"/>
          </a:solidFill>
        </a:ln>
      </c:spPr>
    </c:plotArea>
    <c:legend>
      <c:legendPos val="r"/>
      <c:layout>
        <c:manualLayout>
          <c:xMode val="edge"/>
          <c:yMode val="edge"/>
          <c:x val="0.70570831217452101"/>
          <c:y val="0.31339702537182945"/>
          <c:w val="0.24863604549431367"/>
          <c:h val="0.48221102362204732"/>
        </c:manualLayout>
      </c:layout>
      <c:overlay val="0"/>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8'!$A$35</c:f>
          <c:strCache>
            <c:ptCount val="1"/>
            <c:pt idx="0">
              <c:v>3 personnes</c:v>
            </c:pt>
          </c:strCache>
        </c:strRef>
      </c:tx>
      <c:layout>
        <c:manualLayout>
          <c:xMode val="edge"/>
          <c:yMode val="edge"/>
          <c:x val="0.26764397379210608"/>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51"/>
          <c:y val="0.17122834645669369"/>
          <c:w val="0.51260215547250199"/>
          <c:h val="0.73874295713035965"/>
        </c:manualLayout>
      </c:layout>
      <c:barChart>
        <c:barDir val="col"/>
        <c:grouping val="clustered"/>
        <c:varyColors val="0"/>
        <c:ser>
          <c:idx val="0"/>
          <c:order val="0"/>
          <c:tx>
            <c:strRef>
              <c:f>'Tab 8'!$B$32</c:f>
              <c:strCache>
                <c:ptCount val="1"/>
                <c:pt idx="0">
                  <c:v>T1</c:v>
                </c:pt>
              </c:strCache>
            </c:strRef>
          </c:tx>
          <c:invertIfNegative val="0"/>
          <c:val>
            <c:numRef>
              <c:f>'Tab 8'!$B$35</c:f>
              <c:numCache>
                <c:formatCode>0%</c:formatCode>
                <c:ptCount val="1"/>
                <c:pt idx="0">
                  <c:v>0.18383440118284869</c:v>
                </c:pt>
              </c:numCache>
            </c:numRef>
          </c:val>
          <c:extLst>
            <c:ext xmlns:c16="http://schemas.microsoft.com/office/drawing/2014/chart" uri="{C3380CC4-5D6E-409C-BE32-E72D297353CC}">
              <c16:uniqueId val="{00000000-972A-42EB-A9BD-105B9BBC4B72}"/>
            </c:ext>
          </c:extLst>
        </c:ser>
        <c:ser>
          <c:idx val="1"/>
          <c:order val="1"/>
          <c:tx>
            <c:strRef>
              <c:f>'Tab 8'!$C$32</c:f>
              <c:strCache>
                <c:ptCount val="1"/>
                <c:pt idx="0">
                  <c:v>T2</c:v>
                </c:pt>
              </c:strCache>
            </c:strRef>
          </c:tx>
          <c:invertIfNegative val="0"/>
          <c:val>
            <c:numRef>
              <c:f>'Tab 8'!$C$35</c:f>
              <c:numCache>
                <c:formatCode>0%</c:formatCode>
                <c:ptCount val="1"/>
                <c:pt idx="0">
                  <c:v>0.25776244455396746</c:v>
                </c:pt>
              </c:numCache>
            </c:numRef>
          </c:val>
          <c:extLst>
            <c:ext xmlns:c16="http://schemas.microsoft.com/office/drawing/2014/chart" uri="{C3380CC4-5D6E-409C-BE32-E72D297353CC}">
              <c16:uniqueId val="{00000001-972A-42EB-A9BD-105B9BBC4B72}"/>
            </c:ext>
          </c:extLst>
        </c:ser>
        <c:ser>
          <c:idx val="2"/>
          <c:order val="2"/>
          <c:tx>
            <c:strRef>
              <c:f>'Tab 8'!$D$32</c:f>
              <c:strCache>
                <c:ptCount val="1"/>
                <c:pt idx="0">
                  <c:v>T3</c:v>
                </c:pt>
              </c:strCache>
            </c:strRef>
          </c:tx>
          <c:invertIfNegative val="0"/>
          <c:val>
            <c:numRef>
              <c:f>'Tab 8'!$D$35</c:f>
              <c:numCache>
                <c:formatCode>0%</c:formatCode>
                <c:ptCount val="1"/>
                <c:pt idx="0">
                  <c:v>0.33957614588467228</c:v>
                </c:pt>
              </c:numCache>
            </c:numRef>
          </c:val>
          <c:extLst>
            <c:ext xmlns:c16="http://schemas.microsoft.com/office/drawing/2014/chart" uri="{C3380CC4-5D6E-409C-BE32-E72D297353CC}">
              <c16:uniqueId val="{00000002-972A-42EB-A9BD-105B9BBC4B72}"/>
            </c:ext>
          </c:extLst>
        </c:ser>
        <c:ser>
          <c:idx val="3"/>
          <c:order val="3"/>
          <c:tx>
            <c:strRef>
              <c:f>'Tab 8'!$E$32</c:f>
              <c:strCache>
                <c:ptCount val="1"/>
                <c:pt idx="0">
                  <c:v>T4</c:v>
                </c:pt>
              </c:strCache>
            </c:strRef>
          </c:tx>
          <c:invertIfNegative val="0"/>
          <c:val>
            <c:numRef>
              <c:f>'Tab 8'!$E$35</c:f>
              <c:numCache>
                <c:formatCode>0%</c:formatCode>
                <c:ptCount val="1"/>
                <c:pt idx="0">
                  <c:v>0.18728437654016758</c:v>
                </c:pt>
              </c:numCache>
            </c:numRef>
          </c:val>
          <c:extLst>
            <c:ext xmlns:c16="http://schemas.microsoft.com/office/drawing/2014/chart" uri="{C3380CC4-5D6E-409C-BE32-E72D297353CC}">
              <c16:uniqueId val="{00000003-972A-42EB-A9BD-105B9BBC4B72}"/>
            </c:ext>
          </c:extLst>
        </c:ser>
        <c:ser>
          <c:idx val="4"/>
          <c:order val="4"/>
          <c:tx>
            <c:strRef>
              <c:f>'Tab 8'!$F$32</c:f>
              <c:strCache>
                <c:ptCount val="1"/>
                <c:pt idx="0">
                  <c:v>T5</c:v>
                </c:pt>
              </c:strCache>
            </c:strRef>
          </c:tx>
          <c:invertIfNegative val="0"/>
          <c:val>
            <c:numRef>
              <c:f>'Tab 8'!$F$35</c:f>
              <c:numCache>
                <c:formatCode>0%</c:formatCode>
                <c:ptCount val="1"/>
                <c:pt idx="0">
                  <c:v>2.661409561360276E-2</c:v>
                </c:pt>
              </c:numCache>
            </c:numRef>
          </c:val>
          <c:extLst>
            <c:ext xmlns:c16="http://schemas.microsoft.com/office/drawing/2014/chart" uri="{C3380CC4-5D6E-409C-BE32-E72D297353CC}">
              <c16:uniqueId val="{00000004-972A-42EB-A9BD-105B9BBC4B72}"/>
            </c:ext>
          </c:extLst>
        </c:ser>
        <c:ser>
          <c:idx val="5"/>
          <c:order val="5"/>
          <c:tx>
            <c:strRef>
              <c:f>'Tab 8'!$G$32</c:f>
              <c:strCache>
                <c:ptCount val="1"/>
                <c:pt idx="0">
                  <c:v>T6 et +</c:v>
                </c:pt>
              </c:strCache>
            </c:strRef>
          </c:tx>
          <c:invertIfNegative val="0"/>
          <c:val>
            <c:numRef>
              <c:f>'Tab 8'!$G$35</c:f>
              <c:numCache>
                <c:formatCode>0%</c:formatCode>
                <c:ptCount val="1"/>
                <c:pt idx="0">
                  <c:v>4.9285362247412515E-3</c:v>
                </c:pt>
              </c:numCache>
            </c:numRef>
          </c:val>
          <c:extLst>
            <c:ext xmlns:c16="http://schemas.microsoft.com/office/drawing/2014/chart" uri="{C3380CC4-5D6E-409C-BE32-E72D297353CC}">
              <c16:uniqueId val="{00000005-972A-42EB-A9BD-105B9BBC4B72}"/>
            </c:ext>
          </c:extLst>
        </c:ser>
        <c:dLbls>
          <c:showLegendKey val="0"/>
          <c:showVal val="0"/>
          <c:showCatName val="0"/>
          <c:showSerName val="0"/>
          <c:showPercent val="0"/>
          <c:showBubbleSize val="0"/>
        </c:dLbls>
        <c:gapWidth val="150"/>
        <c:axId val="195369728"/>
        <c:axId val="195370120"/>
      </c:barChart>
      <c:catAx>
        <c:axId val="195369728"/>
        <c:scaling>
          <c:orientation val="minMax"/>
        </c:scaling>
        <c:delete val="0"/>
        <c:axPos val="b"/>
        <c:majorTickMark val="out"/>
        <c:minorTickMark val="none"/>
        <c:tickLblPos val="none"/>
        <c:spPr>
          <a:ln>
            <a:solidFill>
              <a:sysClr val="windowText" lastClr="000000"/>
            </a:solidFill>
          </a:ln>
        </c:spPr>
        <c:crossAx val="195370120"/>
        <c:crosses val="autoZero"/>
        <c:auto val="1"/>
        <c:lblAlgn val="ctr"/>
        <c:lblOffset val="100"/>
        <c:noMultiLvlLbl val="0"/>
      </c:catAx>
      <c:valAx>
        <c:axId val="195370120"/>
        <c:scaling>
          <c:orientation val="minMax"/>
          <c:max val="0.60000000000000064"/>
          <c:min val="0"/>
        </c:scaling>
        <c:delete val="0"/>
        <c:axPos val="l"/>
        <c:majorGridlines/>
        <c:numFmt formatCode="0%" sourceLinked="1"/>
        <c:majorTickMark val="out"/>
        <c:minorTickMark val="none"/>
        <c:tickLblPos val="nextTo"/>
        <c:spPr>
          <a:ln>
            <a:solidFill>
              <a:sysClr val="windowText" lastClr="000000"/>
            </a:solidFill>
          </a:ln>
        </c:spPr>
        <c:crossAx val="195369728"/>
        <c:crosses val="autoZero"/>
        <c:crossBetween val="between"/>
        <c:majorUnit val="0.1"/>
      </c:valAx>
      <c:spPr>
        <a:ln>
          <a:solidFill>
            <a:sysClr val="windowText" lastClr="000000"/>
          </a:solidFill>
        </a:ln>
      </c:spPr>
    </c:plotArea>
    <c:legend>
      <c:legendPos val="r"/>
      <c:layout>
        <c:manualLayout>
          <c:xMode val="edge"/>
          <c:yMode val="edge"/>
          <c:x val="0.70570831217452146"/>
          <c:y val="0.31339702537182956"/>
          <c:w val="0.24863604549431376"/>
          <c:h val="0.48221102362204732"/>
        </c:manualLayout>
      </c:layout>
      <c:overlay val="0"/>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8'!$A$36</c:f>
          <c:strCache>
            <c:ptCount val="1"/>
            <c:pt idx="0">
              <c:v>4 personnes</c:v>
            </c:pt>
          </c:strCache>
        </c:strRef>
      </c:tx>
      <c:layout>
        <c:manualLayout>
          <c:xMode val="edge"/>
          <c:yMode val="edge"/>
          <c:x val="0.26764397379210608"/>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56"/>
          <c:y val="0.17122834645669377"/>
          <c:w val="0.51260215547250199"/>
          <c:h val="0.73874295713035965"/>
        </c:manualLayout>
      </c:layout>
      <c:barChart>
        <c:barDir val="col"/>
        <c:grouping val="clustered"/>
        <c:varyColors val="0"/>
        <c:ser>
          <c:idx val="0"/>
          <c:order val="0"/>
          <c:tx>
            <c:strRef>
              <c:f>'Tab 8'!$B$32</c:f>
              <c:strCache>
                <c:ptCount val="1"/>
                <c:pt idx="0">
                  <c:v>T1</c:v>
                </c:pt>
              </c:strCache>
            </c:strRef>
          </c:tx>
          <c:invertIfNegative val="0"/>
          <c:val>
            <c:numRef>
              <c:f>'Tab 8'!$B$36</c:f>
              <c:numCache>
                <c:formatCode>0%</c:formatCode>
                <c:ptCount val="1"/>
                <c:pt idx="0">
                  <c:v>0.10098360655737705</c:v>
                </c:pt>
              </c:numCache>
            </c:numRef>
          </c:val>
          <c:extLst>
            <c:ext xmlns:c16="http://schemas.microsoft.com/office/drawing/2014/chart" uri="{C3380CC4-5D6E-409C-BE32-E72D297353CC}">
              <c16:uniqueId val="{00000000-69DE-43B5-AE6D-C80493B6A36D}"/>
            </c:ext>
          </c:extLst>
        </c:ser>
        <c:ser>
          <c:idx val="1"/>
          <c:order val="1"/>
          <c:tx>
            <c:strRef>
              <c:f>'Tab 8'!$C$32</c:f>
              <c:strCache>
                <c:ptCount val="1"/>
                <c:pt idx="0">
                  <c:v>T2</c:v>
                </c:pt>
              </c:strCache>
            </c:strRef>
          </c:tx>
          <c:invertIfNegative val="0"/>
          <c:val>
            <c:numRef>
              <c:f>'Tab 8'!$C$36</c:f>
              <c:numCache>
                <c:formatCode>0%</c:formatCode>
                <c:ptCount val="1"/>
                <c:pt idx="0">
                  <c:v>0.16</c:v>
                </c:pt>
              </c:numCache>
            </c:numRef>
          </c:val>
          <c:extLst>
            <c:ext xmlns:c16="http://schemas.microsoft.com/office/drawing/2014/chart" uri="{C3380CC4-5D6E-409C-BE32-E72D297353CC}">
              <c16:uniqueId val="{00000001-69DE-43B5-AE6D-C80493B6A36D}"/>
            </c:ext>
          </c:extLst>
        </c:ser>
        <c:ser>
          <c:idx val="2"/>
          <c:order val="2"/>
          <c:tx>
            <c:strRef>
              <c:f>'Tab 8'!$D$32</c:f>
              <c:strCache>
                <c:ptCount val="1"/>
                <c:pt idx="0">
                  <c:v>T3</c:v>
                </c:pt>
              </c:strCache>
            </c:strRef>
          </c:tx>
          <c:invertIfNegative val="0"/>
          <c:val>
            <c:numRef>
              <c:f>'Tab 8'!$D$36</c:f>
              <c:numCache>
                <c:formatCode>0%</c:formatCode>
                <c:ptCount val="1"/>
                <c:pt idx="0">
                  <c:v>0.3436065573770492</c:v>
                </c:pt>
              </c:numCache>
            </c:numRef>
          </c:val>
          <c:extLst>
            <c:ext xmlns:c16="http://schemas.microsoft.com/office/drawing/2014/chart" uri="{C3380CC4-5D6E-409C-BE32-E72D297353CC}">
              <c16:uniqueId val="{00000002-69DE-43B5-AE6D-C80493B6A36D}"/>
            </c:ext>
          </c:extLst>
        </c:ser>
        <c:ser>
          <c:idx val="3"/>
          <c:order val="3"/>
          <c:tx>
            <c:strRef>
              <c:f>'Tab 8'!$E$32</c:f>
              <c:strCache>
                <c:ptCount val="1"/>
                <c:pt idx="0">
                  <c:v>T4</c:v>
                </c:pt>
              </c:strCache>
            </c:strRef>
          </c:tx>
          <c:invertIfNegative val="0"/>
          <c:val>
            <c:numRef>
              <c:f>'Tab 8'!$E$36</c:f>
              <c:numCache>
                <c:formatCode>0%</c:formatCode>
                <c:ptCount val="1"/>
                <c:pt idx="0">
                  <c:v>0.31606557377049183</c:v>
                </c:pt>
              </c:numCache>
            </c:numRef>
          </c:val>
          <c:extLst>
            <c:ext xmlns:c16="http://schemas.microsoft.com/office/drawing/2014/chart" uri="{C3380CC4-5D6E-409C-BE32-E72D297353CC}">
              <c16:uniqueId val="{00000003-69DE-43B5-AE6D-C80493B6A36D}"/>
            </c:ext>
          </c:extLst>
        </c:ser>
        <c:ser>
          <c:idx val="4"/>
          <c:order val="4"/>
          <c:tx>
            <c:strRef>
              <c:f>'Tab 8'!$F$32</c:f>
              <c:strCache>
                <c:ptCount val="1"/>
                <c:pt idx="0">
                  <c:v>T5</c:v>
                </c:pt>
              </c:strCache>
            </c:strRef>
          </c:tx>
          <c:invertIfNegative val="0"/>
          <c:val>
            <c:numRef>
              <c:f>'Tab 8'!$F$36</c:f>
              <c:numCache>
                <c:formatCode>0%</c:formatCode>
                <c:ptCount val="1"/>
                <c:pt idx="0">
                  <c:v>6.3606557377049178E-2</c:v>
                </c:pt>
              </c:numCache>
            </c:numRef>
          </c:val>
          <c:extLst>
            <c:ext xmlns:c16="http://schemas.microsoft.com/office/drawing/2014/chart" uri="{C3380CC4-5D6E-409C-BE32-E72D297353CC}">
              <c16:uniqueId val="{00000004-69DE-43B5-AE6D-C80493B6A36D}"/>
            </c:ext>
          </c:extLst>
        </c:ser>
        <c:ser>
          <c:idx val="5"/>
          <c:order val="5"/>
          <c:tx>
            <c:strRef>
              <c:f>'Tab 8'!$G$32</c:f>
              <c:strCache>
                <c:ptCount val="1"/>
                <c:pt idx="0">
                  <c:v>T6 et +</c:v>
                </c:pt>
              </c:strCache>
            </c:strRef>
          </c:tx>
          <c:invertIfNegative val="0"/>
          <c:val>
            <c:numRef>
              <c:f>'Tab 8'!$G$36</c:f>
              <c:numCache>
                <c:formatCode>0%</c:formatCode>
                <c:ptCount val="1"/>
                <c:pt idx="0">
                  <c:v>1.5737704918032787E-2</c:v>
                </c:pt>
              </c:numCache>
            </c:numRef>
          </c:val>
          <c:extLst>
            <c:ext xmlns:c16="http://schemas.microsoft.com/office/drawing/2014/chart" uri="{C3380CC4-5D6E-409C-BE32-E72D297353CC}">
              <c16:uniqueId val="{00000005-69DE-43B5-AE6D-C80493B6A36D}"/>
            </c:ext>
          </c:extLst>
        </c:ser>
        <c:dLbls>
          <c:showLegendKey val="0"/>
          <c:showVal val="0"/>
          <c:showCatName val="0"/>
          <c:showSerName val="0"/>
          <c:showPercent val="0"/>
          <c:showBubbleSize val="0"/>
        </c:dLbls>
        <c:gapWidth val="150"/>
        <c:axId val="195370904"/>
        <c:axId val="195371296"/>
      </c:barChart>
      <c:catAx>
        <c:axId val="195370904"/>
        <c:scaling>
          <c:orientation val="minMax"/>
        </c:scaling>
        <c:delete val="0"/>
        <c:axPos val="b"/>
        <c:majorTickMark val="out"/>
        <c:minorTickMark val="none"/>
        <c:tickLblPos val="none"/>
        <c:spPr>
          <a:ln>
            <a:solidFill>
              <a:sysClr val="windowText" lastClr="000000"/>
            </a:solidFill>
          </a:ln>
        </c:spPr>
        <c:crossAx val="195371296"/>
        <c:crosses val="autoZero"/>
        <c:auto val="1"/>
        <c:lblAlgn val="ctr"/>
        <c:lblOffset val="100"/>
        <c:noMultiLvlLbl val="0"/>
      </c:catAx>
      <c:valAx>
        <c:axId val="195371296"/>
        <c:scaling>
          <c:orientation val="minMax"/>
          <c:max val="0.60000000000000064"/>
          <c:min val="0"/>
        </c:scaling>
        <c:delete val="0"/>
        <c:axPos val="l"/>
        <c:majorGridlines/>
        <c:numFmt formatCode="0%" sourceLinked="1"/>
        <c:majorTickMark val="out"/>
        <c:minorTickMark val="none"/>
        <c:tickLblPos val="nextTo"/>
        <c:spPr>
          <a:ln>
            <a:solidFill>
              <a:sysClr val="windowText" lastClr="000000"/>
            </a:solidFill>
          </a:ln>
        </c:spPr>
        <c:crossAx val="195370904"/>
        <c:crosses val="autoZero"/>
        <c:crossBetween val="between"/>
        <c:majorUnit val="0.1"/>
      </c:valAx>
      <c:spPr>
        <a:ln>
          <a:solidFill>
            <a:sysClr val="windowText" lastClr="000000"/>
          </a:solidFill>
        </a:ln>
      </c:spPr>
    </c:plotArea>
    <c:legend>
      <c:legendPos val="r"/>
      <c:layout>
        <c:manualLayout>
          <c:xMode val="edge"/>
          <c:yMode val="edge"/>
          <c:x val="0.70570831217452201"/>
          <c:y val="0.31339702537182967"/>
          <c:w val="0.24863604549431381"/>
          <c:h val="0.48221102362204732"/>
        </c:manualLayout>
      </c:layout>
      <c:overlay val="0"/>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8'!$A$37</c:f>
          <c:strCache>
            <c:ptCount val="1"/>
            <c:pt idx="0">
              <c:v>5 personnes</c:v>
            </c:pt>
          </c:strCache>
        </c:strRef>
      </c:tx>
      <c:layout>
        <c:manualLayout>
          <c:xMode val="edge"/>
          <c:yMode val="edge"/>
          <c:x val="0.26764391951006122"/>
          <c:y val="2.2222222222222251E-2"/>
        </c:manualLayout>
      </c:layout>
      <c:overlay val="1"/>
      <c:txPr>
        <a:bodyPr/>
        <a:lstStyle/>
        <a:p>
          <a:pPr>
            <a:defRPr sz="1400" b="0"/>
          </a:pPr>
          <a:endParaRPr lang="fr-FR"/>
        </a:p>
      </c:txPr>
    </c:title>
    <c:autoTitleDeleted val="0"/>
    <c:plotArea>
      <c:layout>
        <c:manualLayout>
          <c:layoutTarget val="inner"/>
          <c:xMode val="edge"/>
          <c:yMode val="edge"/>
          <c:x val="0.15995215097514762"/>
          <c:y val="0.17122834645669388"/>
          <c:w val="0.51260215547250199"/>
          <c:h val="0.73874295713035965"/>
        </c:manualLayout>
      </c:layout>
      <c:barChart>
        <c:barDir val="col"/>
        <c:grouping val="clustered"/>
        <c:varyColors val="0"/>
        <c:ser>
          <c:idx val="0"/>
          <c:order val="0"/>
          <c:tx>
            <c:strRef>
              <c:f>'Tab 8'!$B$32</c:f>
              <c:strCache>
                <c:ptCount val="1"/>
                <c:pt idx="0">
                  <c:v>T1</c:v>
                </c:pt>
              </c:strCache>
            </c:strRef>
          </c:tx>
          <c:invertIfNegative val="0"/>
          <c:val>
            <c:numRef>
              <c:f>'Tab 8'!$B$37</c:f>
              <c:numCache>
                <c:formatCode>0%</c:formatCode>
                <c:ptCount val="1"/>
                <c:pt idx="0">
                  <c:v>5.8598726114649682E-2</c:v>
                </c:pt>
              </c:numCache>
            </c:numRef>
          </c:val>
          <c:extLst>
            <c:ext xmlns:c16="http://schemas.microsoft.com/office/drawing/2014/chart" uri="{C3380CC4-5D6E-409C-BE32-E72D297353CC}">
              <c16:uniqueId val="{00000000-0339-46FC-A0F8-9C4BF3DB4EF2}"/>
            </c:ext>
          </c:extLst>
        </c:ser>
        <c:ser>
          <c:idx val="1"/>
          <c:order val="1"/>
          <c:tx>
            <c:strRef>
              <c:f>'Tab 8'!$C$32</c:f>
              <c:strCache>
                <c:ptCount val="1"/>
                <c:pt idx="0">
                  <c:v>T2</c:v>
                </c:pt>
              </c:strCache>
            </c:strRef>
          </c:tx>
          <c:invertIfNegative val="0"/>
          <c:val>
            <c:numRef>
              <c:f>'Tab 8'!$C$37</c:f>
              <c:numCache>
                <c:formatCode>0%</c:formatCode>
                <c:ptCount val="1"/>
                <c:pt idx="0">
                  <c:v>8.9171974522292988E-2</c:v>
                </c:pt>
              </c:numCache>
            </c:numRef>
          </c:val>
          <c:extLst>
            <c:ext xmlns:c16="http://schemas.microsoft.com/office/drawing/2014/chart" uri="{C3380CC4-5D6E-409C-BE32-E72D297353CC}">
              <c16:uniqueId val="{00000001-0339-46FC-A0F8-9C4BF3DB4EF2}"/>
            </c:ext>
          </c:extLst>
        </c:ser>
        <c:ser>
          <c:idx val="2"/>
          <c:order val="2"/>
          <c:tx>
            <c:strRef>
              <c:f>'Tab 8'!$D$32</c:f>
              <c:strCache>
                <c:ptCount val="1"/>
                <c:pt idx="0">
                  <c:v>T3</c:v>
                </c:pt>
              </c:strCache>
            </c:strRef>
          </c:tx>
          <c:invertIfNegative val="0"/>
          <c:val>
            <c:numRef>
              <c:f>'Tab 8'!$D$37</c:f>
              <c:numCache>
                <c:formatCode>0%</c:formatCode>
                <c:ptCount val="1"/>
                <c:pt idx="0">
                  <c:v>0.27006369426751592</c:v>
                </c:pt>
              </c:numCache>
            </c:numRef>
          </c:val>
          <c:extLst>
            <c:ext xmlns:c16="http://schemas.microsoft.com/office/drawing/2014/chart" uri="{C3380CC4-5D6E-409C-BE32-E72D297353CC}">
              <c16:uniqueId val="{00000002-0339-46FC-A0F8-9C4BF3DB4EF2}"/>
            </c:ext>
          </c:extLst>
        </c:ser>
        <c:ser>
          <c:idx val="3"/>
          <c:order val="3"/>
          <c:tx>
            <c:strRef>
              <c:f>'Tab 8'!$E$32</c:f>
              <c:strCache>
                <c:ptCount val="1"/>
                <c:pt idx="0">
                  <c:v>T4</c:v>
                </c:pt>
              </c:strCache>
            </c:strRef>
          </c:tx>
          <c:invertIfNegative val="0"/>
          <c:val>
            <c:numRef>
              <c:f>'Tab 8'!$E$37</c:f>
              <c:numCache>
                <c:formatCode>0%</c:formatCode>
                <c:ptCount val="1"/>
                <c:pt idx="0">
                  <c:v>0.4318471337579618</c:v>
                </c:pt>
              </c:numCache>
            </c:numRef>
          </c:val>
          <c:extLst>
            <c:ext xmlns:c16="http://schemas.microsoft.com/office/drawing/2014/chart" uri="{C3380CC4-5D6E-409C-BE32-E72D297353CC}">
              <c16:uniqueId val="{00000003-0339-46FC-A0F8-9C4BF3DB4EF2}"/>
            </c:ext>
          </c:extLst>
        </c:ser>
        <c:ser>
          <c:idx val="4"/>
          <c:order val="4"/>
          <c:tx>
            <c:strRef>
              <c:f>'Tab 8'!$F$32</c:f>
              <c:strCache>
                <c:ptCount val="1"/>
                <c:pt idx="0">
                  <c:v>T5</c:v>
                </c:pt>
              </c:strCache>
            </c:strRef>
          </c:tx>
          <c:invertIfNegative val="0"/>
          <c:val>
            <c:numRef>
              <c:f>'Tab 8'!$F$37</c:f>
              <c:numCache>
                <c:formatCode>0%</c:formatCode>
                <c:ptCount val="1"/>
                <c:pt idx="0">
                  <c:v>0.12101910828025478</c:v>
                </c:pt>
              </c:numCache>
            </c:numRef>
          </c:val>
          <c:extLst>
            <c:ext xmlns:c16="http://schemas.microsoft.com/office/drawing/2014/chart" uri="{C3380CC4-5D6E-409C-BE32-E72D297353CC}">
              <c16:uniqueId val="{00000004-0339-46FC-A0F8-9C4BF3DB4EF2}"/>
            </c:ext>
          </c:extLst>
        </c:ser>
        <c:ser>
          <c:idx val="5"/>
          <c:order val="5"/>
          <c:tx>
            <c:strRef>
              <c:f>'Tab 8'!$G$32</c:f>
              <c:strCache>
                <c:ptCount val="1"/>
                <c:pt idx="0">
                  <c:v>T6 et +</c:v>
                </c:pt>
              </c:strCache>
            </c:strRef>
          </c:tx>
          <c:invertIfNegative val="0"/>
          <c:val>
            <c:numRef>
              <c:f>'Tab 8'!$G$37</c:f>
              <c:numCache>
                <c:formatCode>0%</c:formatCode>
                <c:ptCount val="1"/>
                <c:pt idx="0">
                  <c:v>2.9299363057324841E-2</c:v>
                </c:pt>
              </c:numCache>
            </c:numRef>
          </c:val>
          <c:extLst>
            <c:ext xmlns:c16="http://schemas.microsoft.com/office/drawing/2014/chart" uri="{C3380CC4-5D6E-409C-BE32-E72D297353CC}">
              <c16:uniqueId val="{00000005-0339-46FC-A0F8-9C4BF3DB4EF2}"/>
            </c:ext>
          </c:extLst>
        </c:ser>
        <c:dLbls>
          <c:showLegendKey val="0"/>
          <c:showVal val="0"/>
          <c:showCatName val="0"/>
          <c:showSerName val="0"/>
          <c:showPercent val="0"/>
          <c:showBubbleSize val="0"/>
        </c:dLbls>
        <c:gapWidth val="150"/>
        <c:axId val="236692552"/>
        <c:axId val="236692944"/>
      </c:barChart>
      <c:catAx>
        <c:axId val="236692552"/>
        <c:scaling>
          <c:orientation val="minMax"/>
        </c:scaling>
        <c:delete val="0"/>
        <c:axPos val="b"/>
        <c:majorTickMark val="out"/>
        <c:minorTickMark val="none"/>
        <c:tickLblPos val="none"/>
        <c:spPr>
          <a:ln>
            <a:solidFill>
              <a:sysClr val="windowText" lastClr="000000"/>
            </a:solidFill>
          </a:ln>
        </c:spPr>
        <c:crossAx val="236692944"/>
        <c:crosses val="autoZero"/>
        <c:auto val="1"/>
        <c:lblAlgn val="ctr"/>
        <c:lblOffset val="100"/>
        <c:noMultiLvlLbl val="0"/>
      </c:catAx>
      <c:valAx>
        <c:axId val="236692944"/>
        <c:scaling>
          <c:orientation val="minMax"/>
          <c:max val="0.60000000000000064"/>
          <c:min val="0"/>
        </c:scaling>
        <c:delete val="0"/>
        <c:axPos val="l"/>
        <c:majorGridlines/>
        <c:numFmt formatCode="0%" sourceLinked="1"/>
        <c:majorTickMark val="out"/>
        <c:minorTickMark val="none"/>
        <c:tickLblPos val="nextTo"/>
        <c:spPr>
          <a:ln>
            <a:solidFill>
              <a:sysClr val="windowText" lastClr="000000"/>
            </a:solidFill>
          </a:ln>
        </c:spPr>
        <c:crossAx val="236692552"/>
        <c:crosses val="autoZero"/>
        <c:crossBetween val="between"/>
        <c:majorUnit val="0.1"/>
      </c:valAx>
      <c:spPr>
        <a:ln>
          <a:solidFill>
            <a:sysClr val="windowText" lastClr="000000"/>
          </a:solidFill>
        </a:ln>
      </c:spPr>
    </c:plotArea>
    <c:legend>
      <c:legendPos val="r"/>
      <c:layout>
        <c:manualLayout>
          <c:xMode val="edge"/>
          <c:yMode val="edge"/>
          <c:x val="0.70570831217452246"/>
          <c:y val="0.31339702537182984"/>
          <c:w val="0.24863604549431387"/>
          <c:h val="0.48221102362204732"/>
        </c:manualLayout>
      </c:layout>
      <c:overlay val="0"/>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8'!$A$38</c:f>
          <c:strCache>
            <c:ptCount val="1"/>
            <c:pt idx="0">
              <c:v>6 personnes</c:v>
            </c:pt>
          </c:strCache>
        </c:strRef>
      </c:tx>
      <c:layout>
        <c:manualLayout>
          <c:xMode val="edge"/>
          <c:yMode val="edge"/>
          <c:x val="0.26764391951006122"/>
          <c:y val="2.2222222222222251E-2"/>
        </c:manualLayout>
      </c:layout>
      <c:overlay val="1"/>
      <c:txPr>
        <a:bodyPr/>
        <a:lstStyle/>
        <a:p>
          <a:pPr>
            <a:defRPr sz="1400" b="0"/>
          </a:pPr>
          <a:endParaRPr lang="fr-FR"/>
        </a:p>
      </c:txPr>
    </c:title>
    <c:autoTitleDeleted val="0"/>
    <c:plotArea>
      <c:layout>
        <c:manualLayout>
          <c:layoutTarget val="inner"/>
          <c:xMode val="edge"/>
          <c:yMode val="edge"/>
          <c:x val="0.15995215097514773"/>
          <c:y val="0.17122834645669396"/>
          <c:w val="0.51260215547250199"/>
          <c:h val="0.73874295713035965"/>
        </c:manualLayout>
      </c:layout>
      <c:barChart>
        <c:barDir val="col"/>
        <c:grouping val="clustered"/>
        <c:varyColors val="0"/>
        <c:ser>
          <c:idx val="0"/>
          <c:order val="0"/>
          <c:tx>
            <c:strRef>
              <c:f>'Tab 8'!$B$32</c:f>
              <c:strCache>
                <c:ptCount val="1"/>
                <c:pt idx="0">
                  <c:v>T1</c:v>
                </c:pt>
              </c:strCache>
            </c:strRef>
          </c:tx>
          <c:invertIfNegative val="0"/>
          <c:val>
            <c:numRef>
              <c:f>'Tab 8'!$B$38</c:f>
              <c:numCache>
                <c:formatCode>0%</c:formatCode>
                <c:ptCount val="1"/>
                <c:pt idx="0">
                  <c:v>3.6065573770491806E-2</c:v>
                </c:pt>
              </c:numCache>
            </c:numRef>
          </c:val>
          <c:extLst>
            <c:ext xmlns:c16="http://schemas.microsoft.com/office/drawing/2014/chart" uri="{C3380CC4-5D6E-409C-BE32-E72D297353CC}">
              <c16:uniqueId val="{00000000-44F1-4406-A426-E6E264DDD427}"/>
            </c:ext>
          </c:extLst>
        </c:ser>
        <c:ser>
          <c:idx val="1"/>
          <c:order val="1"/>
          <c:tx>
            <c:strRef>
              <c:f>'Tab 8'!$C$32</c:f>
              <c:strCache>
                <c:ptCount val="1"/>
                <c:pt idx="0">
                  <c:v>T2</c:v>
                </c:pt>
              </c:strCache>
            </c:strRef>
          </c:tx>
          <c:invertIfNegative val="0"/>
          <c:val>
            <c:numRef>
              <c:f>'Tab 8'!$C$38</c:f>
              <c:numCache>
                <c:formatCode>0%</c:formatCode>
                <c:ptCount val="1"/>
                <c:pt idx="0">
                  <c:v>0.10163934426229508</c:v>
                </c:pt>
              </c:numCache>
            </c:numRef>
          </c:val>
          <c:extLst>
            <c:ext xmlns:c16="http://schemas.microsoft.com/office/drawing/2014/chart" uri="{C3380CC4-5D6E-409C-BE32-E72D297353CC}">
              <c16:uniqueId val="{00000001-44F1-4406-A426-E6E264DDD427}"/>
            </c:ext>
          </c:extLst>
        </c:ser>
        <c:ser>
          <c:idx val="2"/>
          <c:order val="2"/>
          <c:tx>
            <c:strRef>
              <c:f>'Tab 8'!$D$32</c:f>
              <c:strCache>
                <c:ptCount val="1"/>
                <c:pt idx="0">
                  <c:v>T3</c:v>
                </c:pt>
              </c:strCache>
            </c:strRef>
          </c:tx>
          <c:invertIfNegative val="0"/>
          <c:val>
            <c:numRef>
              <c:f>'Tab 8'!$D$38</c:f>
              <c:numCache>
                <c:formatCode>0%</c:formatCode>
                <c:ptCount val="1"/>
                <c:pt idx="0">
                  <c:v>0.18688524590163935</c:v>
                </c:pt>
              </c:numCache>
            </c:numRef>
          </c:val>
          <c:extLst>
            <c:ext xmlns:c16="http://schemas.microsoft.com/office/drawing/2014/chart" uri="{C3380CC4-5D6E-409C-BE32-E72D297353CC}">
              <c16:uniqueId val="{00000002-44F1-4406-A426-E6E264DDD427}"/>
            </c:ext>
          </c:extLst>
        </c:ser>
        <c:ser>
          <c:idx val="3"/>
          <c:order val="3"/>
          <c:tx>
            <c:strRef>
              <c:f>'Tab 8'!$E$32</c:f>
              <c:strCache>
                <c:ptCount val="1"/>
                <c:pt idx="0">
                  <c:v>T4</c:v>
                </c:pt>
              </c:strCache>
            </c:strRef>
          </c:tx>
          <c:invertIfNegative val="0"/>
          <c:val>
            <c:numRef>
              <c:f>'Tab 8'!$E$38</c:f>
              <c:numCache>
                <c:formatCode>0%</c:formatCode>
                <c:ptCount val="1"/>
                <c:pt idx="0">
                  <c:v>0.46229508196721314</c:v>
                </c:pt>
              </c:numCache>
            </c:numRef>
          </c:val>
          <c:extLst>
            <c:ext xmlns:c16="http://schemas.microsoft.com/office/drawing/2014/chart" uri="{C3380CC4-5D6E-409C-BE32-E72D297353CC}">
              <c16:uniqueId val="{00000003-44F1-4406-A426-E6E264DDD427}"/>
            </c:ext>
          </c:extLst>
        </c:ser>
        <c:ser>
          <c:idx val="4"/>
          <c:order val="4"/>
          <c:tx>
            <c:strRef>
              <c:f>'Tab 8'!$F$32</c:f>
              <c:strCache>
                <c:ptCount val="1"/>
                <c:pt idx="0">
                  <c:v>T5</c:v>
                </c:pt>
              </c:strCache>
            </c:strRef>
          </c:tx>
          <c:invertIfNegative val="0"/>
          <c:val>
            <c:numRef>
              <c:f>'Tab 8'!$F$38</c:f>
              <c:numCache>
                <c:formatCode>0%</c:formatCode>
                <c:ptCount val="1"/>
                <c:pt idx="0">
                  <c:v>0.17377049180327869</c:v>
                </c:pt>
              </c:numCache>
            </c:numRef>
          </c:val>
          <c:extLst>
            <c:ext xmlns:c16="http://schemas.microsoft.com/office/drawing/2014/chart" uri="{C3380CC4-5D6E-409C-BE32-E72D297353CC}">
              <c16:uniqueId val="{00000004-44F1-4406-A426-E6E264DDD427}"/>
            </c:ext>
          </c:extLst>
        </c:ser>
        <c:ser>
          <c:idx val="5"/>
          <c:order val="5"/>
          <c:tx>
            <c:strRef>
              <c:f>'Tab 8'!$G$32</c:f>
              <c:strCache>
                <c:ptCount val="1"/>
                <c:pt idx="0">
                  <c:v>T6 et +</c:v>
                </c:pt>
              </c:strCache>
            </c:strRef>
          </c:tx>
          <c:invertIfNegative val="0"/>
          <c:val>
            <c:numRef>
              <c:f>'Tab 8'!$G$38</c:f>
              <c:numCache>
                <c:formatCode>0%</c:formatCode>
                <c:ptCount val="1"/>
                <c:pt idx="0">
                  <c:v>3.9344262295081971E-2</c:v>
                </c:pt>
              </c:numCache>
            </c:numRef>
          </c:val>
          <c:extLst>
            <c:ext xmlns:c16="http://schemas.microsoft.com/office/drawing/2014/chart" uri="{C3380CC4-5D6E-409C-BE32-E72D297353CC}">
              <c16:uniqueId val="{00000005-44F1-4406-A426-E6E264DDD427}"/>
            </c:ext>
          </c:extLst>
        </c:ser>
        <c:dLbls>
          <c:showLegendKey val="0"/>
          <c:showVal val="0"/>
          <c:showCatName val="0"/>
          <c:showSerName val="0"/>
          <c:showPercent val="0"/>
          <c:showBubbleSize val="0"/>
        </c:dLbls>
        <c:gapWidth val="150"/>
        <c:axId val="236693728"/>
        <c:axId val="236694120"/>
      </c:barChart>
      <c:catAx>
        <c:axId val="236693728"/>
        <c:scaling>
          <c:orientation val="minMax"/>
        </c:scaling>
        <c:delete val="0"/>
        <c:axPos val="b"/>
        <c:majorTickMark val="out"/>
        <c:minorTickMark val="none"/>
        <c:tickLblPos val="none"/>
        <c:spPr>
          <a:ln>
            <a:solidFill>
              <a:sysClr val="windowText" lastClr="000000"/>
            </a:solidFill>
          </a:ln>
        </c:spPr>
        <c:crossAx val="236694120"/>
        <c:crosses val="autoZero"/>
        <c:auto val="1"/>
        <c:lblAlgn val="ctr"/>
        <c:lblOffset val="100"/>
        <c:noMultiLvlLbl val="0"/>
      </c:catAx>
      <c:valAx>
        <c:axId val="236694120"/>
        <c:scaling>
          <c:orientation val="minMax"/>
          <c:max val="0.60000000000000064"/>
          <c:min val="0"/>
        </c:scaling>
        <c:delete val="0"/>
        <c:axPos val="l"/>
        <c:majorGridlines/>
        <c:numFmt formatCode="0%" sourceLinked="1"/>
        <c:majorTickMark val="out"/>
        <c:minorTickMark val="none"/>
        <c:tickLblPos val="nextTo"/>
        <c:spPr>
          <a:ln>
            <a:solidFill>
              <a:sysClr val="windowText" lastClr="000000"/>
            </a:solidFill>
          </a:ln>
        </c:spPr>
        <c:crossAx val="236693728"/>
        <c:crosses val="autoZero"/>
        <c:crossBetween val="between"/>
        <c:majorUnit val="0.1"/>
      </c:valAx>
      <c:spPr>
        <a:ln>
          <a:solidFill>
            <a:sysClr val="windowText" lastClr="000000"/>
          </a:solidFill>
        </a:ln>
      </c:spPr>
    </c:plotArea>
    <c:legend>
      <c:legendPos val="r"/>
      <c:layout>
        <c:manualLayout>
          <c:xMode val="edge"/>
          <c:yMode val="edge"/>
          <c:x val="0.70570831217452301"/>
          <c:y val="0.31339702537182995"/>
          <c:w val="0.24863604549431395"/>
          <c:h val="0.48221102362204732"/>
        </c:manualLayout>
      </c:layout>
      <c:overlay val="0"/>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Taille des ménages selon la taille des logements</a:t>
            </a:r>
          </a:p>
        </c:rich>
      </c:tx>
      <c:layout>
        <c:manualLayout>
          <c:xMode val="edge"/>
          <c:yMode val="edge"/>
          <c:x val="6.4944444444444499E-2"/>
          <c:y val="0"/>
        </c:manualLayout>
      </c:layout>
      <c:overlay val="1"/>
    </c:title>
    <c:autoTitleDeleted val="0"/>
    <c:plotArea>
      <c:layout>
        <c:manualLayout>
          <c:layoutTarget val="inner"/>
          <c:xMode val="edge"/>
          <c:yMode val="edge"/>
          <c:x val="0.11268285214348206"/>
          <c:y val="0.12331797079079238"/>
          <c:w val="0.59077690288713858"/>
          <c:h val="0.72687731761711216"/>
        </c:manualLayout>
      </c:layout>
      <c:barChart>
        <c:barDir val="col"/>
        <c:grouping val="clustered"/>
        <c:varyColors val="0"/>
        <c:ser>
          <c:idx val="0"/>
          <c:order val="0"/>
          <c:tx>
            <c:strRef>
              <c:f>'Tab 8'!$A$46</c:f>
              <c:strCache>
                <c:ptCount val="1"/>
                <c:pt idx="0">
                  <c:v>1 pers.</c:v>
                </c:pt>
              </c:strCache>
            </c:strRef>
          </c:tx>
          <c:invertIfNegative val="0"/>
          <c:cat>
            <c:strRef>
              <c:f>'Tab 8'!$B$45:$G$45</c:f>
              <c:strCache>
                <c:ptCount val="6"/>
                <c:pt idx="0">
                  <c:v>T1</c:v>
                </c:pt>
                <c:pt idx="1">
                  <c:v>T2</c:v>
                </c:pt>
                <c:pt idx="2">
                  <c:v>T3</c:v>
                </c:pt>
                <c:pt idx="3">
                  <c:v>T4</c:v>
                </c:pt>
                <c:pt idx="4">
                  <c:v>T5</c:v>
                </c:pt>
                <c:pt idx="5">
                  <c:v>T6 et +</c:v>
                </c:pt>
              </c:strCache>
            </c:strRef>
          </c:cat>
          <c:val>
            <c:numRef>
              <c:f>'Tab 8'!$B$46:$G$46</c:f>
              <c:numCache>
                <c:formatCode>0%</c:formatCode>
                <c:ptCount val="6"/>
                <c:pt idx="0">
                  <c:v>0.44566410537870471</c:v>
                </c:pt>
                <c:pt idx="1">
                  <c:v>0.23272727272727273</c:v>
                </c:pt>
                <c:pt idx="2">
                  <c:v>0.10242159587137753</c:v>
                </c:pt>
                <c:pt idx="3">
                  <c:v>4.7513812154696133E-2</c:v>
                </c:pt>
                <c:pt idx="4">
                  <c:v>2.6373626373626374E-2</c:v>
                </c:pt>
                <c:pt idx="5">
                  <c:v>6.9306930693069313E-2</c:v>
                </c:pt>
              </c:numCache>
            </c:numRef>
          </c:val>
          <c:extLst>
            <c:ext xmlns:c16="http://schemas.microsoft.com/office/drawing/2014/chart" uri="{C3380CC4-5D6E-409C-BE32-E72D297353CC}">
              <c16:uniqueId val="{00000000-69FF-4593-BBB6-BD1EC9FF8F82}"/>
            </c:ext>
          </c:extLst>
        </c:ser>
        <c:ser>
          <c:idx val="1"/>
          <c:order val="1"/>
          <c:tx>
            <c:strRef>
              <c:f>'Tab 8'!$A$47</c:f>
              <c:strCache>
                <c:ptCount val="1"/>
                <c:pt idx="0">
                  <c:v>2 pers.</c:v>
                </c:pt>
              </c:strCache>
            </c:strRef>
          </c:tx>
          <c:invertIfNegative val="0"/>
          <c:cat>
            <c:strRef>
              <c:f>'Tab 8'!$B$45:$G$45</c:f>
              <c:strCache>
                <c:ptCount val="6"/>
                <c:pt idx="0">
                  <c:v>T1</c:v>
                </c:pt>
                <c:pt idx="1">
                  <c:v>T2</c:v>
                </c:pt>
                <c:pt idx="2">
                  <c:v>T3</c:v>
                </c:pt>
                <c:pt idx="3">
                  <c:v>T4</c:v>
                </c:pt>
                <c:pt idx="4">
                  <c:v>T5</c:v>
                </c:pt>
                <c:pt idx="5">
                  <c:v>T6 et +</c:v>
                </c:pt>
              </c:strCache>
            </c:strRef>
          </c:cat>
          <c:val>
            <c:numRef>
              <c:f>'Tab 8'!$B$47:$G$47</c:f>
              <c:numCache>
                <c:formatCode>0%</c:formatCode>
                <c:ptCount val="6"/>
                <c:pt idx="0">
                  <c:v>0.33552872301500181</c:v>
                </c:pt>
                <c:pt idx="1">
                  <c:v>0.40929292929292932</c:v>
                </c:pt>
                <c:pt idx="2">
                  <c:v>0.296546248511314</c:v>
                </c:pt>
                <c:pt idx="3">
                  <c:v>0.143646408839779</c:v>
                </c:pt>
                <c:pt idx="4">
                  <c:v>7.6923076923076927E-2</c:v>
                </c:pt>
                <c:pt idx="5">
                  <c:v>9.9009900990099015E-2</c:v>
                </c:pt>
              </c:numCache>
            </c:numRef>
          </c:val>
          <c:extLst>
            <c:ext xmlns:c16="http://schemas.microsoft.com/office/drawing/2014/chart" uri="{C3380CC4-5D6E-409C-BE32-E72D297353CC}">
              <c16:uniqueId val="{00000001-69FF-4593-BBB6-BD1EC9FF8F82}"/>
            </c:ext>
          </c:extLst>
        </c:ser>
        <c:ser>
          <c:idx val="2"/>
          <c:order val="2"/>
          <c:tx>
            <c:strRef>
              <c:f>'Tab 8'!$A$48</c:f>
              <c:strCache>
                <c:ptCount val="1"/>
                <c:pt idx="0">
                  <c:v>3 pers.</c:v>
                </c:pt>
              </c:strCache>
            </c:strRef>
          </c:tx>
          <c:invertIfNegative val="0"/>
          <c:cat>
            <c:strRef>
              <c:f>'Tab 8'!$B$45:$G$45</c:f>
              <c:strCache>
                <c:ptCount val="6"/>
                <c:pt idx="0">
                  <c:v>T1</c:v>
                </c:pt>
                <c:pt idx="1">
                  <c:v>T2</c:v>
                </c:pt>
                <c:pt idx="2">
                  <c:v>T3</c:v>
                </c:pt>
                <c:pt idx="3">
                  <c:v>T4</c:v>
                </c:pt>
                <c:pt idx="4">
                  <c:v>T5</c:v>
                </c:pt>
                <c:pt idx="5">
                  <c:v>T6 et +</c:v>
                </c:pt>
              </c:strCache>
            </c:strRef>
          </c:cat>
          <c:val>
            <c:numRef>
              <c:f>'Tab 8'!$B$48:$G$48</c:f>
              <c:numCache>
                <c:formatCode>0%</c:formatCode>
                <c:ptCount val="6"/>
                <c:pt idx="0">
                  <c:v>0.13648005854372486</c:v>
                </c:pt>
                <c:pt idx="1">
                  <c:v>0.21131313131313131</c:v>
                </c:pt>
                <c:pt idx="2">
                  <c:v>0.27352123858674077</c:v>
                </c:pt>
                <c:pt idx="3">
                  <c:v>0.20994475138121546</c:v>
                </c:pt>
                <c:pt idx="4">
                  <c:v>0.11868131868131868</c:v>
                </c:pt>
                <c:pt idx="5">
                  <c:v>9.9009900990099015E-2</c:v>
                </c:pt>
              </c:numCache>
            </c:numRef>
          </c:val>
          <c:extLst>
            <c:ext xmlns:c16="http://schemas.microsoft.com/office/drawing/2014/chart" uri="{C3380CC4-5D6E-409C-BE32-E72D297353CC}">
              <c16:uniqueId val="{00000002-69FF-4593-BBB6-BD1EC9FF8F82}"/>
            </c:ext>
          </c:extLst>
        </c:ser>
        <c:ser>
          <c:idx val="3"/>
          <c:order val="3"/>
          <c:tx>
            <c:strRef>
              <c:f>'Tab 8'!$A$49</c:f>
              <c:strCache>
                <c:ptCount val="1"/>
                <c:pt idx="0">
                  <c:v>4 pers.</c:v>
                </c:pt>
              </c:strCache>
            </c:strRef>
          </c:tx>
          <c:invertIfNegative val="0"/>
          <c:cat>
            <c:strRef>
              <c:f>'Tab 8'!$B$45:$G$45</c:f>
              <c:strCache>
                <c:ptCount val="6"/>
                <c:pt idx="0">
                  <c:v>T1</c:v>
                </c:pt>
                <c:pt idx="1">
                  <c:v>T2</c:v>
                </c:pt>
                <c:pt idx="2">
                  <c:v>T3</c:v>
                </c:pt>
                <c:pt idx="3">
                  <c:v>T4</c:v>
                </c:pt>
                <c:pt idx="4">
                  <c:v>T5</c:v>
                </c:pt>
                <c:pt idx="5">
                  <c:v>T6 et +</c:v>
                </c:pt>
              </c:strCache>
            </c:strRef>
          </c:cat>
          <c:val>
            <c:numRef>
              <c:f>'Tab 8'!$B$49:$G$49</c:f>
              <c:numCache>
                <c:formatCode>0%</c:formatCode>
                <c:ptCount val="6"/>
                <c:pt idx="0">
                  <c:v>5.6348335162824732E-2</c:v>
                </c:pt>
                <c:pt idx="1">
                  <c:v>9.8585858585858582E-2</c:v>
                </c:pt>
                <c:pt idx="2">
                  <c:v>0.20801905518062724</c:v>
                </c:pt>
                <c:pt idx="3">
                  <c:v>0.26629834254143647</c:v>
                </c:pt>
                <c:pt idx="4">
                  <c:v>0.21318681318681318</c:v>
                </c:pt>
                <c:pt idx="5">
                  <c:v>0.23762376237623761</c:v>
                </c:pt>
              </c:numCache>
            </c:numRef>
          </c:val>
          <c:extLst>
            <c:ext xmlns:c16="http://schemas.microsoft.com/office/drawing/2014/chart" uri="{C3380CC4-5D6E-409C-BE32-E72D297353CC}">
              <c16:uniqueId val="{00000003-69FF-4593-BBB6-BD1EC9FF8F82}"/>
            </c:ext>
          </c:extLst>
        </c:ser>
        <c:ser>
          <c:idx val="4"/>
          <c:order val="4"/>
          <c:tx>
            <c:strRef>
              <c:f>'Tab 8'!$A$50</c:f>
              <c:strCache>
                <c:ptCount val="1"/>
                <c:pt idx="0">
                  <c:v>5 pers.</c:v>
                </c:pt>
              </c:strCache>
            </c:strRef>
          </c:tx>
          <c:invertIfNegative val="0"/>
          <c:cat>
            <c:strRef>
              <c:f>'Tab 8'!$B$45:$G$45</c:f>
              <c:strCache>
                <c:ptCount val="6"/>
                <c:pt idx="0">
                  <c:v>T1</c:v>
                </c:pt>
                <c:pt idx="1">
                  <c:v>T2</c:v>
                </c:pt>
                <c:pt idx="2">
                  <c:v>T3</c:v>
                </c:pt>
                <c:pt idx="3">
                  <c:v>T4</c:v>
                </c:pt>
                <c:pt idx="4">
                  <c:v>T5</c:v>
                </c:pt>
                <c:pt idx="5">
                  <c:v>T6 et +</c:v>
                </c:pt>
              </c:strCache>
            </c:strRef>
          </c:cat>
          <c:val>
            <c:numRef>
              <c:f>'Tab 8'!$B$50:$G$50</c:f>
              <c:numCache>
                <c:formatCode>0%</c:formatCode>
                <c:ptCount val="6"/>
                <c:pt idx="0">
                  <c:v>1.6831320892791803E-2</c:v>
                </c:pt>
                <c:pt idx="1">
                  <c:v>2.8282828282828285E-2</c:v>
                </c:pt>
                <c:pt idx="2">
                  <c:v>8.4160381103612542E-2</c:v>
                </c:pt>
                <c:pt idx="3">
                  <c:v>0.18729281767955802</c:v>
                </c:pt>
                <c:pt idx="4">
                  <c:v>0.2087912087912088</c:v>
                </c:pt>
                <c:pt idx="5">
                  <c:v>0.22772277227722773</c:v>
                </c:pt>
              </c:numCache>
            </c:numRef>
          </c:val>
          <c:extLst>
            <c:ext xmlns:c16="http://schemas.microsoft.com/office/drawing/2014/chart" uri="{C3380CC4-5D6E-409C-BE32-E72D297353CC}">
              <c16:uniqueId val="{00000004-69FF-4593-BBB6-BD1EC9FF8F82}"/>
            </c:ext>
          </c:extLst>
        </c:ser>
        <c:ser>
          <c:idx val="5"/>
          <c:order val="5"/>
          <c:tx>
            <c:strRef>
              <c:f>'Tab 8'!$A$51</c:f>
              <c:strCache>
                <c:ptCount val="1"/>
                <c:pt idx="0">
                  <c:v>6 pers.</c:v>
                </c:pt>
              </c:strCache>
            </c:strRef>
          </c:tx>
          <c:invertIfNegative val="0"/>
          <c:cat>
            <c:strRef>
              <c:f>'Tab 8'!$B$45:$G$45</c:f>
              <c:strCache>
                <c:ptCount val="6"/>
                <c:pt idx="0">
                  <c:v>T1</c:v>
                </c:pt>
                <c:pt idx="1">
                  <c:v>T2</c:v>
                </c:pt>
                <c:pt idx="2">
                  <c:v>T3</c:v>
                </c:pt>
                <c:pt idx="3">
                  <c:v>T4</c:v>
                </c:pt>
                <c:pt idx="4">
                  <c:v>T5</c:v>
                </c:pt>
                <c:pt idx="5">
                  <c:v>T6 et +</c:v>
                </c:pt>
              </c:strCache>
            </c:strRef>
          </c:cat>
          <c:val>
            <c:numRef>
              <c:f>'Tab 8'!$B$51:$G$51</c:f>
              <c:numCache>
                <c:formatCode>0%</c:formatCode>
                <c:ptCount val="6"/>
                <c:pt idx="0">
                  <c:v>4.0248810830589097E-3</c:v>
                </c:pt>
                <c:pt idx="1">
                  <c:v>1.2525252525252526E-2</c:v>
                </c:pt>
                <c:pt idx="2">
                  <c:v>2.262802699483922E-2</c:v>
                </c:pt>
                <c:pt idx="3">
                  <c:v>7.7900552486187852E-2</c:v>
                </c:pt>
                <c:pt idx="4">
                  <c:v>0.11648351648351649</c:v>
                </c:pt>
                <c:pt idx="5">
                  <c:v>0.11881188118811881</c:v>
                </c:pt>
              </c:numCache>
            </c:numRef>
          </c:val>
          <c:extLst>
            <c:ext xmlns:c16="http://schemas.microsoft.com/office/drawing/2014/chart" uri="{C3380CC4-5D6E-409C-BE32-E72D297353CC}">
              <c16:uniqueId val="{00000005-69FF-4593-BBB6-BD1EC9FF8F82}"/>
            </c:ext>
          </c:extLst>
        </c:ser>
        <c:ser>
          <c:idx val="6"/>
          <c:order val="6"/>
          <c:tx>
            <c:strRef>
              <c:f>'Tab 8'!$A$52</c:f>
              <c:strCache>
                <c:ptCount val="1"/>
                <c:pt idx="0">
                  <c:v>6 pers. et +</c:v>
                </c:pt>
              </c:strCache>
            </c:strRef>
          </c:tx>
          <c:invertIfNegative val="0"/>
          <c:cat>
            <c:strRef>
              <c:f>'Tab 8'!$B$45:$G$45</c:f>
              <c:strCache>
                <c:ptCount val="6"/>
                <c:pt idx="0">
                  <c:v>T1</c:v>
                </c:pt>
                <c:pt idx="1">
                  <c:v>T2</c:v>
                </c:pt>
                <c:pt idx="2">
                  <c:v>T3</c:v>
                </c:pt>
                <c:pt idx="3">
                  <c:v>T4</c:v>
                </c:pt>
                <c:pt idx="4">
                  <c:v>T5</c:v>
                </c:pt>
                <c:pt idx="5">
                  <c:v>T6 et +</c:v>
                </c:pt>
              </c:strCache>
            </c:strRef>
          </c:cat>
          <c:val>
            <c:numRef>
              <c:f>'Tab 8'!$B$52:$G$52</c:f>
              <c:numCache>
                <c:formatCode>0%</c:formatCode>
                <c:ptCount val="6"/>
                <c:pt idx="0">
                  <c:v>5.122575923893158E-3</c:v>
                </c:pt>
                <c:pt idx="1">
                  <c:v>7.2727272727272727E-3</c:v>
                </c:pt>
                <c:pt idx="2">
                  <c:v>1.2703453751488685E-2</c:v>
                </c:pt>
                <c:pt idx="3">
                  <c:v>6.7403314917127075E-2</c:v>
                </c:pt>
                <c:pt idx="4">
                  <c:v>0.23956043956043957</c:v>
                </c:pt>
                <c:pt idx="5">
                  <c:v>0.14851485148514851</c:v>
                </c:pt>
              </c:numCache>
            </c:numRef>
          </c:val>
          <c:extLst>
            <c:ext xmlns:c16="http://schemas.microsoft.com/office/drawing/2014/chart" uri="{C3380CC4-5D6E-409C-BE32-E72D297353CC}">
              <c16:uniqueId val="{00000006-69FF-4593-BBB6-BD1EC9FF8F82}"/>
            </c:ext>
          </c:extLst>
        </c:ser>
        <c:dLbls>
          <c:showLegendKey val="0"/>
          <c:showVal val="0"/>
          <c:showCatName val="0"/>
          <c:showSerName val="0"/>
          <c:showPercent val="0"/>
          <c:showBubbleSize val="0"/>
        </c:dLbls>
        <c:gapWidth val="150"/>
        <c:axId val="236694904"/>
        <c:axId val="236695296"/>
      </c:barChart>
      <c:catAx>
        <c:axId val="236694904"/>
        <c:scaling>
          <c:orientation val="minMax"/>
        </c:scaling>
        <c:delete val="0"/>
        <c:axPos val="b"/>
        <c:numFmt formatCode="General" sourceLinked="0"/>
        <c:majorTickMark val="out"/>
        <c:minorTickMark val="none"/>
        <c:tickLblPos val="nextTo"/>
        <c:spPr>
          <a:ln>
            <a:solidFill>
              <a:sysClr val="windowText" lastClr="000000"/>
            </a:solidFill>
          </a:ln>
        </c:spPr>
        <c:crossAx val="236695296"/>
        <c:crosses val="autoZero"/>
        <c:auto val="1"/>
        <c:lblAlgn val="ctr"/>
        <c:lblOffset val="100"/>
        <c:noMultiLvlLbl val="0"/>
      </c:catAx>
      <c:valAx>
        <c:axId val="236695296"/>
        <c:scaling>
          <c:orientation val="minMax"/>
        </c:scaling>
        <c:delete val="0"/>
        <c:axPos val="l"/>
        <c:majorGridlines/>
        <c:numFmt formatCode="0%" sourceLinked="1"/>
        <c:majorTickMark val="out"/>
        <c:minorTickMark val="none"/>
        <c:tickLblPos val="nextTo"/>
        <c:spPr>
          <a:ln>
            <a:solidFill>
              <a:sysClr val="windowText" lastClr="000000"/>
            </a:solidFill>
          </a:ln>
        </c:spPr>
        <c:crossAx val="236694904"/>
        <c:crosses val="autoZero"/>
        <c:crossBetween val="between"/>
      </c:valAx>
      <c:spPr>
        <a:ln>
          <a:solidFill>
            <a:sysClr val="windowText" lastClr="000000"/>
          </a:solidFill>
        </a:ln>
      </c:spPr>
    </c:plotArea>
    <c:legend>
      <c:legendPos val="r"/>
      <c:layout>
        <c:manualLayout>
          <c:xMode val="edge"/>
          <c:yMode val="edge"/>
          <c:x val="0.72845975503062121"/>
          <c:y val="0.2874235466077783"/>
          <c:w val="0.27154024496937884"/>
          <c:h val="0.43870874955380662"/>
        </c:manualLayout>
      </c:layout>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Distribution des actifs lyonnais selon la PCS</a:t>
            </a:r>
          </a:p>
        </c:rich>
      </c:tx>
      <c:overlay val="0"/>
    </c:title>
    <c:autoTitleDeleted val="0"/>
    <c:plotArea>
      <c:layout/>
      <c:barChart>
        <c:barDir val="bar"/>
        <c:grouping val="clustered"/>
        <c:varyColors val="0"/>
        <c:ser>
          <c:idx val="0"/>
          <c:order val="0"/>
          <c:tx>
            <c:v>LYON</c:v>
          </c:tx>
          <c:spPr>
            <a:solidFill>
              <a:schemeClr val="tx1"/>
            </a:solidFill>
            <a:ln>
              <a:solidFill>
                <a:sysClr val="windowText" lastClr="000000"/>
              </a:solidFill>
            </a:ln>
          </c:spPr>
          <c:invertIfNegative val="0"/>
          <c:cat>
            <c:strRef>
              <c:f>'Tab 1'!$B$25:$B$31</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1'!$C$25:$C$31</c:f>
              <c:numCache>
                <c:formatCode>###\ ###\ ##0</c:formatCode>
                <c:ptCount val="7"/>
                <c:pt idx="0">
                  <c:v>78</c:v>
                </c:pt>
                <c:pt idx="1">
                  <c:v>9505</c:v>
                </c:pt>
                <c:pt idx="2">
                  <c:v>63101</c:v>
                </c:pt>
                <c:pt idx="3">
                  <c:v>68787</c:v>
                </c:pt>
                <c:pt idx="4">
                  <c:v>61914</c:v>
                </c:pt>
                <c:pt idx="5">
                  <c:v>30435</c:v>
                </c:pt>
                <c:pt idx="6">
                  <c:v>1972</c:v>
                </c:pt>
              </c:numCache>
            </c:numRef>
          </c:val>
          <c:extLst>
            <c:ext xmlns:c16="http://schemas.microsoft.com/office/drawing/2014/chart" uri="{C3380CC4-5D6E-409C-BE32-E72D297353CC}">
              <c16:uniqueId val="{00000000-C7EF-415C-AF49-301B54210320}"/>
            </c:ext>
          </c:extLst>
        </c:ser>
        <c:dLbls>
          <c:showLegendKey val="0"/>
          <c:showVal val="0"/>
          <c:showCatName val="0"/>
          <c:showSerName val="0"/>
          <c:showPercent val="0"/>
          <c:showBubbleSize val="0"/>
        </c:dLbls>
        <c:gapWidth val="150"/>
        <c:axId val="195471872"/>
        <c:axId val="123638928"/>
      </c:barChart>
      <c:catAx>
        <c:axId val="195471872"/>
        <c:scaling>
          <c:orientation val="minMax"/>
        </c:scaling>
        <c:delete val="0"/>
        <c:axPos val="l"/>
        <c:numFmt formatCode="General" sourceLinked="0"/>
        <c:majorTickMark val="out"/>
        <c:minorTickMark val="none"/>
        <c:tickLblPos val="nextTo"/>
        <c:spPr>
          <a:ln>
            <a:solidFill>
              <a:sysClr val="windowText" lastClr="000000"/>
            </a:solidFill>
          </a:ln>
        </c:spPr>
        <c:crossAx val="123638928"/>
        <c:crosses val="autoZero"/>
        <c:auto val="1"/>
        <c:lblAlgn val="ctr"/>
        <c:lblOffset val="100"/>
        <c:noMultiLvlLbl val="0"/>
      </c:catAx>
      <c:valAx>
        <c:axId val="123638928"/>
        <c:scaling>
          <c:orientation val="minMax"/>
        </c:scaling>
        <c:delete val="0"/>
        <c:axPos val="b"/>
        <c:majorGridlines/>
        <c:numFmt formatCode="###\ ###\ ##0" sourceLinked="1"/>
        <c:majorTickMark val="out"/>
        <c:minorTickMark val="none"/>
        <c:tickLblPos val="nextTo"/>
        <c:spPr>
          <a:ln>
            <a:solidFill>
              <a:sysClr val="windowText" lastClr="000000"/>
            </a:solidFill>
          </a:ln>
        </c:spPr>
        <c:crossAx val="195471872"/>
        <c:crosses val="autoZero"/>
        <c:crossBetween val="between"/>
      </c:valAx>
      <c:spPr>
        <a:ln>
          <a:solidFill>
            <a:schemeClr val="tx1"/>
          </a:solidFill>
        </a:ln>
      </c:spPr>
    </c:plotArea>
    <c:legend>
      <c:legendPos val="r"/>
      <c:overlay val="0"/>
    </c:legend>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Taille des logements selon la taille des ménages</a:t>
            </a:r>
          </a:p>
        </c:rich>
      </c:tx>
      <c:layout>
        <c:manualLayout>
          <c:xMode val="edge"/>
          <c:yMode val="edge"/>
          <c:x val="8.4388888888888944E-2"/>
          <c:y val="6.9317014543473889E-3"/>
        </c:manualLayout>
      </c:layout>
      <c:overlay val="1"/>
    </c:title>
    <c:autoTitleDeleted val="0"/>
    <c:plotArea>
      <c:layout>
        <c:manualLayout>
          <c:layoutTarget val="inner"/>
          <c:xMode val="edge"/>
          <c:yMode val="edge"/>
          <c:x val="0.11268285214348206"/>
          <c:y val="0.12331797079079238"/>
          <c:w val="0.66299912510936165"/>
          <c:h val="0.65409445234646579"/>
        </c:manualLayout>
      </c:layout>
      <c:barChart>
        <c:barDir val="col"/>
        <c:grouping val="clustered"/>
        <c:varyColors val="0"/>
        <c:ser>
          <c:idx val="0"/>
          <c:order val="0"/>
          <c:tx>
            <c:strRef>
              <c:f>'Tab 8'!$B$32</c:f>
              <c:strCache>
                <c:ptCount val="1"/>
                <c:pt idx="0">
                  <c:v>T1</c:v>
                </c:pt>
              </c:strCache>
            </c:strRef>
          </c:tx>
          <c:invertIfNegative val="0"/>
          <c:cat>
            <c:strRef>
              <c:f>'Tab 8'!$A$33:$A$39</c:f>
              <c:strCache>
                <c:ptCount val="7"/>
                <c:pt idx="0">
                  <c:v>1 personne</c:v>
                </c:pt>
                <c:pt idx="1">
                  <c:v>2 personnes</c:v>
                </c:pt>
                <c:pt idx="2">
                  <c:v>3 personnes</c:v>
                </c:pt>
                <c:pt idx="3">
                  <c:v>4 personnes</c:v>
                </c:pt>
                <c:pt idx="4">
                  <c:v>5 personnes</c:v>
                </c:pt>
                <c:pt idx="5">
                  <c:v>6 personnes</c:v>
                </c:pt>
                <c:pt idx="6">
                  <c:v>plus de 6 personnes</c:v>
                </c:pt>
              </c:strCache>
            </c:strRef>
          </c:cat>
          <c:val>
            <c:numRef>
              <c:f>'Tab 8'!$B$33:$B$39</c:f>
              <c:numCache>
                <c:formatCode>0%</c:formatCode>
                <c:ptCount val="7"/>
                <c:pt idx="0">
                  <c:v>0.56467315716272604</c:v>
                </c:pt>
                <c:pt idx="1">
                  <c:v>0.30751173708920188</c:v>
                </c:pt>
                <c:pt idx="2">
                  <c:v>0.18383440118284869</c:v>
                </c:pt>
                <c:pt idx="3">
                  <c:v>0.10098360655737705</c:v>
                </c:pt>
                <c:pt idx="4">
                  <c:v>5.8598726114649682E-2</c:v>
                </c:pt>
                <c:pt idx="5">
                  <c:v>3.6065573770491806E-2</c:v>
                </c:pt>
                <c:pt idx="6">
                  <c:v>4.5161290322580643E-2</c:v>
                </c:pt>
              </c:numCache>
            </c:numRef>
          </c:val>
          <c:extLst>
            <c:ext xmlns:c16="http://schemas.microsoft.com/office/drawing/2014/chart" uri="{C3380CC4-5D6E-409C-BE32-E72D297353CC}">
              <c16:uniqueId val="{00000000-5BAC-4C89-964A-698AFE1702A0}"/>
            </c:ext>
          </c:extLst>
        </c:ser>
        <c:ser>
          <c:idx val="1"/>
          <c:order val="1"/>
          <c:tx>
            <c:strRef>
              <c:f>'Tab 8'!$C$32</c:f>
              <c:strCache>
                <c:ptCount val="1"/>
                <c:pt idx="0">
                  <c:v>T2</c:v>
                </c:pt>
              </c:strCache>
            </c:strRef>
          </c:tx>
          <c:invertIfNegative val="0"/>
          <c:cat>
            <c:strRef>
              <c:f>'Tab 8'!$A$33:$A$39</c:f>
              <c:strCache>
                <c:ptCount val="7"/>
                <c:pt idx="0">
                  <c:v>1 personne</c:v>
                </c:pt>
                <c:pt idx="1">
                  <c:v>2 personnes</c:v>
                </c:pt>
                <c:pt idx="2">
                  <c:v>3 personnes</c:v>
                </c:pt>
                <c:pt idx="3">
                  <c:v>4 personnes</c:v>
                </c:pt>
                <c:pt idx="4">
                  <c:v>5 personnes</c:v>
                </c:pt>
                <c:pt idx="5">
                  <c:v>6 personnes</c:v>
                </c:pt>
                <c:pt idx="6">
                  <c:v>plus de 6 personnes</c:v>
                </c:pt>
              </c:strCache>
            </c:strRef>
          </c:cat>
          <c:val>
            <c:numRef>
              <c:f>'Tab 8'!$C$33:$C$39</c:f>
              <c:numCache>
                <c:formatCode>0%</c:formatCode>
                <c:ptCount val="7"/>
                <c:pt idx="0">
                  <c:v>0.26703755215577191</c:v>
                </c:pt>
                <c:pt idx="1">
                  <c:v>0.3397048960429242</c:v>
                </c:pt>
                <c:pt idx="2">
                  <c:v>0.25776244455396746</c:v>
                </c:pt>
                <c:pt idx="3">
                  <c:v>0.16</c:v>
                </c:pt>
                <c:pt idx="4">
                  <c:v>8.9171974522292988E-2</c:v>
                </c:pt>
                <c:pt idx="5">
                  <c:v>0.10163934426229508</c:v>
                </c:pt>
                <c:pt idx="6">
                  <c:v>5.8064516129032261E-2</c:v>
                </c:pt>
              </c:numCache>
            </c:numRef>
          </c:val>
          <c:extLst>
            <c:ext xmlns:c16="http://schemas.microsoft.com/office/drawing/2014/chart" uri="{C3380CC4-5D6E-409C-BE32-E72D297353CC}">
              <c16:uniqueId val="{00000001-5BAC-4C89-964A-698AFE1702A0}"/>
            </c:ext>
          </c:extLst>
        </c:ser>
        <c:ser>
          <c:idx val="2"/>
          <c:order val="2"/>
          <c:tx>
            <c:strRef>
              <c:f>'Tab 8'!$D$32</c:f>
              <c:strCache>
                <c:ptCount val="1"/>
                <c:pt idx="0">
                  <c:v>T3</c:v>
                </c:pt>
              </c:strCache>
            </c:strRef>
          </c:tx>
          <c:invertIfNegative val="0"/>
          <c:cat>
            <c:strRef>
              <c:f>'Tab 8'!$A$33:$A$39</c:f>
              <c:strCache>
                <c:ptCount val="7"/>
                <c:pt idx="0">
                  <c:v>1 personne</c:v>
                </c:pt>
                <c:pt idx="1">
                  <c:v>2 personnes</c:v>
                </c:pt>
                <c:pt idx="2">
                  <c:v>3 personnes</c:v>
                </c:pt>
                <c:pt idx="3">
                  <c:v>4 personnes</c:v>
                </c:pt>
                <c:pt idx="4">
                  <c:v>5 personnes</c:v>
                </c:pt>
                <c:pt idx="5">
                  <c:v>6 personnes</c:v>
                </c:pt>
                <c:pt idx="6">
                  <c:v>plus de 6 personnes</c:v>
                </c:pt>
              </c:strCache>
            </c:strRef>
          </c:cat>
          <c:val>
            <c:numRef>
              <c:f>'Tab 8'!$D$33:$D$39</c:f>
              <c:numCache>
                <c:formatCode>0%</c:formatCode>
                <c:ptCount val="7"/>
                <c:pt idx="0">
                  <c:v>0.11961057023643949</c:v>
                </c:pt>
                <c:pt idx="1">
                  <c:v>0.25050301810865189</c:v>
                </c:pt>
                <c:pt idx="2">
                  <c:v>0.33957614588467228</c:v>
                </c:pt>
                <c:pt idx="3">
                  <c:v>0.3436065573770492</c:v>
                </c:pt>
                <c:pt idx="4">
                  <c:v>0.27006369426751592</c:v>
                </c:pt>
                <c:pt idx="5">
                  <c:v>0.18688524590163935</c:v>
                </c:pt>
                <c:pt idx="6">
                  <c:v>0.1032258064516129</c:v>
                </c:pt>
              </c:numCache>
            </c:numRef>
          </c:val>
          <c:extLst>
            <c:ext xmlns:c16="http://schemas.microsoft.com/office/drawing/2014/chart" uri="{C3380CC4-5D6E-409C-BE32-E72D297353CC}">
              <c16:uniqueId val="{00000002-5BAC-4C89-964A-698AFE1702A0}"/>
            </c:ext>
          </c:extLst>
        </c:ser>
        <c:ser>
          <c:idx val="3"/>
          <c:order val="3"/>
          <c:tx>
            <c:strRef>
              <c:f>'Tab 8'!$E$32</c:f>
              <c:strCache>
                <c:ptCount val="1"/>
                <c:pt idx="0">
                  <c:v>T4</c:v>
                </c:pt>
              </c:strCache>
            </c:strRef>
          </c:tx>
          <c:invertIfNegative val="0"/>
          <c:cat>
            <c:strRef>
              <c:f>'Tab 8'!$A$33:$A$39</c:f>
              <c:strCache>
                <c:ptCount val="7"/>
                <c:pt idx="0">
                  <c:v>1 personne</c:v>
                </c:pt>
                <c:pt idx="1">
                  <c:v>2 personnes</c:v>
                </c:pt>
                <c:pt idx="2">
                  <c:v>3 personnes</c:v>
                </c:pt>
                <c:pt idx="3">
                  <c:v>4 personnes</c:v>
                </c:pt>
                <c:pt idx="4">
                  <c:v>5 personnes</c:v>
                </c:pt>
                <c:pt idx="5">
                  <c:v>6 personnes</c:v>
                </c:pt>
                <c:pt idx="6">
                  <c:v>plus de 6 personnes</c:v>
                </c:pt>
              </c:strCache>
            </c:strRef>
          </c:cat>
          <c:val>
            <c:numRef>
              <c:f>'Tab 8'!$E$33:$E$39</c:f>
              <c:numCache>
                <c:formatCode>0%</c:formatCode>
                <c:ptCount val="7"/>
                <c:pt idx="0">
                  <c:v>3.9870190078813164E-2</c:v>
                </c:pt>
                <c:pt idx="1">
                  <c:v>8.7189805499664652E-2</c:v>
                </c:pt>
                <c:pt idx="2">
                  <c:v>0.18728437654016758</c:v>
                </c:pt>
                <c:pt idx="3">
                  <c:v>0.31606557377049183</c:v>
                </c:pt>
                <c:pt idx="4">
                  <c:v>0.4318471337579618</c:v>
                </c:pt>
                <c:pt idx="5">
                  <c:v>0.46229508196721314</c:v>
                </c:pt>
                <c:pt idx="6">
                  <c:v>0.3935483870967742</c:v>
                </c:pt>
              </c:numCache>
            </c:numRef>
          </c:val>
          <c:extLst>
            <c:ext xmlns:c16="http://schemas.microsoft.com/office/drawing/2014/chart" uri="{C3380CC4-5D6E-409C-BE32-E72D297353CC}">
              <c16:uniqueId val="{00000003-5BAC-4C89-964A-698AFE1702A0}"/>
            </c:ext>
          </c:extLst>
        </c:ser>
        <c:ser>
          <c:idx val="4"/>
          <c:order val="4"/>
          <c:tx>
            <c:strRef>
              <c:f>'Tab 8'!$F$32</c:f>
              <c:strCache>
                <c:ptCount val="1"/>
                <c:pt idx="0">
                  <c:v>T5</c:v>
                </c:pt>
              </c:strCache>
            </c:strRef>
          </c:tx>
          <c:invertIfNegative val="0"/>
          <c:cat>
            <c:strRef>
              <c:f>'Tab 8'!$A$33:$A$39</c:f>
              <c:strCache>
                <c:ptCount val="7"/>
                <c:pt idx="0">
                  <c:v>1 personne</c:v>
                </c:pt>
                <c:pt idx="1">
                  <c:v>2 personnes</c:v>
                </c:pt>
                <c:pt idx="2">
                  <c:v>3 personnes</c:v>
                </c:pt>
                <c:pt idx="3">
                  <c:v>4 personnes</c:v>
                </c:pt>
                <c:pt idx="4">
                  <c:v>5 personnes</c:v>
                </c:pt>
                <c:pt idx="5">
                  <c:v>6 personnes</c:v>
                </c:pt>
                <c:pt idx="6">
                  <c:v>plus de 6 personnes</c:v>
                </c:pt>
              </c:strCache>
            </c:strRef>
          </c:cat>
          <c:val>
            <c:numRef>
              <c:f>'Tab 8'!$F$33:$F$39</c:f>
              <c:numCache>
                <c:formatCode>0%</c:formatCode>
                <c:ptCount val="7"/>
                <c:pt idx="0">
                  <c:v>5.5632823365785811E-3</c:v>
                </c:pt>
                <c:pt idx="1">
                  <c:v>1.1737089201877934E-2</c:v>
                </c:pt>
                <c:pt idx="2">
                  <c:v>2.661409561360276E-2</c:v>
                </c:pt>
                <c:pt idx="3">
                  <c:v>6.3606557377049178E-2</c:v>
                </c:pt>
                <c:pt idx="4">
                  <c:v>0.12101910828025478</c:v>
                </c:pt>
                <c:pt idx="5">
                  <c:v>0.17377049180327869</c:v>
                </c:pt>
                <c:pt idx="6">
                  <c:v>0.35161290322580646</c:v>
                </c:pt>
              </c:numCache>
            </c:numRef>
          </c:val>
          <c:extLst>
            <c:ext xmlns:c16="http://schemas.microsoft.com/office/drawing/2014/chart" uri="{C3380CC4-5D6E-409C-BE32-E72D297353CC}">
              <c16:uniqueId val="{00000004-5BAC-4C89-964A-698AFE1702A0}"/>
            </c:ext>
          </c:extLst>
        </c:ser>
        <c:ser>
          <c:idx val="5"/>
          <c:order val="5"/>
          <c:tx>
            <c:strRef>
              <c:f>'Tab 8'!$G$32</c:f>
              <c:strCache>
                <c:ptCount val="1"/>
                <c:pt idx="0">
                  <c:v>T6 et +</c:v>
                </c:pt>
              </c:strCache>
            </c:strRef>
          </c:tx>
          <c:invertIfNegative val="0"/>
          <c:cat>
            <c:strRef>
              <c:f>'Tab 8'!$A$33:$A$39</c:f>
              <c:strCache>
                <c:ptCount val="7"/>
                <c:pt idx="0">
                  <c:v>1 personne</c:v>
                </c:pt>
                <c:pt idx="1">
                  <c:v>2 personnes</c:v>
                </c:pt>
                <c:pt idx="2">
                  <c:v>3 personnes</c:v>
                </c:pt>
                <c:pt idx="3">
                  <c:v>4 personnes</c:v>
                </c:pt>
                <c:pt idx="4">
                  <c:v>5 personnes</c:v>
                </c:pt>
                <c:pt idx="5">
                  <c:v>6 personnes</c:v>
                </c:pt>
                <c:pt idx="6">
                  <c:v>plus de 6 personnes</c:v>
                </c:pt>
              </c:strCache>
            </c:strRef>
          </c:cat>
          <c:val>
            <c:numRef>
              <c:f>'Tab 8'!$G$33:$G$39</c:f>
              <c:numCache>
                <c:formatCode>0%</c:formatCode>
                <c:ptCount val="7"/>
                <c:pt idx="0">
                  <c:v>3.2452480296708392E-3</c:v>
                </c:pt>
                <c:pt idx="1">
                  <c:v>3.3534540576794099E-3</c:v>
                </c:pt>
                <c:pt idx="2">
                  <c:v>4.9285362247412515E-3</c:v>
                </c:pt>
                <c:pt idx="3">
                  <c:v>1.5737704918032787E-2</c:v>
                </c:pt>
                <c:pt idx="4">
                  <c:v>2.9299363057324841E-2</c:v>
                </c:pt>
                <c:pt idx="5">
                  <c:v>3.9344262295081971E-2</c:v>
                </c:pt>
                <c:pt idx="6">
                  <c:v>4.8387096774193547E-2</c:v>
                </c:pt>
              </c:numCache>
            </c:numRef>
          </c:val>
          <c:extLst>
            <c:ext xmlns:c16="http://schemas.microsoft.com/office/drawing/2014/chart" uri="{C3380CC4-5D6E-409C-BE32-E72D297353CC}">
              <c16:uniqueId val="{00000005-5BAC-4C89-964A-698AFE1702A0}"/>
            </c:ext>
          </c:extLst>
        </c:ser>
        <c:dLbls>
          <c:showLegendKey val="0"/>
          <c:showVal val="0"/>
          <c:showCatName val="0"/>
          <c:showSerName val="0"/>
          <c:showPercent val="0"/>
          <c:showBubbleSize val="0"/>
        </c:dLbls>
        <c:gapWidth val="150"/>
        <c:axId val="236696080"/>
        <c:axId val="236916504"/>
      </c:barChart>
      <c:catAx>
        <c:axId val="236696080"/>
        <c:scaling>
          <c:orientation val="minMax"/>
        </c:scaling>
        <c:delete val="0"/>
        <c:axPos val="b"/>
        <c:numFmt formatCode="General" sourceLinked="0"/>
        <c:majorTickMark val="out"/>
        <c:minorTickMark val="none"/>
        <c:tickLblPos val="nextTo"/>
        <c:spPr>
          <a:ln>
            <a:solidFill>
              <a:sysClr val="windowText" lastClr="000000"/>
            </a:solidFill>
          </a:ln>
        </c:spPr>
        <c:crossAx val="236916504"/>
        <c:crosses val="autoZero"/>
        <c:auto val="1"/>
        <c:lblAlgn val="ctr"/>
        <c:lblOffset val="100"/>
        <c:noMultiLvlLbl val="0"/>
      </c:catAx>
      <c:valAx>
        <c:axId val="236916504"/>
        <c:scaling>
          <c:orientation val="minMax"/>
        </c:scaling>
        <c:delete val="0"/>
        <c:axPos val="l"/>
        <c:majorGridlines/>
        <c:numFmt formatCode="0%" sourceLinked="1"/>
        <c:majorTickMark val="out"/>
        <c:minorTickMark val="none"/>
        <c:tickLblPos val="nextTo"/>
        <c:spPr>
          <a:ln>
            <a:solidFill>
              <a:sysClr val="windowText" lastClr="000000"/>
            </a:solidFill>
          </a:ln>
        </c:spPr>
        <c:crossAx val="236696080"/>
        <c:crosses val="autoZero"/>
        <c:crossBetween val="between"/>
      </c:valAx>
      <c:spPr>
        <a:ln>
          <a:solidFill>
            <a:sysClr val="windowText" lastClr="000000"/>
          </a:solidFill>
        </a:ln>
      </c:spPr>
    </c:plotArea>
    <c:legend>
      <c:legendPos val="r"/>
      <c:layout>
        <c:manualLayout>
          <c:xMode val="edge"/>
          <c:yMode val="edge"/>
          <c:x val="0.80345975503062117"/>
          <c:y val="0.12799441315778884"/>
          <c:w val="0.16598468941382341"/>
          <c:h val="0.65012564391140248"/>
        </c:manualLayout>
      </c:layout>
      <c:overlay val="0"/>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8'!$B$45</c:f>
          <c:strCache>
            <c:ptCount val="1"/>
            <c:pt idx="0">
              <c:v>T1</c:v>
            </c:pt>
          </c:strCache>
        </c:strRef>
      </c:tx>
      <c:layout>
        <c:manualLayout>
          <c:xMode val="edge"/>
          <c:yMode val="edge"/>
          <c:x val="0.38431058617672892"/>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45"/>
          <c:y val="0.17122834645669358"/>
          <c:w val="0.51260215547250199"/>
          <c:h val="0.73874295713035965"/>
        </c:manualLayout>
      </c:layout>
      <c:barChart>
        <c:barDir val="col"/>
        <c:grouping val="clustered"/>
        <c:varyColors val="0"/>
        <c:ser>
          <c:idx val="0"/>
          <c:order val="0"/>
          <c:tx>
            <c:strRef>
              <c:f>'Tab 8'!$A$46</c:f>
              <c:strCache>
                <c:ptCount val="1"/>
                <c:pt idx="0">
                  <c:v>1 pers.</c:v>
                </c:pt>
              </c:strCache>
            </c:strRef>
          </c:tx>
          <c:invertIfNegative val="0"/>
          <c:cat>
            <c:strRef>
              <c:f>'Tab 8'!$B$45</c:f>
              <c:strCache>
                <c:ptCount val="1"/>
                <c:pt idx="0">
                  <c:v>T1</c:v>
                </c:pt>
              </c:strCache>
            </c:strRef>
          </c:cat>
          <c:val>
            <c:numRef>
              <c:f>'Tab 8'!$B$46</c:f>
              <c:numCache>
                <c:formatCode>0%</c:formatCode>
                <c:ptCount val="1"/>
                <c:pt idx="0">
                  <c:v>0.44566410537870471</c:v>
                </c:pt>
              </c:numCache>
            </c:numRef>
          </c:val>
          <c:extLst>
            <c:ext xmlns:c16="http://schemas.microsoft.com/office/drawing/2014/chart" uri="{C3380CC4-5D6E-409C-BE32-E72D297353CC}">
              <c16:uniqueId val="{00000000-5AD5-4AED-9010-E4075889A241}"/>
            </c:ext>
          </c:extLst>
        </c:ser>
        <c:ser>
          <c:idx val="1"/>
          <c:order val="1"/>
          <c:tx>
            <c:strRef>
              <c:f>'Tab 8'!$A$47</c:f>
              <c:strCache>
                <c:ptCount val="1"/>
                <c:pt idx="0">
                  <c:v>2 pers.</c:v>
                </c:pt>
              </c:strCache>
            </c:strRef>
          </c:tx>
          <c:invertIfNegative val="0"/>
          <c:cat>
            <c:strRef>
              <c:f>'Tab 8'!$B$45</c:f>
              <c:strCache>
                <c:ptCount val="1"/>
                <c:pt idx="0">
                  <c:v>T1</c:v>
                </c:pt>
              </c:strCache>
            </c:strRef>
          </c:cat>
          <c:val>
            <c:numRef>
              <c:f>'Tab 8'!$B$47</c:f>
              <c:numCache>
                <c:formatCode>0%</c:formatCode>
                <c:ptCount val="1"/>
                <c:pt idx="0">
                  <c:v>0.33552872301500181</c:v>
                </c:pt>
              </c:numCache>
            </c:numRef>
          </c:val>
          <c:extLst>
            <c:ext xmlns:c16="http://schemas.microsoft.com/office/drawing/2014/chart" uri="{C3380CC4-5D6E-409C-BE32-E72D297353CC}">
              <c16:uniqueId val="{00000001-5AD5-4AED-9010-E4075889A241}"/>
            </c:ext>
          </c:extLst>
        </c:ser>
        <c:ser>
          <c:idx val="2"/>
          <c:order val="2"/>
          <c:tx>
            <c:strRef>
              <c:f>'Tab 8'!$A$48</c:f>
              <c:strCache>
                <c:ptCount val="1"/>
                <c:pt idx="0">
                  <c:v>3 pers.</c:v>
                </c:pt>
              </c:strCache>
            </c:strRef>
          </c:tx>
          <c:invertIfNegative val="0"/>
          <c:cat>
            <c:strRef>
              <c:f>'Tab 8'!$B$45</c:f>
              <c:strCache>
                <c:ptCount val="1"/>
                <c:pt idx="0">
                  <c:v>T1</c:v>
                </c:pt>
              </c:strCache>
            </c:strRef>
          </c:cat>
          <c:val>
            <c:numRef>
              <c:f>'Tab 8'!$B$48</c:f>
              <c:numCache>
                <c:formatCode>0%</c:formatCode>
                <c:ptCount val="1"/>
                <c:pt idx="0">
                  <c:v>0.13648005854372486</c:v>
                </c:pt>
              </c:numCache>
            </c:numRef>
          </c:val>
          <c:extLst>
            <c:ext xmlns:c16="http://schemas.microsoft.com/office/drawing/2014/chart" uri="{C3380CC4-5D6E-409C-BE32-E72D297353CC}">
              <c16:uniqueId val="{00000002-5AD5-4AED-9010-E4075889A241}"/>
            </c:ext>
          </c:extLst>
        </c:ser>
        <c:ser>
          <c:idx val="3"/>
          <c:order val="3"/>
          <c:tx>
            <c:strRef>
              <c:f>'Tab 8'!$A$49</c:f>
              <c:strCache>
                <c:ptCount val="1"/>
                <c:pt idx="0">
                  <c:v>4 pers.</c:v>
                </c:pt>
              </c:strCache>
            </c:strRef>
          </c:tx>
          <c:invertIfNegative val="0"/>
          <c:cat>
            <c:strRef>
              <c:f>'Tab 8'!$B$45</c:f>
              <c:strCache>
                <c:ptCount val="1"/>
                <c:pt idx="0">
                  <c:v>T1</c:v>
                </c:pt>
              </c:strCache>
            </c:strRef>
          </c:cat>
          <c:val>
            <c:numRef>
              <c:f>'Tab 8'!$B$49</c:f>
              <c:numCache>
                <c:formatCode>0%</c:formatCode>
                <c:ptCount val="1"/>
                <c:pt idx="0">
                  <c:v>5.6348335162824732E-2</c:v>
                </c:pt>
              </c:numCache>
            </c:numRef>
          </c:val>
          <c:extLst>
            <c:ext xmlns:c16="http://schemas.microsoft.com/office/drawing/2014/chart" uri="{C3380CC4-5D6E-409C-BE32-E72D297353CC}">
              <c16:uniqueId val="{00000003-5AD5-4AED-9010-E4075889A241}"/>
            </c:ext>
          </c:extLst>
        </c:ser>
        <c:ser>
          <c:idx val="4"/>
          <c:order val="4"/>
          <c:tx>
            <c:strRef>
              <c:f>'Tab 8'!$A$50</c:f>
              <c:strCache>
                <c:ptCount val="1"/>
                <c:pt idx="0">
                  <c:v>5 pers.</c:v>
                </c:pt>
              </c:strCache>
            </c:strRef>
          </c:tx>
          <c:invertIfNegative val="0"/>
          <c:cat>
            <c:strRef>
              <c:f>'Tab 8'!$B$45</c:f>
              <c:strCache>
                <c:ptCount val="1"/>
                <c:pt idx="0">
                  <c:v>T1</c:v>
                </c:pt>
              </c:strCache>
            </c:strRef>
          </c:cat>
          <c:val>
            <c:numRef>
              <c:f>'Tab 8'!$B$50</c:f>
              <c:numCache>
                <c:formatCode>0%</c:formatCode>
                <c:ptCount val="1"/>
                <c:pt idx="0">
                  <c:v>1.6831320892791803E-2</c:v>
                </c:pt>
              </c:numCache>
            </c:numRef>
          </c:val>
          <c:extLst>
            <c:ext xmlns:c16="http://schemas.microsoft.com/office/drawing/2014/chart" uri="{C3380CC4-5D6E-409C-BE32-E72D297353CC}">
              <c16:uniqueId val="{00000004-5AD5-4AED-9010-E4075889A241}"/>
            </c:ext>
          </c:extLst>
        </c:ser>
        <c:ser>
          <c:idx val="5"/>
          <c:order val="5"/>
          <c:tx>
            <c:strRef>
              <c:f>'Tab 8'!$A$51</c:f>
              <c:strCache>
                <c:ptCount val="1"/>
                <c:pt idx="0">
                  <c:v>6 pers.</c:v>
                </c:pt>
              </c:strCache>
            </c:strRef>
          </c:tx>
          <c:invertIfNegative val="0"/>
          <c:cat>
            <c:strRef>
              <c:f>'Tab 8'!$B$45</c:f>
              <c:strCache>
                <c:ptCount val="1"/>
                <c:pt idx="0">
                  <c:v>T1</c:v>
                </c:pt>
              </c:strCache>
            </c:strRef>
          </c:cat>
          <c:val>
            <c:numRef>
              <c:f>'Tab 8'!$B$51</c:f>
              <c:numCache>
                <c:formatCode>0%</c:formatCode>
                <c:ptCount val="1"/>
                <c:pt idx="0">
                  <c:v>4.0248810830589097E-3</c:v>
                </c:pt>
              </c:numCache>
            </c:numRef>
          </c:val>
          <c:extLst>
            <c:ext xmlns:c16="http://schemas.microsoft.com/office/drawing/2014/chart" uri="{C3380CC4-5D6E-409C-BE32-E72D297353CC}">
              <c16:uniqueId val="{00000005-5AD5-4AED-9010-E4075889A241}"/>
            </c:ext>
          </c:extLst>
        </c:ser>
        <c:ser>
          <c:idx val="6"/>
          <c:order val="6"/>
          <c:tx>
            <c:strRef>
              <c:f>'Tab 8'!$A$52</c:f>
              <c:strCache>
                <c:ptCount val="1"/>
                <c:pt idx="0">
                  <c:v>6 pers. et +</c:v>
                </c:pt>
              </c:strCache>
            </c:strRef>
          </c:tx>
          <c:invertIfNegative val="0"/>
          <c:cat>
            <c:strRef>
              <c:f>'Tab 8'!$B$45</c:f>
              <c:strCache>
                <c:ptCount val="1"/>
                <c:pt idx="0">
                  <c:v>T1</c:v>
                </c:pt>
              </c:strCache>
            </c:strRef>
          </c:cat>
          <c:val>
            <c:numRef>
              <c:f>'Tab 8'!$B$52</c:f>
              <c:numCache>
                <c:formatCode>0%</c:formatCode>
                <c:ptCount val="1"/>
                <c:pt idx="0">
                  <c:v>5.122575923893158E-3</c:v>
                </c:pt>
              </c:numCache>
            </c:numRef>
          </c:val>
          <c:extLst>
            <c:ext xmlns:c16="http://schemas.microsoft.com/office/drawing/2014/chart" uri="{C3380CC4-5D6E-409C-BE32-E72D297353CC}">
              <c16:uniqueId val="{00000006-5AD5-4AED-9010-E4075889A241}"/>
            </c:ext>
          </c:extLst>
        </c:ser>
        <c:dLbls>
          <c:showLegendKey val="0"/>
          <c:showVal val="0"/>
          <c:showCatName val="0"/>
          <c:showSerName val="0"/>
          <c:showPercent val="0"/>
          <c:showBubbleSize val="0"/>
        </c:dLbls>
        <c:gapWidth val="150"/>
        <c:axId val="236917288"/>
        <c:axId val="236917680"/>
      </c:barChart>
      <c:catAx>
        <c:axId val="236917288"/>
        <c:scaling>
          <c:orientation val="minMax"/>
        </c:scaling>
        <c:delete val="0"/>
        <c:axPos val="b"/>
        <c:numFmt formatCode="General" sourceLinked="0"/>
        <c:majorTickMark val="out"/>
        <c:minorTickMark val="none"/>
        <c:tickLblPos val="none"/>
        <c:spPr>
          <a:ln>
            <a:solidFill>
              <a:sysClr val="windowText" lastClr="000000"/>
            </a:solidFill>
          </a:ln>
        </c:spPr>
        <c:crossAx val="236917680"/>
        <c:crosses val="autoZero"/>
        <c:auto val="1"/>
        <c:lblAlgn val="ctr"/>
        <c:lblOffset val="100"/>
        <c:noMultiLvlLbl val="0"/>
      </c:catAx>
      <c:valAx>
        <c:axId val="236917680"/>
        <c:scaling>
          <c:orientation val="minMax"/>
        </c:scaling>
        <c:delete val="0"/>
        <c:axPos val="l"/>
        <c:majorGridlines/>
        <c:numFmt formatCode="0%" sourceLinked="1"/>
        <c:majorTickMark val="out"/>
        <c:minorTickMark val="none"/>
        <c:tickLblPos val="nextTo"/>
        <c:spPr>
          <a:ln>
            <a:solidFill>
              <a:sysClr val="windowText" lastClr="000000"/>
            </a:solidFill>
          </a:ln>
        </c:spPr>
        <c:crossAx val="236917288"/>
        <c:crosses val="autoZero"/>
        <c:crossBetween val="between"/>
      </c:valAx>
      <c:spPr>
        <a:ln>
          <a:solidFill>
            <a:sysClr val="windowText" lastClr="000000"/>
          </a:solidFill>
        </a:ln>
      </c:spPr>
    </c:plotArea>
    <c:legend>
      <c:legendPos val="r"/>
      <c:layout>
        <c:manualLayout>
          <c:xMode val="edge"/>
          <c:yMode val="edge"/>
          <c:x val="0.69611373578302649"/>
          <c:y val="0.17778897637795274"/>
          <c:w val="0.27055293088363952"/>
          <c:h val="0.72442204724409465"/>
        </c:manualLayout>
      </c:layout>
      <c:overlay val="0"/>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8'!$C$45</c:f>
          <c:strCache>
            <c:ptCount val="1"/>
            <c:pt idx="0">
              <c:v>T2</c:v>
            </c:pt>
          </c:strCache>
        </c:strRef>
      </c:tx>
      <c:layout>
        <c:manualLayout>
          <c:xMode val="edge"/>
          <c:yMode val="edge"/>
          <c:x val="0.38431058617672903"/>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51"/>
          <c:y val="0.17122834645669369"/>
          <c:w val="0.51260215547250199"/>
          <c:h val="0.73874295713035965"/>
        </c:manualLayout>
      </c:layout>
      <c:barChart>
        <c:barDir val="col"/>
        <c:grouping val="clustered"/>
        <c:varyColors val="0"/>
        <c:ser>
          <c:idx val="0"/>
          <c:order val="0"/>
          <c:tx>
            <c:strRef>
              <c:f>'Tab 8'!$A$46</c:f>
              <c:strCache>
                <c:ptCount val="1"/>
                <c:pt idx="0">
                  <c:v>1 pers.</c:v>
                </c:pt>
              </c:strCache>
            </c:strRef>
          </c:tx>
          <c:invertIfNegative val="0"/>
          <c:cat>
            <c:strRef>
              <c:f>'Tab 8'!$C$45</c:f>
              <c:strCache>
                <c:ptCount val="1"/>
                <c:pt idx="0">
                  <c:v>T2</c:v>
                </c:pt>
              </c:strCache>
            </c:strRef>
          </c:cat>
          <c:val>
            <c:numRef>
              <c:f>'Tab 8'!$C$46</c:f>
              <c:numCache>
                <c:formatCode>0%</c:formatCode>
                <c:ptCount val="1"/>
                <c:pt idx="0">
                  <c:v>0.23272727272727273</c:v>
                </c:pt>
              </c:numCache>
            </c:numRef>
          </c:val>
          <c:extLst>
            <c:ext xmlns:c16="http://schemas.microsoft.com/office/drawing/2014/chart" uri="{C3380CC4-5D6E-409C-BE32-E72D297353CC}">
              <c16:uniqueId val="{00000000-8E8E-4479-B056-4DFF2F7A0CE0}"/>
            </c:ext>
          </c:extLst>
        </c:ser>
        <c:ser>
          <c:idx val="1"/>
          <c:order val="1"/>
          <c:tx>
            <c:strRef>
              <c:f>'Tab 8'!$A$47</c:f>
              <c:strCache>
                <c:ptCount val="1"/>
                <c:pt idx="0">
                  <c:v>2 pers.</c:v>
                </c:pt>
              </c:strCache>
            </c:strRef>
          </c:tx>
          <c:invertIfNegative val="0"/>
          <c:cat>
            <c:strRef>
              <c:f>'Tab 8'!$C$45</c:f>
              <c:strCache>
                <c:ptCount val="1"/>
                <c:pt idx="0">
                  <c:v>T2</c:v>
                </c:pt>
              </c:strCache>
            </c:strRef>
          </c:cat>
          <c:val>
            <c:numRef>
              <c:f>'Tab 8'!$C$47</c:f>
              <c:numCache>
                <c:formatCode>0%</c:formatCode>
                <c:ptCount val="1"/>
                <c:pt idx="0">
                  <c:v>0.40929292929292932</c:v>
                </c:pt>
              </c:numCache>
            </c:numRef>
          </c:val>
          <c:extLst>
            <c:ext xmlns:c16="http://schemas.microsoft.com/office/drawing/2014/chart" uri="{C3380CC4-5D6E-409C-BE32-E72D297353CC}">
              <c16:uniqueId val="{00000001-8E8E-4479-B056-4DFF2F7A0CE0}"/>
            </c:ext>
          </c:extLst>
        </c:ser>
        <c:ser>
          <c:idx val="2"/>
          <c:order val="2"/>
          <c:tx>
            <c:strRef>
              <c:f>'Tab 8'!$A$48</c:f>
              <c:strCache>
                <c:ptCount val="1"/>
                <c:pt idx="0">
                  <c:v>3 pers.</c:v>
                </c:pt>
              </c:strCache>
            </c:strRef>
          </c:tx>
          <c:invertIfNegative val="0"/>
          <c:cat>
            <c:strRef>
              <c:f>'Tab 8'!$C$45</c:f>
              <c:strCache>
                <c:ptCount val="1"/>
                <c:pt idx="0">
                  <c:v>T2</c:v>
                </c:pt>
              </c:strCache>
            </c:strRef>
          </c:cat>
          <c:val>
            <c:numRef>
              <c:f>'Tab 8'!$C$48</c:f>
              <c:numCache>
                <c:formatCode>0%</c:formatCode>
                <c:ptCount val="1"/>
                <c:pt idx="0">
                  <c:v>0.21131313131313131</c:v>
                </c:pt>
              </c:numCache>
            </c:numRef>
          </c:val>
          <c:extLst>
            <c:ext xmlns:c16="http://schemas.microsoft.com/office/drawing/2014/chart" uri="{C3380CC4-5D6E-409C-BE32-E72D297353CC}">
              <c16:uniqueId val="{00000002-8E8E-4479-B056-4DFF2F7A0CE0}"/>
            </c:ext>
          </c:extLst>
        </c:ser>
        <c:ser>
          <c:idx val="3"/>
          <c:order val="3"/>
          <c:tx>
            <c:strRef>
              <c:f>'Tab 8'!$A$49</c:f>
              <c:strCache>
                <c:ptCount val="1"/>
                <c:pt idx="0">
                  <c:v>4 pers.</c:v>
                </c:pt>
              </c:strCache>
            </c:strRef>
          </c:tx>
          <c:invertIfNegative val="0"/>
          <c:cat>
            <c:strRef>
              <c:f>'Tab 8'!$C$45</c:f>
              <c:strCache>
                <c:ptCount val="1"/>
                <c:pt idx="0">
                  <c:v>T2</c:v>
                </c:pt>
              </c:strCache>
            </c:strRef>
          </c:cat>
          <c:val>
            <c:numRef>
              <c:f>'Tab 8'!$C$49</c:f>
              <c:numCache>
                <c:formatCode>0%</c:formatCode>
                <c:ptCount val="1"/>
                <c:pt idx="0">
                  <c:v>9.8585858585858582E-2</c:v>
                </c:pt>
              </c:numCache>
            </c:numRef>
          </c:val>
          <c:extLst>
            <c:ext xmlns:c16="http://schemas.microsoft.com/office/drawing/2014/chart" uri="{C3380CC4-5D6E-409C-BE32-E72D297353CC}">
              <c16:uniqueId val="{00000003-8E8E-4479-B056-4DFF2F7A0CE0}"/>
            </c:ext>
          </c:extLst>
        </c:ser>
        <c:ser>
          <c:idx val="4"/>
          <c:order val="4"/>
          <c:tx>
            <c:strRef>
              <c:f>'Tab 8'!$A$50</c:f>
              <c:strCache>
                <c:ptCount val="1"/>
                <c:pt idx="0">
                  <c:v>5 pers.</c:v>
                </c:pt>
              </c:strCache>
            </c:strRef>
          </c:tx>
          <c:invertIfNegative val="0"/>
          <c:cat>
            <c:strRef>
              <c:f>'Tab 8'!$C$45</c:f>
              <c:strCache>
                <c:ptCount val="1"/>
                <c:pt idx="0">
                  <c:v>T2</c:v>
                </c:pt>
              </c:strCache>
            </c:strRef>
          </c:cat>
          <c:val>
            <c:numRef>
              <c:f>'Tab 8'!$C$50</c:f>
              <c:numCache>
                <c:formatCode>0%</c:formatCode>
                <c:ptCount val="1"/>
                <c:pt idx="0">
                  <c:v>2.8282828282828285E-2</c:v>
                </c:pt>
              </c:numCache>
            </c:numRef>
          </c:val>
          <c:extLst>
            <c:ext xmlns:c16="http://schemas.microsoft.com/office/drawing/2014/chart" uri="{C3380CC4-5D6E-409C-BE32-E72D297353CC}">
              <c16:uniqueId val="{00000004-8E8E-4479-B056-4DFF2F7A0CE0}"/>
            </c:ext>
          </c:extLst>
        </c:ser>
        <c:ser>
          <c:idx val="5"/>
          <c:order val="5"/>
          <c:tx>
            <c:strRef>
              <c:f>'Tab 8'!$A$51</c:f>
              <c:strCache>
                <c:ptCount val="1"/>
                <c:pt idx="0">
                  <c:v>6 pers.</c:v>
                </c:pt>
              </c:strCache>
            </c:strRef>
          </c:tx>
          <c:invertIfNegative val="0"/>
          <c:cat>
            <c:strRef>
              <c:f>'Tab 8'!$C$45</c:f>
              <c:strCache>
                <c:ptCount val="1"/>
                <c:pt idx="0">
                  <c:v>T2</c:v>
                </c:pt>
              </c:strCache>
            </c:strRef>
          </c:cat>
          <c:val>
            <c:numRef>
              <c:f>'Tab 8'!$C$51</c:f>
              <c:numCache>
                <c:formatCode>0%</c:formatCode>
                <c:ptCount val="1"/>
                <c:pt idx="0">
                  <c:v>1.2525252525252526E-2</c:v>
                </c:pt>
              </c:numCache>
            </c:numRef>
          </c:val>
          <c:extLst>
            <c:ext xmlns:c16="http://schemas.microsoft.com/office/drawing/2014/chart" uri="{C3380CC4-5D6E-409C-BE32-E72D297353CC}">
              <c16:uniqueId val="{00000005-8E8E-4479-B056-4DFF2F7A0CE0}"/>
            </c:ext>
          </c:extLst>
        </c:ser>
        <c:ser>
          <c:idx val="6"/>
          <c:order val="6"/>
          <c:tx>
            <c:strRef>
              <c:f>'Tab 8'!$A$52</c:f>
              <c:strCache>
                <c:ptCount val="1"/>
                <c:pt idx="0">
                  <c:v>6 pers. et +</c:v>
                </c:pt>
              </c:strCache>
            </c:strRef>
          </c:tx>
          <c:invertIfNegative val="0"/>
          <c:cat>
            <c:strRef>
              <c:f>'Tab 8'!$C$45</c:f>
              <c:strCache>
                <c:ptCount val="1"/>
                <c:pt idx="0">
                  <c:v>T2</c:v>
                </c:pt>
              </c:strCache>
            </c:strRef>
          </c:cat>
          <c:val>
            <c:numRef>
              <c:f>'Tab 8'!$C$52</c:f>
              <c:numCache>
                <c:formatCode>0%</c:formatCode>
                <c:ptCount val="1"/>
                <c:pt idx="0">
                  <c:v>7.2727272727272727E-3</c:v>
                </c:pt>
              </c:numCache>
            </c:numRef>
          </c:val>
          <c:extLst>
            <c:ext xmlns:c16="http://schemas.microsoft.com/office/drawing/2014/chart" uri="{C3380CC4-5D6E-409C-BE32-E72D297353CC}">
              <c16:uniqueId val="{00000006-8E8E-4479-B056-4DFF2F7A0CE0}"/>
            </c:ext>
          </c:extLst>
        </c:ser>
        <c:dLbls>
          <c:showLegendKey val="0"/>
          <c:showVal val="0"/>
          <c:showCatName val="0"/>
          <c:showSerName val="0"/>
          <c:showPercent val="0"/>
          <c:showBubbleSize val="0"/>
        </c:dLbls>
        <c:gapWidth val="150"/>
        <c:axId val="236918464"/>
        <c:axId val="236918856"/>
      </c:barChart>
      <c:catAx>
        <c:axId val="236918464"/>
        <c:scaling>
          <c:orientation val="minMax"/>
        </c:scaling>
        <c:delete val="0"/>
        <c:axPos val="b"/>
        <c:numFmt formatCode="General" sourceLinked="0"/>
        <c:majorTickMark val="out"/>
        <c:minorTickMark val="none"/>
        <c:tickLblPos val="none"/>
        <c:spPr>
          <a:ln>
            <a:solidFill>
              <a:sysClr val="windowText" lastClr="000000"/>
            </a:solidFill>
          </a:ln>
        </c:spPr>
        <c:crossAx val="236918856"/>
        <c:crosses val="autoZero"/>
        <c:auto val="1"/>
        <c:lblAlgn val="ctr"/>
        <c:lblOffset val="100"/>
        <c:noMultiLvlLbl val="0"/>
      </c:catAx>
      <c:valAx>
        <c:axId val="236918856"/>
        <c:scaling>
          <c:orientation val="minMax"/>
        </c:scaling>
        <c:delete val="0"/>
        <c:axPos val="l"/>
        <c:majorGridlines/>
        <c:numFmt formatCode="0%" sourceLinked="1"/>
        <c:majorTickMark val="out"/>
        <c:minorTickMark val="none"/>
        <c:tickLblPos val="nextTo"/>
        <c:spPr>
          <a:ln>
            <a:solidFill>
              <a:sysClr val="windowText" lastClr="000000"/>
            </a:solidFill>
          </a:ln>
        </c:spPr>
        <c:crossAx val="236918464"/>
        <c:crosses val="autoZero"/>
        <c:crossBetween val="between"/>
      </c:valAx>
      <c:spPr>
        <a:ln>
          <a:solidFill>
            <a:sysClr val="windowText" lastClr="000000"/>
          </a:solidFill>
        </a:ln>
      </c:spPr>
    </c:plotArea>
    <c:legend>
      <c:legendPos val="r"/>
      <c:layout>
        <c:manualLayout>
          <c:xMode val="edge"/>
          <c:yMode val="edge"/>
          <c:x val="0.69611373578302649"/>
          <c:y val="0.17778897637795274"/>
          <c:w val="0.3038862642169744"/>
          <c:h val="0.5625795275590556"/>
        </c:manualLayout>
      </c:layout>
      <c:overlay val="0"/>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8'!$D$45</c:f>
          <c:strCache>
            <c:ptCount val="1"/>
            <c:pt idx="0">
              <c:v>T3</c:v>
            </c:pt>
          </c:strCache>
        </c:strRef>
      </c:tx>
      <c:layout>
        <c:manualLayout>
          <c:xMode val="edge"/>
          <c:yMode val="edge"/>
          <c:x val="0.38431058617672925"/>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56"/>
          <c:y val="0.17122834645669377"/>
          <c:w val="0.51260215547250199"/>
          <c:h val="0.73874295713035965"/>
        </c:manualLayout>
      </c:layout>
      <c:barChart>
        <c:barDir val="col"/>
        <c:grouping val="clustered"/>
        <c:varyColors val="0"/>
        <c:ser>
          <c:idx val="0"/>
          <c:order val="0"/>
          <c:tx>
            <c:strRef>
              <c:f>'Tab 8'!$A$46</c:f>
              <c:strCache>
                <c:ptCount val="1"/>
                <c:pt idx="0">
                  <c:v>1 pers.</c:v>
                </c:pt>
              </c:strCache>
            </c:strRef>
          </c:tx>
          <c:invertIfNegative val="0"/>
          <c:cat>
            <c:strRef>
              <c:f>'Tab 8'!$D$45</c:f>
              <c:strCache>
                <c:ptCount val="1"/>
                <c:pt idx="0">
                  <c:v>T3</c:v>
                </c:pt>
              </c:strCache>
            </c:strRef>
          </c:cat>
          <c:val>
            <c:numRef>
              <c:f>'Tab 8'!$D$46</c:f>
              <c:numCache>
                <c:formatCode>0%</c:formatCode>
                <c:ptCount val="1"/>
                <c:pt idx="0">
                  <c:v>0.10242159587137753</c:v>
                </c:pt>
              </c:numCache>
            </c:numRef>
          </c:val>
          <c:extLst>
            <c:ext xmlns:c16="http://schemas.microsoft.com/office/drawing/2014/chart" uri="{C3380CC4-5D6E-409C-BE32-E72D297353CC}">
              <c16:uniqueId val="{00000000-AD1E-4FDC-8906-C962C89826BA}"/>
            </c:ext>
          </c:extLst>
        </c:ser>
        <c:ser>
          <c:idx val="1"/>
          <c:order val="1"/>
          <c:tx>
            <c:strRef>
              <c:f>'Tab 8'!$A$47</c:f>
              <c:strCache>
                <c:ptCount val="1"/>
                <c:pt idx="0">
                  <c:v>2 pers.</c:v>
                </c:pt>
              </c:strCache>
            </c:strRef>
          </c:tx>
          <c:invertIfNegative val="0"/>
          <c:cat>
            <c:strRef>
              <c:f>'Tab 8'!$D$45</c:f>
              <c:strCache>
                <c:ptCount val="1"/>
                <c:pt idx="0">
                  <c:v>T3</c:v>
                </c:pt>
              </c:strCache>
            </c:strRef>
          </c:cat>
          <c:val>
            <c:numRef>
              <c:f>'Tab 8'!$D$47</c:f>
              <c:numCache>
                <c:formatCode>0%</c:formatCode>
                <c:ptCount val="1"/>
                <c:pt idx="0">
                  <c:v>0.296546248511314</c:v>
                </c:pt>
              </c:numCache>
            </c:numRef>
          </c:val>
          <c:extLst>
            <c:ext xmlns:c16="http://schemas.microsoft.com/office/drawing/2014/chart" uri="{C3380CC4-5D6E-409C-BE32-E72D297353CC}">
              <c16:uniqueId val="{00000001-AD1E-4FDC-8906-C962C89826BA}"/>
            </c:ext>
          </c:extLst>
        </c:ser>
        <c:ser>
          <c:idx val="2"/>
          <c:order val="2"/>
          <c:tx>
            <c:strRef>
              <c:f>'Tab 8'!$A$48</c:f>
              <c:strCache>
                <c:ptCount val="1"/>
                <c:pt idx="0">
                  <c:v>3 pers.</c:v>
                </c:pt>
              </c:strCache>
            </c:strRef>
          </c:tx>
          <c:invertIfNegative val="0"/>
          <c:cat>
            <c:strRef>
              <c:f>'Tab 8'!$D$45</c:f>
              <c:strCache>
                <c:ptCount val="1"/>
                <c:pt idx="0">
                  <c:v>T3</c:v>
                </c:pt>
              </c:strCache>
            </c:strRef>
          </c:cat>
          <c:val>
            <c:numRef>
              <c:f>'Tab 8'!$D$48</c:f>
              <c:numCache>
                <c:formatCode>0%</c:formatCode>
                <c:ptCount val="1"/>
                <c:pt idx="0">
                  <c:v>0.27352123858674077</c:v>
                </c:pt>
              </c:numCache>
            </c:numRef>
          </c:val>
          <c:extLst>
            <c:ext xmlns:c16="http://schemas.microsoft.com/office/drawing/2014/chart" uri="{C3380CC4-5D6E-409C-BE32-E72D297353CC}">
              <c16:uniqueId val="{00000002-AD1E-4FDC-8906-C962C89826BA}"/>
            </c:ext>
          </c:extLst>
        </c:ser>
        <c:ser>
          <c:idx val="3"/>
          <c:order val="3"/>
          <c:tx>
            <c:strRef>
              <c:f>'Tab 8'!$A$49</c:f>
              <c:strCache>
                <c:ptCount val="1"/>
                <c:pt idx="0">
                  <c:v>4 pers.</c:v>
                </c:pt>
              </c:strCache>
            </c:strRef>
          </c:tx>
          <c:invertIfNegative val="0"/>
          <c:cat>
            <c:strRef>
              <c:f>'Tab 8'!$D$45</c:f>
              <c:strCache>
                <c:ptCount val="1"/>
                <c:pt idx="0">
                  <c:v>T3</c:v>
                </c:pt>
              </c:strCache>
            </c:strRef>
          </c:cat>
          <c:val>
            <c:numRef>
              <c:f>'Tab 8'!$D$49</c:f>
              <c:numCache>
                <c:formatCode>0%</c:formatCode>
                <c:ptCount val="1"/>
                <c:pt idx="0">
                  <c:v>0.20801905518062724</c:v>
                </c:pt>
              </c:numCache>
            </c:numRef>
          </c:val>
          <c:extLst>
            <c:ext xmlns:c16="http://schemas.microsoft.com/office/drawing/2014/chart" uri="{C3380CC4-5D6E-409C-BE32-E72D297353CC}">
              <c16:uniqueId val="{00000003-AD1E-4FDC-8906-C962C89826BA}"/>
            </c:ext>
          </c:extLst>
        </c:ser>
        <c:ser>
          <c:idx val="4"/>
          <c:order val="4"/>
          <c:tx>
            <c:strRef>
              <c:f>'Tab 8'!$A$50</c:f>
              <c:strCache>
                <c:ptCount val="1"/>
                <c:pt idx="0">
                  <c:v>5 pers.</c:v>
                </c:pt>
              </c:strCache>
            </c:strRef>
          </c:tx>
          <c:invertIfNegative val="0"/>
          <c:cat>
            <c:strRef>
              <c:f>'Tab 8'!$D$45</c:f>
              <c:strCache>
                <c:ptCount val="1"/>
                <c:pt idx="0">
                  <c:v>T3</c:v>
                </c:pt>
              </c:strCache>
            </c:strRef>
          </c:cat>
          <c:val>
            <c:numRef>
              <c:f>'Tab 8'!$D$50</c:f>
              <c:numCache>
                <c:formatCode>0%</c:formatCode>
                <c:ptCount val="1"/>
                <c:pt idx="0">
                  <c:v>8.4160381103612542E-2</c:v>
                </c:pt>
              </c:numCache>
            </c:numRef>
          </c:val>
          <c:extLst>
            <c:ext xmlns:c16="http://schemas.microsoft.com/office/drawing/2014/chart" uri="{C3380CC4-5D6E-409C-BE32-E72D297353CC}">
              <c16:uniqueId val="{00000004-AD1E-4FDC-8906-C962C89826BA}"/>
            </c:ext>
          </c:extLst>
        </c:ser>
        <c:ser>
          <c:idx val="5"/>
          <c:order val="5"/>
          <c:tx>
            <c:strRef>
              <c:f>'Tab 8'!$A$51</c:f>
              <c:strCache>
                <c:ptCount val="1"/>
                <c:pt idx="0">
                  <c:v>6 pers.</c:v>
                </c:pt>
              </c:strCache>
            </c:strRef>
          </c:tx>
          <c:invertIfNegative val="0"/>
          <c:cat>
            <c:strRef>
              <c:f>'Tab 8'!$D$45</c:f>
              <c:strCache>
                <c:ptCount val="1"/>
                <c:pt idx="0">
                  <c:v>T3</c:v>
                </c:pt>
              </c:strCache>
            </c:strRef>
          </c:cat>
          <c:val>
            <c:numRef>
              <c:f>'Tab 8'!$D$51</c:f>
              <c:numCache>
                <c:formatCode>0%</c:formatCode>
                <c:ptCount val="1"/>
                <c:pt idx="0">
                  <c:v>2.262802699483922E-2</c:v>
                </c:pt>
              </c:numCache>
            </c:numRef>
          </c:val>
          <c:extLst>
            <c:ext xmlns:c16="http://schemas.microsoft.com/office/drawing/2014/chart" uri="{C3380CC4-5D6E-409C-BE32-E72D297353CC}">
              <c16:uniqueId val="{00000005-AD1E-4FDC-8906-C962C89826BA}"/>
            </c:ext>
          </c:extLst>
        </c:ser>
        <c:ser>
          <c:idx val="6"/>
          <c:order val="6"/>
          <c:tx>
            <c:strRef>
              <c:f>'Tab 8'!$A$52</c:f>
              <c:strCache>
                <c:ptCount val="1"/>
                <c:pt idx="0">
                  <c:v>6 pers. et +</c:v>
                </c:pt>
              </c:strCache>
            </c:strRef>
          </c:tx>
          <c:invertIfNegative val="0"/>
          <c:cat>
            <c:strRef>
              <c:f>'Tab 8'!$D$45</c:f>
              <c:strCache>
                <c:ptCount val="1"/>
                <c:pt idx="0">
                  <c:v>T3</c:v>
                </c:pt>
              </c:strCache>
            </c:strRef>
          </c:cat>
          <c:val>
            <c:numRef>
              <c:f>'Tab 8'!$D$52</c:f>
              <c:numCache>
                <c:formatCode>0%</c:formatCode>
                <c:ptCount val="1"/>
                <c:pt idx="0">
                  <c:v>1.2703453751488685E-2</c:v>
                </c:pt>
              </c:numCache>
            </c:numRef>
          </c:val>
          <c:extLst>
            <c:ext xmlns:c16="http://schemas.microsoft.com/office/drawing/2014/chart" uri="{C3380CC4-5D6E-409C-BE32-E72D297353CC}">
              <c16:uniqueId val="{00000006-AD1E-4FDC-8906-C962C89826BA}"/>
            </c:ext>
          </c:extLst>
        </c:ser>
        <c:dLbls>
          <c:showLegendKey val="0"/>
          <c:showVal val="0"/>
          <c:showCatName val="0"/>
          <c:showSerName val="0"/>
          <c:showPercent val="0"/>
          <c:showBubbleSize val="0"/>
        </c:dLbls>
        <c:gapWidth val="150"/>
        <c:axId val="236919640"/>
        <c:axId val="236920032"/>
      </c:barChart>
      <c:catAx>
        <c:axId val="236919640"/>
        <c:scaling>
          <c:orientation val="minMax"/>
        </c:scaling>
        <c:delete val="0"/>
        <c:axPos val="b"/>
        <c:numFmt formatCode="General" sourceLinked="0"/>
        <c:majorTickMark val="out"/>
        <c:minorTickMark val="none"/>
        <c:tickLblPos val="none"/>
        <c:spPr>
          <a:ln>
            <a:solidFill>
              <a:sysClr val="windowText" lastClr="000000"/>
            </a:solidFill>
          </a:ln>
        </c:spPr>
        <c:crossAx val="236920032"/>
        <c:crosses val="autoZero"/>
        <c:auto val="1"/>
        <c:lblAlgn val="ctr"/>
        <c:lblOffset val="100"/>
        <c:noMultiLvlLbl val="0"/>
      </c:catAx>
      <c:valAx>
        <c:axId val="236920032"/>
        <c:scaling>
          <c:orientation val="minMax"/>
        </c:scaling>
        <c:delete val="0"/>
        <c:axPos val="l"/>
        <c:majorGridlines/>
        <c:numFmt formatCode="0%" sourceLinked="1"/>
        <c:majorTickMark val="out"/>
        <c:minorTickMark val="none"/>
        <c:tickLblPos val="nextTo"/>
        <c:spPr>
          <a:ln>
            <a:solidFill>
              <a:sysClr val="windowText" lastClr="000000"/>
            </a:solidFill>
          </a:ln>
        </c:spPr>
        <c:crossAx val="236919640"/>
        <c:crosses val="autoZero"/>
        <c:crossBetween val="between"/>
      </c:valAx>
      <c:spPr>
        <a:ln>
          <a:solidFill>
            <a:sysClr val="windowText" lastClr="000000"/>
          </a:solidFill>
        </a:ln>
      </c:spPr>
    </c:plotArea>
    <c:legend>
      <c:legendPos val="r"/>
      <c:layout>
        <c:manualLayout>
          <c:xMode val="edge"/>
          <c:yMode val="edge"/>
          <c:x val="0.69611373578302649"/>
          <c:y val="0.17778897637795274"/>
          <c:w val="0.3038862642169744"/>
          <c:h val="0.5625795275590556"/>
        </c:manualLayout>
      </c:layout>
      <c:overlay val="0"/>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8'!$E$45</c:f>
          <c:strCache>
            <c:ptCount val="1"/>
            <c:pt idx="0">
              <c:v>T4</c:v>
            </c:pt>
          </c:strCache>
        </c:strRef>
      </c:tx>
      <c:layout>
        <c:manualLayout>
          <c:xMode val="edge"/>
          <c:yMode val="edge"/>
          <c:x val="0.38431058617672942"/>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62"/>
          <c:y val="0.17122834645669388"/>
          <c:w val="0.51260215547250199"/>
          <c:h val="0.73874295713035965"/>
        </c:manualLayout>
      </c:layout>
      <c:barChart>
        <c:barDir val="col"/>
        <c:grouping val="clustered"/>
        <c:varyColors val="0"/>
        <c:ser>
          <c:idx val="0"/>
          <c:order val="0"/>
          <c:tx>
            <c:strRef>
              <c:f>'Tab 8'!$A$46</c:f>
              <c:strCache>
                <c:ptCount val="1"/>
                <c:pt idx="0">
                  <c:v>1 pers.</c:v>
                </c:pt>
              </c:strCache>
            </c:strRef>
          </c:tx>
          <c:invertIfNegative val="0"/>
          <c:cat>
            <c:strRef>
              <c:f>'Tab 8'!$E$45</c:f>
              <c:strCache>
                <c:ptCount val="1"/>
                <c:pt idx="0">
                  <c:v>T4</c:v>
                </c:pt>
              </c:strCache>
            </c:strRef>
          </c:cat>
          <c:val>
            <c:numRef>
              <c:f>'Tab 8'!$E$46</c:f>
              <c:numCache>
                <c:formatCode>0%</c:formatCode>
                <c:ptCount val="1"/>
                <c:pt idx="0">
                  <c:v>4.7513812154696133E-2</c:v>
                </c:pt>
              </c:numCache>
            </c:numRef>
          </c:val>
          <c:extLst>
            <c:ext xmlns:c16="http://schemas.microsoft.com/office/drawing/2014/chart" uri="{C3380CC4-5D6E-409C-BE32-E72D297353CC}">
              <c16:uniqueId val="{00000000-B752-483B-A868-9DDEEE8FA36F}"/>
            </c:ext>
          </c:extLst>
        </c:ser>
        <c:ser>
          <c:idx val="1"/>
          <c:order val="1"/>
          <c:tx>
            <c:strRef>
              <c:f>'Tab 8'!$A$47</c:f>
              <c:strCache>
                <c:ptCount val="1"/>
                <c:pt idx="0">
                  <c:v>2 pers.</c:v>
                </c:pt>
              </c:strCache>
            </c:strRef>
          </c:tx>
          <c:invertIfNegative val="0"/>
          <c:cat>
            <c:strRef>
              <c:f>'Tab 8'!$E$45</c:f>
              <c:strCache>
                <c:ptCount val="1"/>
                <c:pt idx="0">
                  <c:v>T4</c:v>
                </c:pt>
              </c:strCache>
            </c:strRef>
          </c:cat>
          <c:val>
            <c:numRef>
              <c:f>'Tab 8'!$E$47</c:f>
              <c:numCache>
                <c:formatCode>0%</c:formatCode>
                <c:ptCount val="1"/>
                <c:pt idx="0">
                  <c:v>0.143646408839779</c:v>
                </c:pt>
              </c:numCache>
            </c:numRef>
          </c:val>
          <c:extLst>
            <c:ext xmlns:c16="http://schemas.microsoft.com/office/drawing/2014/chart" uri="{C3380CC4-5D6E-409C-BE32-E72D297353CC}">
              <c16:uniqueId val="{00000001-B752-483B-A868-9DDEEE8FA36F}"/>
            </c:ext>
          </c:extLst>
        </c:ser>
        <c:ser>
          <c:idx val="2"/>
          <c:order val="2"/>
          <c:tx>
            <c:strRef>
              <c:f>'Tab 8'!$A$48</c:f>
              <c:strCache>
                <c:ptCount val="1"/>
                <c:pt idx="0">
                  <c:v>3 pers.</c:v>
                </c:pt>
              </c:strCache>
            </c:strRef>
          </c:tx>
          <c:invertIfNegative val="0"/>
          <c:cat>
            <c:strRef>
              <c:f>'Tab 8'!$E$45</c:f>
              <c:strCache>
                <c:ptCount val="1"/>
                <c:pt idx="0">
                  <c:v>T4</c:v>
                </c:pt>
              </c:strCache>
            </c:strRef>
          </c:cat>
          <c:val>
            <c:numRef>
              <c:f>'Tab 8'!$E$48</c:f>
              <c:numCache>
                <c:formatCode>0%</c:formatCode>
                <c:ptCount val="1"/>
                <c:pt idx="0">
                  <c:v>0.20994475138121546</c:v>
                </c:pt>
              </c:numCache>
            </c:numRef>
          </c:val>
          <c:extLst>
            <c:ext xmlns:c16="http://schemas.microsoft.com/office/drawing/2014/chart" uri="{C3380CC4-5D6E-409C-BE32-E72D297353CC}">
              <c16:uniqueId val="{00000002-B752-483B-A868-9DDEEE8FA36F}"/>
            </c:ext>
          </c:extLst>
        </c:ser>
        <c:ser>
          <c:idx val="3"/>
          <c:order val="3"/>
          <c:tx>
            <c:strRef>
              <c:f>'Tab 8'!$A$49</c:f>
              <c:strCache>
                <c:ptCount val="1"/>
                <c:pt idx="0">
                  <c:v>4 pers.</c:v>
                </c:pt>
              </c:strCache>
            </c:strRef>
          </c:tx>
          <c:invertIfNegative val="0"/>
          <c:cat>
            <c:strRef>
              <c:f>'Tab 8'!$E$45</c:f>
              <c:strCache>
                <c:ptCount val="1"/>
                <c:pt idx="0">
                  <c:v>T4</c:v>
                </c:pt>
              </c:strCache>
            </c:strRef>
          </c:cat>
          <c:val>
            <c:numRef>
              <c:f>'Tab 8'!$E$49</c:f>
              <c:numCache>
                <c:formatCode>0%</c:formatCode>
                <c:ptCount val="1"/>
                <c:pt idx="0">
                  <c:v>0.26629834254143647</c:v>
                </c:pt>
              </c:numCache>
            </c:numRef>
          </c:val>
          <c:extLst>
            <c:ext xmlns:c16="http://schemas.microsoft.com/office/drawing/2014/chart" uri="{C3380CC4-5D6E-409C-BE32-E72D297353CC}">
              <c16:uniqueId val="{00000003-B752-483B-A868-9DDEEE8FA36F}"/>
            </c:ext>
          </c:extLst>
        </c:ser>
        <c:ser>
          <c:idx val="4"/>
          <c:order val="4"/>
          <c:tx>
            <c:strRef>
              <c:f>'Tab 8'!$A$50</c:f>
              <c:strCache>
                <c:ptCount val="1"/>
                <c:pt idx="0">
                  <c:v>5 pers.</c:v>
                </c:pt>
              </c:strCache>
            </c:strRef>
          </c:tx>
          <c:invertIfNegative val="0"/>
          <c:cat>
            <c:strRef>
              <c:f>'Tab 8'!$E$45</c:f>
              <c:strCache>
                <c:ptCount val="1"/>
                <c:pt idx="0">
                  <c:v>T4</c:v>
                </c:pt>
              </c:strCache>
            </c:strRef>
          </c:cat>
          <c:val>
            <c:numRef>
              <c:f>'Tab 8'!$E$50</c:f>
              <c:numCache>
                <c:formatCode>0%</c:formatCode>
                <c:ptCount val="1"/>
                <c:pt idx="0">
                  <c:v>0.18729281767955802</c:v>
                </c:pt>
              </c:numCache>
            </c:numRef>
          </c:val>
          <c:extLst>
            <c:ext xmlns:c16="http://schemas.microsoft.com/office/drawing/2014/chart" uri="{C3380CC4-5D6E-409C-BE32-E72D297353CC}">
              <c16:uniqueId val="{00000004-B752-483B-A868-9DDEEE8FA36F}"/>
            </c:ext>
          </c:extLst>
        </c:ser>
        <c:ser>
          <c:idx val="5"/>
          <c:order val="5"/>
          <c:tx>
            <c:strRef>
              <c:f>'Tab 8'!$A$51</c:f>
              <c:strCache>
                <c:ptCount val="1"/>
                <c:pt idx="0">
                  <c:v>6 pers.</c:v>
                </c:pt>
              </c:strCache>
            </c:strRef>
          </c:tx>
          <c:invertIfNegative val="0"/>
          <c:cat>
            <c:strRef>
              <c:f>'Tab 8'!$E$45</c:f>
              <c:strCache>
                <c:ptCount val="1"/>
                <c:pt idx="0">
                  <c:v>T4</c:v>
                </c:pt>
              </c:strCache>
            </c:strRef>
          </c:cat>
          <c:val>
            <c:numRef>
              <c:f>'Tab 8'!$E$51</c:f>
              <c:numCache>
                <c:formatCode>0%</c:formatCode>
                <c:ptCount val="1"/>
                <c:pt idx="0">
                  <c:v>7.7900552486187852E-2</c:v>
                </c:pt>
              </c:numCache>
            </c:numRef>
          </c:val>
          <c:extLst>
            <c:ext xmlns:c16="http://schemas.microsoft.com/office/drawing/2014/chart" uri="{C3380CC4-5D6E-409C-BE32-E72D297353CC}">
              <c16:uniqueId val="{00000005-B752-483B-A868-9DDEEE8FA36F}"/>
            </c:ext>
          </c:extLst>
        </c:ser>
        <c:ser>
          <c:idx val="6"/>
          <c:order val="6"/>
          <c:tx>
            <c:strRef>
              <c:f>'Tab 8'!$A$52</c:f>
              <c:strCache>
                <c:ptCount val="1"/>
                <c:pt idx="0">
                  <c:v>6 pers. et +</c:v>
                </c:pt>
              </c:strCache>
            </c:strRef>
          </c:tx>
          <c:invertIfNegative val="0"/>
          <c:cat>
            <c:strRef>
              <c:f>'Tab 8'!$E$45</c:f>
              <c:strCache>
                <c:ptCount val="1"/>
                <c:pt idx="0">
                  <c:v>T4</c:v>
                </c:pt>
              </c:strCache>
            </c:strRef>
          </c:cat>
          <c:val>
            <c:numRef>
              <c:f>'Tab 8'!$E$52</c:f>
              <c:numCache>
                <c:formatCode>0%</c:formatCode>
                <c:ptCount val="1"/>
                <c:pt idx="0">
                  <c:v>6.7403314917127075E-2</c:v>
                </c:pt>
              </c:numCache>
            </c:numRef>
          </c:val>
          <c:extLst>
            <c:ext xmlns:c16="http://schemas.microsoft.com/office/drawing/2014/chart" uri="{C3380CC4-5D6E-409C-BE32-E72D297353CC}">
              <c16:uniqueId val="{00000006-B752-483B-A868-9DDEEE8FA36F}"/>
            </c:ext>
          </c:extLst>
        </c:ser>
        <c:dLbls>
          <c:showLegendKey val="0"/>
          <c:showVal val="0"/>
          <c:showCatName val="0"/>
          <c:showSerName val="0"/>
          <c:showPercent val="0"/>
          <c:showBubbleSize val="0"/>
        </c:dLbls>
        <c:gapWidth val="150"/>
        <c:axId val="237220008"/>
        <c:axId val="237220400"/>
      </c:barChart>
      <c:catAx>
        <c:axId val="237220008"/>
        <c:scaling>
          <c:orientation val="minMax"/>
        </c:scaling>
        <c:delete val="0"/>
        <c:axPos val="b"/>
        <c:numFmt formatCode="General" sourceLinked="0"/>
        <c:majorTickMark val="out"/>
        <c:minorTickMark val="none"/>
        <c:tickLblPos val="none"/>
        <c:spPr>
          <a:ln>
            <a:solidFill>
              <a:sysClr val="windowText" lastClr="000000"/>
            </a:solidFill>
          </a:ln>
        </c:spPr>
        <c:crossAx val="237220400"/>
        <c:crosses val="autoZero"/>
        <c:auto val="1"/>
        <c:lblAlgn val="ctr"/>
        <c:lblOffset val="100"/>
        <c:noMultiLvlLbl val="0"/>
      </c:catAx>
      <c:valAx>
        <c:axId val="237220400"/>
        <c:scaling>
          <c:orientation val="minMax"/>
        </c:scaling>
        <c:delete val="0"/>
        <c:axPos val="l"/>
        <c:majorGridlines/>
        <c:numFmt formatCode="0%" sourceLinked="1"/>
        <c:majorTickMark val="out"/>
        <c:minorTickMark val="none"/>
        <c:tickLblPos val="nextTo"/>
        <c:spPr>
          <a:ln>
            <a:solidFill>
              <a:sysClr val="windowText" lastClr="000000"/>
            </a:solidFill>
          </a:ln>
        </c:spPr>
        <c:crossAx val="237220008"/>
        <c:crosses val="autoZero"/>
        <c:crossBetween val="between"/>
      </c:valAx>
      <c:spPr>
        <a:ln>
          <a:solidFill>
            <a:sysClr val="windowText" lastClr="000000"/>
          </a:solidFill>
        </a:ln>
      </c:spPr>
    </c:plotArea>
    <c:legend>
      <c:legendPos val="r"/>
      <c:layout>
        <c:manualLayout>
          <c:xMode val="edge"/>
          <c:yMode val="edge"/>
          <c:x val="0.69611373578302649"/>
          <c:y val="0.17778897637795274"/>
          <c:w val="0.30388626421697462"/>
          <c:h val="0.5625795275590556"/>
        </c:manualLayout>
      </c:layout>
      <c:overlay val="0"/>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8'!$F$45</c:f>
          <c:strCache>
            <c:ptCount val="1"/>
            <c:pt idx="0">
              <c:v>T5</c:v>
            </c:pt>
          </c:strCache>
        </c:strRef>
      </c:tx>
      <c:layout>
        <c:manualLayout>
          <c:xMode val="edge"/>
          <c:yMode val="edge"/>
          <c:x val="0.38431058617672953"/>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73"/>
          <c:y val="0.17122834645669396"/>
          <c:w val="0.51260215547250199"/>
          <c:h val="0.73874295713035965"/>
        </c:manualLayout>
      </c:layout>
      <c:barChart>
        <c:barDir val="col"/>
        <c:grouping val="clustered"/>
        <c:varyColors val="0"/>
        <c:ser>
          <c:idx val="0"/>
          <c:order val="0"/>
          <c:tx>
            <c:strRef>
              <c:f>'Tab 8'!$A$46</c:f>
              <c:strCache>
                <c:ptCount val="1"/>
                <c:pt idx="0">
                  <c:v>1 pers.</c:v>
                </c:pt>
              </c:strCache>
            </c:strRef>
          </c:tx>
          <c:invertIfNegative val="0"/>
          <c:cat>
            <c:strRef>
              <c:f>'Tab 8'!$F$45</c:f>
              <c:strCache>
                <c:ptCount val="1"/>
                <c:pt idx="0">
                  <c:v>T5</c:v>
                </c:pt>
              </c:strCache>
            </c:strRef>
          </c:cat>
          <c:val>
            <c:numRef>
              <c:f>'Tab 8'!$F$46</c:f>
              <c:numCache>
                <c:formatCode>0%</c:formatCode>
                <c:ptCount val="1"/>
                <c:pt idx="0">
                  <c:v>2.6373626373626374E-2</c:v>
                </c:pt>
              </c:numCache>
            </c:numRef>
          </c:val>
          <c:extLst>
            <c:ext xmlns:c16="http://schemas.microsoft.com/office/drawing/2014/chart" uri="{C3380CC4-5D6E-409C-BE32-E72D297353CC}">
              <c16:uniqueId val="{00000000-8128-4414-B287-E8BE7FD8D450}"/>
            </c:ext>
          </c:extLst>
        </c:ser>
        <c:ser>
          <c:idx val="1"/>
          <c:order val="1"/>
          <c:tx>
            <c:strRef>
              <c:f>'Tab 8'!$A$47</c:f>
              <c:strCache>
                <c:ptCount val="1"/>
                <c:pt idx="0">
                  <c:v>2 pers.</c:v>
                </c:pt>
              </c:strCache>
            </c:strRef>
          </c:tx>
          <c:invertIfNegative val="0"/>
          <c:cat>
            <c:strRef>
              <c:f>'Tab 8'!$F$45</c:f>
              <c:strCache>
                <c:ptCount val="1"/>
                <c:pt idx="0">
                  <c:v>T5</c:v>
                </c:pt>
              </c:strCache>
            </c:strRef>
          </c:cat>
          <c:val>
            <c:numRef>
              <c:f>'Tab 8'!$F$47</c:f>
              <c:numCache>
                <c:formatCode>0%</c:formatCode>
                <c:ptCount val="1"/>
                <c:pt idx="0">
                  <c:v>7.6923076923076927E-2</c:v>
                </c:pt>
              </c:numCache>
            </c:numRef>
          </c:val>
          <c:extLst>
            <c:ext xmlns:c16="http://schemas.microsoft.com/office/drawing/2014/chart" uri="{C3380CC4-5D6E-409C-BE32-E72D297353CC}">
              <c16:uniqueId val="{00000001-8128-4414-B287-E8BE7FD8D450}"/>
            </c:ext>
          </c:extLst>
        </c:ser>
        <c:ser>
          <c:idx val="2"/>
          <c:order val="2"/>
          <c:tx>
            <c:strRef>
              <c:f>'Tab 8'!$A$48</c:f>
              <c:strCache>
                <c:ptCount val="1"/>
                <c:pt idx="0">
                  <c:v>3 pers.</c:v>
                </c:pt>
              </c:strCache>
            </c:strRef>
          </c:tx>
          <c:invertIfNegative val="0"/>
          <c:cat>
            <c:strRef>
              <c:f>'Tab 8'!$F$45</c:f>
              <c:strCache>
                <c:ptCount val="1"/>
                <c:pt idx="0">
                  <c:v>T5</c:v>
                </c:pt>
              </c:strCache>
            </c:strRef>
          </c:cat>
          <c:val>
            <c:numRef>
              <c:f>'Tab 8'!$F$48</c:f>
              <c:numCache>
                <c:formatCode>0%</c:formatCode>
                <c:ptCount val="1"/>
                <c:pt idx="0">
                  <c:v>0.11868131868131868</c:v>
                </c:pt>
              </c:numCache>
            </c:numRef>
          </c:val>
          <c:extLst>
            <c:ext xmlns:c16="http://schemas.microsoft.com/office/drawing/2014/chart" uri="{C3380CC4-5D6E-409C-BE32-E72D297353CC}">
              <c16:uniqueId val="{00000002-8128-4414-B287-E8BE7FD8D450}"/>
            </c:ext>
          </c:extLst>
        </c:ser>
        <c:ser>
          <c:idx val="3"/>
          <c:order val="3"/>
          <c:tx>
            <c:strRef>
              <c:f>'Tab 8'!$A$49</c:f>
              <c:strCache>
                <c:ptCount val="1"/>
                <c:pt idx="0">
                  <c:v>4 pers.</c:v>
                </c:pt>
              </c:strCache>
            </c:strRef>
          </c:tx>
          <c:invertIfNegative val="0"/>
          <c:cat>
            <c:strRef>
              <c:f>'Tab 8'!$F$45</c:f>
              <c:strCache>
                <c:ptCount val="1"/>
                <c:pt idx="0">
                  <c:v>T5</c:v>
                </c:pt>
              </c:strCache>
            </c:strRef>
          </c:cat>
          <c:val>
            <c:numRef>
              <c:f>'Tab 8'!$F$49</c:f>
              <c:numCache>
                <c:formatCode>0%</c:formatCode>
                <c:ptCount val="1"/>
                <c:pt idx="0">
                  <c:v>0.21318681318681318</c:v>
                </c:pt>
              </c:numCache>
            </c:numRef>
          </c:val>
          <c:extLst>
            <c:ext xmlns:c16="http://schemas.microsoft.com/office/drawing/2014/chart" uri="{C3380CC4-5D6E-409C-BE32-E72D297353CC}">
              <c16:uniqueId val="{00000003-8128-4414-B287-E8BE7FD8D450}"/>
            </c:ext>
          </c:extLst>
        </c:ser>
        <c:ser>
          <c:idx val="4"/>
          <c:order val="4"/>
          <c:tx>
            <c:strRef>
              <c:f>'Tab 8'!$A$50</c:f>
              <c:strCache>
                <c:ptCount val="1"/>
                <c:pt idx="0">
                  <c:v>5 pers.</c:v>
                </c:pt>
              </c:strCache>
            </c:strRef>
          </c:tx>
          <c:invertIfNegative val="0"/>
          <c:cat>
            <c:strRef>
              <c:f>'Tab 8'!$F$45</c:f>
              <c:strCache>
                <c:ptCount val="1"/>
                <c:pt idx="0">
                  <c:v>T5</c:v>
                </c:pt>
              </c:strCache>
            </c:strRef>
          </c:cat>
          <c:val>
            <c:numRef>
              <c:f>'Tab 8'!$F$50</c:f>
              <c:numCache>
                <c:formatCode>0%</c:formatCode>
                <c:ptCount val="1"/>
                <c:pt idx="0">
                  <c:v>0.2087912087912088</c:v>
                </c:pt>
              </c:numCache>
            </c:numRef>
          </c:val>
          <c:extLst>
            <c:ext xmlns:c16="http://schemas.microsoft.com/office/drawing/2014/chart" uri="{C3380CC4-5D6E-409C-BE32-E72D297353CC}">
              <c16:uniqueId val="{00000004-8128-4414-B287-E8BE7FD8D450}"/>
            </c:ext>
          </c:extLst>
        </c:ser>
        <c:ser>
          <c:idx val="5"/>
          <c:order val="5"/>
          <c:tx>
            <c:strRef>
              <c:f>'Tab 8'!$A$51</c:f>
              <c:strCache>
                <c:ptCount val="1"/>
                <c:pt idx="0">
                  <c:v>6 pers.</c:v>
                </c:pt>
              </c:strCache>
            </c:strRef>
          </c:tx>
          <c:invertIfNegative val="0"/>
          <c:cat>
            <c:strRef>
              <c:f>'Tab 8'!$F$45</c:f>
              <c:strCache>
                <c:ptCount val="1"/>
                <c:pt idx="0">
                  <c:v>T5</c:v>
                </c:pt>
              </c:strCache>
            </c:strRef>
          </c:cat>
          <c:val>
            <c:numRef>
              <c:f>'Tab 8'!$F$51</c:f>
              <c:numCache>
                <c:formatCode>0%</c:formatCode>
                <c:ptCount val="1"/>
                <c:pt idx="0">
                  <c:v>0.11648351648351649</c:v>
                </c:pt>
              </c:numCache>
            </c:numRef>
          </c:val>
          <c:extLst>
            <c:ext xmlns:c16="http://schemas.microsoft.com/office/drawing/2014/chart" uri="{C3380CC4-5D6E-409C-BE32-E72D297353CC}">
              <c16:uniqueId val="{00000005-8128-4414-B287-E8BE7FD8D450}"/>
            </c:ext>
          </c:extLst>
        </c:ser>
        <c:ser>
          <c:idx val="6"/>
          <c:order val="6"/>
          <c:tx>
            <c:strRef>
              <c:f>'Tab 8'!$A$52</c:f>
              <c:strCache>
                <c:ptCount val="1"/>
                <c:pt idx="0">
                  <c:v>6 pers. et +</c:v>
                </c:pt>
              </c:strCache>
            </c:strRef>
          </c:tx>
          <c:invertIfNegative val="0"/>
          <c:cat>
            <c:strRef>
              <c:f>'Tab 8'!$F$45</c:f>
              <c:strCache>
                <c:ptCount val="1"/>
                <c:pt idx="0">
                  <c:v>T5</c:v>
                </c:pt>
              </c:strCache>
            </c:strRef>
          </c:cat>
          <c:val>
            <c:numRef>
              <c:f>'Tab 8'!$F$52</c:f>
              <c:numCache>
                <c:formatCode>0%</c:formatCode>
                <c:ptCount val="1"/>
                <c:pt idx="0">
                  <c:v>0.23956043956043957</c:v>
                </c:pt>
              </c:numCache>
            </c:numRef>
          </c:val>
          <c:extLst>
            <c:ext xmlns:c16="http://schemas.microsoft.com/office/drawing/2014/chart" uri="{C3380CC4-5D6E-409C-BE32-E72D297353CC}">
              <c16:uniqueId val="{00000006-8128-4414-B287-E8BE7FD8D450}"/>
            </c:ext>
          </c:extLst>
        </c:ser>
        <c:dLbls>
          <c:showLegendKey val="0"/>
          <c:showVal val="0"/>
          <c:showCatName val="0"/>
          <c:showSerName val="0"/>
          <c:showPercent val="0"/>
          <c:showBubbleSize val="0"/>
        </c:dLbls>
        <c:gapWidth val="150"/>
        <c:axId val="237221184"/>
        <c:axId val="237221576"/>
      </c:barChart>
      <c:catAx>
        <c:axId val="237221184"/>
        <c:scaling>
          <c:orientation val="minMax"/>
        </c:scaling>
        <c:delete val="0"/>
        <c:axPos val="b"/>
        <c:numFmt formatCode="General" sourceLinked="0"/>
        <c:majorTickMark val="out"/>
        <c:minorTickMark val="none"/>
        <c:tickLblPos val="none"/>
        <c:spPr>
          <a:ln>
            <a:solidFill>
              <a:sysClr val="windowText" lastClr="000000"/>
            </a:solidFill>
          </a:ln>
        </c:spPr>
        <c:crossAx val="237221576"/>
        <c:crosses val="autoZero"/>
        <c:auto val="1"/>
        <c:lblAlgn val="ctr"/>
        <c:lblOffset val="100"/>
        <c:noMultiLvlLbl val="0"/>
      </c:catAx>
      <c:valAx>
        <c:axId val="237221576"/>
        <c:scaling>
          <c:orientation val="minMax"/>
        </c:scaling>
        <c:delete val="0"/>
        <c:axPos val="l"/>
        <c:majorGridlines/>
        <c:numFmt formatCode="0%" sourceLinked="1"/>
        <c:majorTickMark val="out"/>
        <c:minorTickMark val="none"/>
        <c:tickLblPos val="nextTo"/>
        <c:spPr>
          <a:ln>
            <a:solidFill>
              <a:sysClr val="windowText" lastClr="000000"/>
            </a:solidFill>
          </a:ln>
        </c:spPr>
        <c:crossAx val="237221184"/>
        <c:crosses val="autoZero"/>
        <c:crossBetween val="between"/>
      </c:valAx>
      <c:spPr>
        <a:ln>
          <a:solidFill>
            <a:sysClr val="windowText" lastClr="000000"/>
          </a:solidFill>
        </a:ln>
      </c:spPr>
    </c:plotArea>
    <c:legend>
      <c:legendPos val="r"/>
      <c:layout>
        <c:manualLayout>
          <c:xMode val="edge"/>
          <c:yMode val="edge"/>
          <c:x val="0.69611373578302649"/>
          <c:y val="0.17778897637795274"/>
          <c:w val="0.3038862642169749"/>
          <c:h val="0.5625795275590556"/>
        </c:manualLayout>
      </c:layout>
      <c:overlay val="0"/>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 8'!$G$45</c:f>
          <c:strCache>
            <c:ptCount val="1"/>
            <c:pt idx="0">
              <c:v>T6 et +</c:v>
            </c:pt>
          </c:strCache>
        </c:strRef>
      </c:tx>
      <c:layout>
        <c:manualLayout>
          <c:xMode val="edge"/>
          <c:yMode val="edge"/>
          <c:x val="0.31208836395450767"/>
          <c:y val="3.5555555555555556E-2"/>
        </c:manualLayout>
      </c:layout>
      <c:overlay val="1"/>
      <c:txPr>
        <a:bodyPr/>
        <a:lstStyle/>
        <a:p>
          <a:pPr>
            <a:defRPr sz="1400" b="0"/>
          </a:pPr>
          <a:endParaRPr lang="fr-FR"/>
        </a:p>
      </c:txPr>
    </c:title>
    <c:autoTitleDeleted val="0"/>
    <c:plotArea>
      <c:layout>
        <c:manualLayout>
          <c:layoutTarget val="inner"/>
          <c:xMode val="edge"/>
          <c:yMode val="edge"/>
          <c:x val="0.15995215097514778"/>
          <c:y val="0.17122834645669402"/>
          <c:w val="0.51260215547250199"/>
          <c:h val="0.73874295713035965"/>
        </c:manualLayout>
      </c:layout>
      <c:barChart>
        <c:barDir val="col"/>
        <c:grouping val="clustered"/>
        <c:varyColors val="0"/>
        <c:ser>
          <c:idx val="0"/>
          <c:order val="0"/>
          <c:tx>
            <c:strRef>
              <c:f>'Tab 8'!$A$46</c:f>
              <c:strCache>
                <c:ptCount val="1"/>
                <c:pt idx="0">
                  <c:v>1 pers.</c:v>
                </c:pt>
              </c:strCache>
            </c:strRef>
          </c:tx>
          <c:invertIfNegative val="0"/>
          <c:cat>
            <c:strRef>
              <c:f>'Tab 8'!$G$45</c:f>
              <c:strCache>
                <c:ptCount val="1"/>
                <c:pt idx="0">
                  <c:v>T6 et +</c:v>
                </c:pt>
              </c:strCache>
            </c:strRef>
          </c:cat>
          <c:val>
            <c:numRef>
              <c:f>'Tab 8'!$G$46</c:f>
              <c:numCache>
                <c:formatCode>0%</c:formatCode>
                <c:ptCount val="1"/>
                <c:pt idx="0">
                  <c:v>6.9306930693069313E-2</c:v>
                </c:pt>
              </c:numCache>
            </c:numRef>
          </c:val>
          <c:extLst>
            <c:ext xmlns:c16="http://schemas.microsoft.com/office/drawing/2014/chart" uri="{C3380CC4-5D6E-409C-BE32-E72D297353CC}">
              <c16:uniqueId val="{00000000-533F-4899-882D-16C33BF2C0CC}"/>
            </c:ext>
          </c:extLst>
        </c:ser>
        <c:ser>
          <c:idx val="1"/>
          <c:order val="1"/>
          <c:tx>
            <c:strRef>
              <c:f>'Tab 8'!$A$47</c:f>
              <c:strCache>
                <c:ptCount val="1"/>
                <c:pt idx="0">
                  <c:v>2 pers.</c:v>
                </c:pt>
              </c:strCache>
            </c:strRef>
          </c:tx>
          <c:invertIfNegative val="0"/>
          <c:cat>
            <c:strRef>
              <c:f>'Tab 8'!$G$45</c:f>
              <c:strCache>
                <c:ptCount val="1"/>
                <c:pt idx="0">
                  <c:v>T6 et +</c:v>
                </c:pt>
              </c:strCache>
            </c:strRef>
          </c:cat>
          <c:val>
            <c:numRef>
              <c:f>'Tab 8'!$G$47</c:f>
              <c:numCache>
                <c:formatCode>0%</c:formatCode>
                <c:ptCount val="1"/>
                <c:pt idx="0">
                  <c:v>9.9009900990099015E-2</c:v>
                </c:pt>
              </c:numCache>
            </c:numRef>
          </c:val>
          <c:extLst>
            <c:ext xmlns:c16="http://schemas.microsoft.com/office/drawing/2014/chart" uri="{C3380CC4-5D6E-409C-BE32-E72D297353CC}">
              <c16:uniqueId val="{00000001-533F-4899-882D-16C33BF2C0CC}"/>
            </c:ext>
          </c:extLst>
        </c:ser>
        <c:ser>
          <c:idx val="2"/>
          <c:order val="2"/>
          <c:tx>
            <c:strRef>
              <c:f>'Tab 8'!$A$48</c:f>
              <c:strCache>
                <c:ptCount val="1"/>
                <c:pt idx="0">
                  <c:v>3 pers.</c:v>
                </c:pt>
              </c:strCache>
            </c:strRef>
          </c:tx>
          <c:invertIfNegative val="0"/>
          <c:cat>
            <c:strRef>
              <c:f>'Tab 8'!$G$45</c:f>
              <c:strCache>
                <c:ptCount val="1"/>
                <c:pt idx="0">
                  <c:v>T6 et +</c:v>
                </c:pt>
              </c:strCache>
            </c:strRef>
          </c:cat>
          <c:val>
            <c:numRef>
              <c:f>'Tab 8'!$G$48</c:f>
              <c:numCache>
                <c:formatCode>0%</c:formatCode>
                <c:ptCount val="1"/>
                <c:pt idx="0">
                  <c:v>9.9009900990099015E-2</c:v>
                </c:pt>
              </c:numCache>
            </c:numRef>
          </c:val>
          <c:extLst>
            <c:ext xmlns:c16="http://schemas.microsoft.com/office/drawing/2014/chart" uri="{C3380CC4-5D6E-409C-BE32-E72D297353CC}">
              <c16:uniqueId val="{00000002-533F-4899-882D-16C33BF2C0CC}"/>
            </c:ext>
          </c:extLst>
        </c:ser>
        <c:ser>
          <c:idx val="3"/>
          <c:order val="3"/>
          <c:tx>
            <c:strRef>
              <c:f>'Tab 8'!$A$49</c:f>
              <c:strCache>
                <c:ptCount val="1"/>
                <c:pt idx="0">
                  <c:v>4 pers.</c:v>
                </c:pt>
              </c:strCache>
            </c:strRef>
          </c:tx>
          <c:invertIfNegative val="0"/>
          <c:cat>
            <c:strRef>
              <c:f>'Tab 8'!$G$45</c:f>
              <c:strCache>
                <c:ptCount val="1"/>
                <c:pt idx="0">
                  <c:v>T6 et +</c:v>
                </c:pt>
              </c:strCache>
            </c:strRef>
          </c:cat>
          <c:val>
            <c:numRef>
              <c:f>'Tab 8'!$G$49</c:f>
              <c:numCache>
                <c:formatCode>0%</c:formatCode>
                <c:ptCount val="1"/>
                <c:pt idx="0">
                  <c:v>0.23762376237623761</c:v>
                </c:pt>
              </c:numCache>
            </c:numRef>
          </c:val>
          <c:extLst>
            <c:ext xmlns:c16="http://schemas.microsoft.com/office/drawing/2014/chart" uri="{C3380CC4-5D6E-409C-BE32-E72D297353CC}">
              <c16:uniqueId val="{00000003-533F-4899-882D-16C33BF2C0CC}"/>
            </c:ext>
          </c:extLst>
        </c:ser>
        <c:ser>
          <c:idx val="4"/>
          <c:order val="4"/>
          <c:tx>
            <c:strRef>
              <c:f>'Tab 8'!$A$50</c:f>
              <c:strCache>
                <c:ptCount val="1"/>
                <c:pt idx="0">
                  <c:v>5 pers.</c:v>
                </c:pt>
              </c:strCache>
            </c:strRef>
          </c:tx>
          <c:invertIfNegative val="0"/>
          <c:cat>
            <c:strRef>
              <c:f>'Tab 8'!$G$45</c:f>
              <c:strCache>
                <c:ptCount val="1"/>
                <c:pt idx="0">
                  <c:v>T6 et +</c:v>
                </c:pt>
              </c:strCache>
            </c:strRef>
          </c:cat>
          <c:val>
            <c:numRef>
              <c:f>'Tab 8'!$G$50</c:f>
              <c:numCache>
                <c:formatCode>0%</c:formatCode>
                <c:ptCount val="1"/>
                <c:pt idx="0">
                  <c:v>0.22772277227722773</c:v>
                </c:pt>
              </c:numCache>
            </c:numRef>
          </c:val>
          <c:extLst>
            <c:ext xmlns:c16="http://schemas.microsoft.com/office/drawing/2014/chart" uri="{C3380CC4-5D6E-409C-BE32-E72D297353CC}">
              <c16:uniqueId val="{00000004-533F-4899-882D-16C33BF2C0CC}"/>
            </c:ext>
          </c:extLst>
        </c:ser>
        <c:ser>
          <c:idx val="5"/>
          <c:order val="5"/>
          <c:tx>
            <c:strRef>
              <c:f>'Tab 8'!$A$51</c:f>
              <c:strCache>
                <c:ptCount val="1"/>
                <c:pt idx="0">
                  <c:v>6 pers.</c:v>
                </c:pt>
              </c:strCache>
            </c:strRef>
          </c:tx>
          <c:invertIfNegative val="0"/>
          <c:cat>
            <c:strRef>
              <c:f>'Tab 8'!$G$45</c:f>
              <c:strCache>
                <c:ptCount val="1"/>
                <c:pt idx="0">
                  <c:v>T6 et +</c:v>
                </c:pt>
              </c:strCache>
            </c:strRef>
          </c:cat>
          <c:val>
            <c:numRef>
              <c:f>'Tab 8'!$G$51</c:f>
              <c:numCache>
                <c:formatCode>0%</c:formatCode>
                <c:ptCount val="1"/>
                <c:pt idx="0">
                  <c:v>0.11881188118811881</c:v>
                </c:pt>
              </c:numCache>
            </c:numRef>
          </c:val>
          <c:extLst>
            <c:ext xmlns:c16="http://schemas.microsoft.com/office/drawing/2014/chart" uri="{C3380CC4-5D6E-409C-BE32-E72D297353CC}">
              <c16:uniqueId val="{00000005-533F-4899-882D-16C33BF2C0CC}"/>
            </c:ext>
          </c:extLst>
        </c:ser>
        <c:ser>
          <c:idx val="6"/>
          <c:order val="6"/>
          <c:tx>
            <c:strRef>
              <c:f>'Tab 8'!$A$52</c:f>
              <c:strCache>
                <c:ptCount val="1"/>
                <c:pt idx="0">
                  <c:v>6 pers. et +</c:v>
                </c:pt>
              </c:strCache>
            </c:strRef>
          </c:tx>
          <c:invertIfNegative val="0"/>
          <c:cat>
            <c:strRef>
              <c:f>'Tab 8'!$G$45</c:f>
              <c:strCache>
                <c:ptCount val="1"/>
                <c:pt idx="0">
                  <c:v>T6 et +</c:v>
                </c:pt>
              </c:strCache>
            </c:strRef>
          </c:cat>
          <c:val>
            <c:numRef>
              <c:f>'Tab 8'!$G$52</c:f>
              <c:numCache>
                <c:formatCode>0%</c:formatCode>
                <c:ptCount val="1"/>
                <c:pt idx="0">
                  <c:v>0.14851485148514851</c:v>
                </c:pt>
              </c:numCache>
            </c:numRef>
          </c:val>
          <c:extLst>
            <c:ext xmlns:c16="http://schemas.microsoft.com/office/drawing/2014/chart" uri="{C3380CC4-5D6E-409C-BE32-E72D297353CC}">
              <c16:uniqueId val="{00000006-533F-4899-882D-16C33BF2C0CC}"/>
            </c:ext>
          </c:extLst>
        </c:ser>
        <c:dLbls>
          <c:showLegendKey val="0"/>
          <c:showVal val="0"/>
          <c:showCatName val="0"/>
          <c:showSerName val="0"/>
          <c:showPercent val="0"/>
          <c:showBubbleSize val="0"/>
        </c:dLbls>
        <c:gapWidth val="150"/>
        <c:axId val="237222360"/>
        <c:axId val="237222752"/>
      </c:barChart>
      <c:catAx>
        <c:axId val="237222360"/>
        <c:scaling>
          <c:orientation val="minMax"/>
        </c:scaling>
        <c:delete val="0"/>
        <c:axPos val="b"/>
        <c:numFmt formatCode="General" sourceLinked="0"/>
        <c:majorTickMark val="out"/>
        <c:minorTickMark val="none"/>
        <c:tickLblPos val="none"/>
        <c:spPr>
          <a:ln>
            <a:solidFill>
              <a:sysClr val="windowText" lastClr="000000"/>
            </a:solidFill>
          </a:ln>
        </c:spPr>
        <c:crossAx val="237222752"/>
        <c:crosses val="autoZero"/>
        <c:auto val="1"/>
        <c:lblAlgn val="ctr"/>
        <c:lblOffset val="100"/>
        <c:noMultiLvlLbl val="0"/>
      </c:catAx>
      <c:valAx>
        <c:axId val="237222752"/>
        <c:scaling>
          <c:orientation val="minMax"/>
        </c:scaling>
        <c:delete val="0"/>
        <c:axPos val="l"/>
        <c:majorGridlines/>
        <c:numFmt formatCode="0%" sourceLinked="1"/>
        <c:majorTickMark val="out"/>
        <c:minorTickMark val="none"/>
        <c:tickLblPos val="nextTo"/>
        <c:spPr>
          <a:ln>
            <a:solidFill>
              <a:sysClr val="windowText" lastClr="000000"/>
            </a:solidFill>
          </a:ln>
        </c:spPr>
        <c:crossAx val="237222360"/>
        <c:crosses val="autoZero"/>
        <c:crossBetween val="between"/>
      </c:valAx>
      <c:spPr>
        <a:ln>
          <a:solidFill>
            <a:sysClr val="windowText" lastClr="000000"/>
          </a:solidFill>
        </a:ln>
      </c:spPr>
    </c:plotArea>
    <c:legend>
      <c:legendPos val="r"/>
      <c:layout>
        <c:manualLayout>
          <c:xMode val="edge"/>
          <c:yMode val="edge"/>
          <c:x val="0.69611373578302649"/>
          <c:y val="0.17778897637795274"/>
          <c:w val="0.30388626421697512"/>
          <c:h val="0.5625795275590556"/>
        </c:manualLayout>
      </c:layout>
      <c:overlay val="0"/>
    </c:legend>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25275590551182"/>
          <c:y val="3.8665494469815841E-2"/>
          <c:w val="0.78650551181102357"/>
          <c:h val="0.84821705239292144"/>
        </c:manualLayout>
      </c:layout>
      <c:scatterChart>
        <c:scatterStyle val="lineMarker"/>
        <c:varyColors val="0"/>
        <c:ser>
          <c:idx val="0"/>
          <c:order val="0"/>
          <c:tx>
            <c:strRef>
              <c:f>'Tab 9'!$L$8</c:f>
              <c:strCache>
                <c:ptCount val="1"/>
                <c:pt idx="0">
                  <c:v>Hommes</c:v>
                </c:pt>
              </c:strCache>
            </c:strRef>
          </c:tx>
          <c:marker>
            <c:symbol val="none"/>
          </c:marker>
          <c:xVal>
            <c:numRef>
              <c:f>'Tab 9'!$K$9:$K$124</c:f>
              <c:numCache>
                <c:formatCode>General</c:formatCode>
                <c:ptCount val="116"/>
                <c:pt idx="0">
                  <c:v>0</c:v>
                </c:pt>
                <c:pt idx="1">
                  <c:v>1</c:v>
                </c:pt>
                <c:pt idx="2">
                  <c:v>2</c:v>
                </c:pt>
                <c:pt idx="3">
                  <c:v>2.99</c:v>
                </c:pt>
                <c:pt idx="4">
                  <c:v>3</c:v>
                </c:pt>
                <c:pt idx="5">
                  <c:v>4</c:v>
                </c:pt>
                <c:pt idx="6">
                  <c:v>5</c:v>
                </c:pt>
                <c:pt idx="7">
                  <c:v>5.99</c:v>
                </c:pt>
                <c:pt idx="8">
                  <c:v>6</c:v>
                </c:pt>
                <c:pt idx="9">
                  <c:v>7</c:v>
                </c:pt>
                <c:pt idx="10">
                  <c:v>8</c:v>
                </c:pt>
                <c:pt idx="11">
                  <c:v>9</c:v>
                </c:pt>
                <c:pt idx="12">
                  <c:v>10</c:v>
                </c:pt>
                <c:pt idx="13">
                  <c:v>10.99</c:v>
                </c:pt>
                <c:pt idx="14">
                  <c:v>11</c:v>
                </c:pt>
                <c:pt idx="15">
                  <c:v>12</c:v>
                </c:pt>
                <c:pt idx="16">
                  <c:v>13</c:v>
                </c:pt>
                <c:pt idx="17">
                  <c:v>14</c:v>
                </c:pt>
                <c:pt idx="18">
                  <c:v>15</c:v>
                </c:pt>
                <c:pt idx="19">
                  <c:v>16</c:v>
                </c:pt>
                <c:pt idx="20">
                  <c:v>17</c:v>
                </c:pt>
                <c:pt idx="21">
                  <c:v>17.989999999999998</c:v>
                </c:pt>
                <c:pt idx="22">
                  <c:v>18</c:v>
                </c:pt>
                <c:pt idx="23">
                  <c:v>19</c:v>
                </c:pt>
                <c:pt idx="24">
                  <c:v>20</c:v>
                </c:pt>
                <c:pt idx="25">
                  <c:v>21</c:v>
                </c:pt>
                <c:pt idx="26">
                  <c:v>22</c:v>
                </c:pt>
                <c:pt idx="27">
                  <c:v>23</c:v>
                </c:pt>
                <c:pt idx="28">
                  <c:v>24</c:v>
                </c:pt>
                <c:pt idx="29">
                  <c:v>24.99</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39.99</c:v>
                </c:pt>
                <c:pt idx="46">
                  <c:v>40</c:v>
                </c:pt>
                <c:pt idx="47">
                  <c:v>41</c:v>
                </c:pt>
                <c:pt idx="48">
                  <c:v>42</c:v>
                </c:pt>
                <c:pt idx="49">
                  <c:v>43</c:v>
                </c:pt>
                <c:pt idx="50">
                  <c:v>44</c:v>
                </c:pt>
                <c:pt idx="51">
                  <c:v>45</c:v>
                </c:pt>
                <c:pt idx="52">
                  <c:v>46</c:v>
                </c:pt>
                <c:pt idx="53">
                  <c:v>47</c:v>
                </c:pt>
                <c:pt idx="54">
                  <c:v>48</c:v>
                </c:pt>
                <c:pt idx="55">
                  <c:v>49</c:v>
                </c:pt>
                <c:pt idx="56">
                  <c:v>50</c:v>
                </c:pt>
                <c:pt idx="57">
                  <c:v>51</c:v>
                </c:pt>
                <c:pt idx="58">
                  <c:v>52</c:v>
                </c:pt>
                <c:pt idx="59">
                  <c:v>53</c:v>
                </c:pt>
                <c:pt idx="60">
                  <c:v>54</c:v>
                </c:pt>
                <c:pt idx="61">
                  <c:v>54.99</c:v>
                </c:pt>
                <c:pt idx="62">
                  <c:v>55</c:v>
                </c:pt>
                <c:pt idx="63">
                  <c:v>56</c:v>
                </c:pt>
                <c:pt idx="64">
                  <c:v>57</c:v>
                </c:pt>
                <c:pt idx="65">
                  <c:v>58</c:v>
                </c:pt>
                <c:pt idx="66">
                  <c:v>59</c:v>
                </c:pt>
                <c:pt idx="67">
                  <c:v>60</c:v>
                </c:pt>
                <c:pt idx="68">
                  <c:v>61</c:v>
                </c:pt>
                <c:pt idx="69">
                  <c:v>62</c:v>
                </c:pt>
                <c:pt idx="70">
                  <c:v>63</c:v>
                </c:pt>
                <c:pt idx="71">
                  <c:v>64</c:v>
                </c:pt>
                <c:pt idx="72">
                  <c:v>64.989999999999995</c:v>
                </c:pt>
                <c:pt idx="73">
                  <c:v>65</c:v>
                </c:pt>
                <c:pt idx="74">
                  <c:v>66</c:v>
                </c:pt>
                <c:pt idx="75">
                  <c:v>67</c:v>
                </c:pt>
                <c:pt idx="76">
                  <c:v>68</c:v>
                </c:pt>
                <c:pt idx="77">
                  <c:v>69</c:v>
                </c:pt>
                <c:pt idx="78">
                  <c:v>70</c:v>
                </c:pt>
                <c:pt idx="79">
                  <c:v>71</c:v>
                </c:pt>
                <c:pt idx="80">
                  <c:v>72</c:v>
                </c:pt>
                <c:pt idx="81">
                  <c:v>73</c:v>
                </c:pt>
                <c:pt idx="82">
                  <c:v>74</c:v>
                </c:pt>
                <c:pt idx="83">
                  <c:v>75</c:v>
                </c:pt>
                <c:pt idx="84">
                  <c:v>76</c:v>
                </c:pt>
                <c:pt idx="85">
                  <c:v>77</c:v>
                </c:pt>
                <c:pt idx="86">
                  <c:v>78</c:v>
                </c:pt>
                <c:pt idx="87">
                  <c:v>79</c:v>
                </c:pt>
                <c:pt idx="88">
                  <c:v>79.989999999999995</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pt idx="110">
                  <c:v>101</c:v>
                </c:pt>
                <c:pt idx="111">
                  <c:v>102</c:v>
                </c:pt>
                <c:pt idx="112">
                  <c:v>103</c:v>
                </c:pt>
                <c:pt idx="113">
                  <c:v>104</c:v>
                </c:pt>
                <c:pt idx="114">
                  <c:v>104.99</c:v>
                </c:pt>
                <c:pt idx="115">
                  <c:v>105</c:v>
                </c:pt>
              </c:numCache>
            </c:numRef>
          </c:xVal>
          <c:yVal>
            <c:numRef>
              <c:f>'Tab 9'!$L$9:$L$124</c:f>
              <c:numCache>
                <c:formatCode>###\ ###\ ##0</c:formatCode>
                <c:ptCount val="116"/>
                <c:pt idx="0">
                  <c:v>3048.6666666666665</c:v>
                </c:pt>
                <c:pt idx="1">
                  <c:v>3048.6666666666665</c:v>
                </c:pt>
                <c:pt idx="2">
                  <c:v>3048.6666666666665</c:v>
                </c:pt>
                <c:pt idx="3">
                  <c:v>3048.6666666666665</c:v>
                </c:pt>
                <c:pt idx="4">
                  <c:v>2535.6666666666665</c:v>
                </c:pt>
                <c:pt idx="5">
                  <c:v>2535.6666666666665</c:v>
                </c:pt>
                <c:pt idx="6">
                  <c:v>2535.6666666666665</c:v>
                </c:pt>
                <c:pt idx="7">
                  <c:v>2535.6666666666665</c:v>
                </c:pt>
                <c:pt idx="8">
                  <c:v>2149</c:v>
                </c:pt>
                <c:pt idx="9">
                  <c:v>2149</c:v>
                </c:pt>
                <c:pt idx="10">
                  <c:v>2149</c:v>
                </c:pt>
                <c:pt idx="11">
                  <c:v>2149</c:v>
                </c:pt>
                <c:pt idx="12">
                  <c:v>2149</c:v>
                </c:pt>
                <c:pt idx="13" formatCode="General">
                  <c:v>2149</c:v>
                </c:pt>
                <c:pt idx="14">
                  <c:v>2225.7142857142858</c:v>
                </c:pt>
                <c:pt idx="15">
                  <c:v>2225.7142857142858</c:v>
                </c:pt>
                <c:pt idx="16">
                  <c:v>2225.7142857142858</c:v>
                </c:pt>
                <c:pt idx="17">
                  <c:v>2225.7142857142858</c:v>
                </c:pt>
                <c:pt idx="18">
                  <c:v>2225.7142857142858</c:v>
                </c:pt>
                <c:pt idx="19">
                  <c:v>2225.7142857142858</c:v>
                </c:pt>
                <c:pt idx="20">
                  <c:v>2225.7142857142858</c:v>
                </c:pt>
                <c:pt idx="21">
                  <c:v>2225.7142857142858</c:v>
                </c:pt>
                <c:pt idx="22">
                  <c:v>4664.2857142857147</c:v>
                </c:pt>
                <c:pt idx="23">
                  <c:v>4664.2857142857147</c:v>
                </c:pt>
                <c:pt idx="24">
                  <c:v>4664.2857142857147</c:v>
                </c:pt>
                <c:pt idx="25">
                  <c:v>4664.2857142857147</c:v>
                </c:pt>
                <c:pt idx="26">
                  <c:v>4664.2857142857147</c:v>
                </c:pt>
                <c:pt idx="27">
                  <c:v>4664.2857142857147</c:v>
                </c:pt>
                <c:pt idx="28">
                  <c:v>4664.2857142857147</c:v>
                </c:pt>
                <c:pt idx="29">
                  <c:v>4664.2857142857147</c:v>
                </c:pt>
                <c:pt idx="30">
                  <c:v>3998.6</c:v>
                </c:pt>
                <c:pt idx="31">
                  <c:v>3998.6</c:v>
                </c:pt>
                <c:pt idx="32">
                  <c:v>3998.6</c:v>
                </c:pt>
                <c:pt idx="33">
                  <c:v>3998.6</c:v>
                </c:pt>
                <c:pt idx="34">
                  <c:v>3998.6</c:v>
                </c:pt>
                <c:pt idx="35">
                  <c:v>3998.6</c:v>
                </c:pt>
                <c:pt idx="36">
                  <c:v>3998.6</c:v>
                </c:pt>
                <c:pt idx="37">
                  <c:v>3998.6</c:v>
                </c:pt>
                <c:pt idx="38">
                  <c:v>3998.6</c:v>
                </c:pt>
                <c:pt idx="39">
                  <c:v>3998.6</c:v>
                </c:pt>
                <c:pt idx="40">
                  <c:v>3998.6</c:v>
                </c:pt>
                <c:pt idx="41">
                  <c:v>3998.6</c:v>
                </c:pt>
                <c:pt idx="42">
                  <c:v>3998.6</c:v>
                </c:pt>
                <c:pt idx="43">
                  <c:v>3998.6</c:v>
                </c:pt>
                <c:pt idx="44">
                  <c:v>3998.6</c:v>
                </c:pt>
                <c:pt idx="45">
                  <c:v>3998.6</c:v>
                </c:pt>
                <c:pt idx="46">
                  <c:v>2512.1333333333332</c:v>
                </c:pt>
                <c:pt idx="47">
                  <c:v>2512.1333333333332</c:v>
                </c:pt>
                <c:pt idx="48">
                  <c:v>2512.1333333333332</c:v>
                </c:pt>
                <c:pt idx="49">
                  <c:v>2512.1333333333332</c:v>
                </c:pt>
                <c:pt idx="50">
                  <c:v>2512.1333333333332</c:v>
                </c:pt>
                <c:pt idx="51">
                  <c:v>2512.1333333333332</c:v>
                </c:pt>
                <c:pt idx="52">
                  <c:v>2512.1333333333332</c:v>
                </c:pt>
                <c:pt idx="53">
                  <c:v>2512.1333333333332</c:v>
                </c:pt>
                <c:pt idx="54">
                  <c:v>2512.1333333333332</c:v>
                </c:pt>
                <c:pt idx="55">
                  <c:v>2512.1333333333332</c:v>
                </c:pt>
                <c:pt idx="56">
                  <c:v>2512.1333333333332</c:v>
                </c:pt>
                <c:pt idx="57">
                  <c:v>2512.1333333333332</c:v>
                </c:pt>
                <c:pt idx="58">
                  <c:v>2512.1333333333332</c:v>
                </c:pt>
                <c:pt idx="59">
                  <c:v>2512.1333333333332</c:v>
                </c:pt>
                <c:pt idx="60">
                  <c:v>2512.1333333333332</c:v>
                </c:pt>
                <c:pt idx="61">
                  <c:v>2512.1333333333332</c:v>
                </c:pt>
                <c:pt idx="62">
                  <c:v>2103.8000000000002</c:v>
                </c:pt>
                <c:pt idx="63">
                  <c:v>2103.8000000000002</c:v>
                </c:pt>
                <c:pt idx="64">
                  <c:v>2103.8000000000002</c:v>
                </c:pt>
                <c:pt idx="65">
                  <c:v>2103.8000000000002</c:v>
                </c:pt>
                <c:pt idx="66">
                  <c:v>2103.8000000000002</c:v>
                </c:pt>
                <c:pt idx="67">
                  <c:v>2103.8000000000002</c:v>
                </c:pt>
                <c:pt idx="68">
                  <c:v>2103.8000000000002</c:v>
                </c:pt>
                <c:pt idx="69">
                  <c:v>2103.8000000000002</c:v>
                </c:pt>
                <c:pt idx="70">
                  <c:v>2103.8000000000002</c:v>
                </c:pt>
                <c:pt idx="71">
                  <c:v>2103.8000000000002</c:v>
                </c:pt>
                <c:pt idx="72">
                  <c:v>2103.8000000000002</c:v>
                </c:pt>
                <c:pt idx="73">
                  <c:v>1203.1333333333334</c:v>
                </c:pt>
                <c:pt idx="74">
                  <c:v>1203.1333333333334</c:v>
                </c:pt>
                <c:pt idx="75">
                  <c:v>1203.1333333333334</c:v>
                </c:pt>
                <c:pt idx="76">
                  <c:v>1203.1333333333334</c:v>
                </c:pt>
                <c:pt idx="77">
                  <c:v>1203.1333333333334</c:v>
                </c:pt>
                <c:pt idx="78">
                  <c:v>1203.1333333333334</c:v>
                </c:pt>
                <c:pt idx="79">
                  <c:v>1203.1333333333334</c:v>
                </c:pt>
                <c:pt idx="80">
                  <c:v>1203.1333333333334</c:v>
                </c:pt>
                <c:pt idx="81">
                  <c:v>1203.1333333333334</c:v>
                </c:pt>
                <c:pt idx="82">
                  <c:v>1203.1333333333334</c:v>
                </c:pt>
                <c:pt idx="83">
                  <c:v>1203.1333333333334</c:v>
                </c:pt>
                <c:pt idx="84">
                  <c:v>1203.1333333333334</c:v>
                </c:pt>
                <c:pt idx="85">
                  <c:v>1203.1333333333334</c:v>
                </c:pt>
                <c:pt idx="86">
                  <c:v>1203.1333333333334</c:v>
                </c:pt>
                <c:pt idx="87">
                  <c:v>1203.1333333333334</c:v>
                </c:pt>
                <c:pt idx="88">
                  <c:v>1203.1333333333334</c:v>
                </c:pt>
                <c:pt idx="89">
                  <c:v>290</c:v>
                </c:pt>
                <c:pt idx="90">
                  <c:v>290</c:v>
                </c:pt>
                <c:pt idx="91">
                  <c:v>290</c:v>
                </c:pt>
                <c:pt idx="92">
                  <c:v>290</c:v>
                </c:pt>
                <c:pt idx="93">
                  <c:v>290</c:v>
                </c:pt>
                <c:pt idx="94">
                  <c:v>290</c:v>
                </c:pt>
                <c:pt idx="95">
                  <c:v>290</c:v>
                </c:pt>
                <c:pt idx="96">
                  <c:v>290</c:v>
                </c:pt>
                <c:pt idx="97">
                  <c:v>290</c:v>
                </c:pt>
                <c:pt idx="98">
                  <c:v>290</c:v>
                </c:pt>
                <c:pt idx="99">
                  <c:v>290</c:v>
                </c:pt>
                <c:pt idx="100">
                  <c:v>290</c:v>
                </c:pt>
                <c:pt idx="101">
                  <c:v>290</c:v>
                </c:pt>
                <c:pt idx="102">
                  <c:v>290</c:v>
                </c:pt>
                <c:pt idx="103">
                  <c:v>290</c:v>
                </c:pt>
                <c:pt idx="104">
                  <c:v>290</c:v>
                </c:pt>
                <c:pt idx="105">
                  <c:v>290</c:v>
                </c:pt>
                <c:pt idx="106">
                  <c:v>290</c:v>
                </c:pt>
                <c:pt idx="107">
                  <c:v>290</c:v>
                </c:pt>
                <c:pt idx="108">
                  <c:v>290</c:v>
                </c:pt>
                <c:pt idx="109">
                  <c:v>290</c:v>
                </c:pt>
                <c:pt idx="110">
                  <c:v>290</c:v>
                </c:pt>
                <c:pt idx="111">
                  <c:v>290</c:v>
                </c:pt>
                <c:pt idx="112">
                  <c:v>290</c:v>
                </c:pt>
                <c:pt idx="113">
                  <c:v>290</c:v>
                </c:pt>
                <c:pt idx="114">
                  <c:v>290</c:v>
                </c:pt>
                <c:pt idx="115" formatCode="General">
                  <c:v>0</c:v>
                </c:pt>
              </c:numCache>
            </c:numRef>
          </c:yVal>
          <c:smooth val="0"/>
          <c:extLst>
            <c:ext xmlns:c16="http://schemas.microsoft.com/office/drawing/2014/chart" uri="{C3380CC4-5D6E-409C-BE32-E72D297353CC}">
              <c16:uniqueId val="{00000000-4A4D-454A-9BDD-88C4B25D82E0}"/>
            </c:ext>
          </c:extLst>
        </c:ser>
        <c:ser>
          <c:idx val="1"/>
          <c:order val="1"/>
          <c:tx>
            <c:strRef>
              <c:f>'Tab 9'!$M$8</c:f>
              <c:strCache>
                <c:ptCount val="1"/>
                <c:pt idx="0">
                  <c:v>Femmes</c:v>
                </c:pt>
              </c:strCache>
            </c:strRef>
          </c:tx>
          <c:marker>
            <c:symbol val="none"/>
          </c:marker>
          <c:xVal>
            <c:numRef>
              <c:f>'Tab 9'!$K$9:$K$124</c:f>
              <c:numCache>
                <c:formatCode>General</c:formatCode>
                <c:ptCount val="116"/>
                <c:pt idx="0">
                  <c:v>0</c:v>
                </c:pt>
                <c:pt idx="1">
                  <c:v>1</c:v>
                </c:pt>
                <c:pt idx="2">
                  <c:v>2</c:v>
                </c:pt>
                <c:pt idx="3">
                  <c:v>2.99</c:v>
                </c:pt>
                <c:pt idx="4">
                  <c:v>3</c:v>
                </c:pt>
                <c:pt idx="5">
                  <c:v>4</c:v>
                </c:pt>
                <c:pt idx="6">
                  <c:v>5</c:v>
                </c:pt>
                <c:pt idx="7">
                  <c:v>5.99</c:v>
                </c:pt>
                <c:pt idx="8">
                  <c:v>6</c:v>
                </c:pt>
                <c:pt idx="9">
                  <c:v>7</c:v>
                </c:pt>
                <c:pt idx="10">
                  <c:v>8</c:v>
                </c:pt>
                <c:pt idx="11">
                  <c:v>9</c:v>
                </c:pt>
                <c:pt idx="12">
                  <c:v>10</c:v>
                </c:pt>
                <c:pt idx="13">
                  <c:v>10.99</c:v>
                </c:pt>
                <c:pt idx="14">
                  <c:v>11</c:v>
                </c:pt>
                <c:pt idx="15">
                  <c:v>12</c:v>
                </c:pt>
                <c:pt idx="16">
                  <c:v>13</c:v>
                </c:pt>
                <c:pt idx="17">
                  <c:v>14</c:v>
                </c:pt>
                <c:pt idx="18">
                  <c:v>15</c:v>
                </c:pt>
                <c:pt idx="19">
                  <c:v>16</c:v>
                </c:pt>
                <c:pt idx="20">
                  <c:v>17</c:v>
                </c:pt>
                <c:pt idx="21">
                  <c:v>17.989999999999998</c:v>
                </c:pt>
                <c:pt idx="22">
                  <c:v>18</c:v>
                </c:pt>
                <c:pt idx="23">
                  <c:v>19</c:v>
                </c:pt>
                <c:pt idx="24">
                  <c:v>20</c:v>
                </c:pt>
                <c:pt idx="25">
                  <c:v>21</c:v>
                </c:pt>
                <c:pt idx="26">
                  <c:v>22</c:v>
                </c:pt>
                <c:pt idx="27">
                  <c:v>23</c:v>
                </c:pt>
                <c:pt idx="28">
                  <c:v>24</c:v>
                </c:pt>
                <c:pt idx="29">
                  <c:v>24.99</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39.99</c:v>
                </c:pt>
                <c:pt idx="46">
                  <c:v>40</c:v>
                </c:pt>
                <c:pt idx="47">
                  <c:v>41</c:v>
                </c:pt>
                <c:pt idx="48">
                  <c:v>42</c:v>
                </c:pt>
                <c:pt idx="49">
                  <c:v>43</c:v>
                </c:pt>
                <c:pt idx="50">
                  <c:v>44</c:v>
                </c:pt>
                <c:pt idx="51">
                  <c:v>45</c:v>
                </c:pt>
                <c:pt idx="52">
                  <c:v>46</c:v>
                </c:pt>
                <c:pt idx="53">
                  <c:v>47</c:v>
                </c:pt>
                <c:pt idx="54">
                  <c:v>48</c:v>
                </c:pt>
                <c:pt idx="55">
                  <c:v>49</c:v>
                </c:pt>
                <c:pt idx="56">
                  <c:v>50</c:v>
                </c:pt>
                <c:pt idx="57">
                  <c:v>51</c:v>
                </c:pt>
                <c:pt idx="58">
                  <c:v>52</c:v>
                </c:pt>
                <c:pt idx="59">
                  <c:v>53</c:v>
                </c:pt>
                <c:pt idx="60">
                  <c:v>54</c:v>
                </c:pt>
                <c:pt idx="61">
                  <c:v>54.99</c:v>
                </c:pt>
                <c:pt idx="62">
                  <c:v>55</c:v>
                </c:pt>
                <c:pt idx="63">
                  <c:v>56</c:v>
                </c:pt>
                <c:pt idx="64">
                  <c:v>57</c:v>
                </c:pt>
                <c:pt idx="65">
                  <c:v>58</c:v>
                </c:pt>
                <c:pt idx="66">
                  <c:v>59</c:v>
                </c:pt>
                <c:pt idx="67">
                  <c:v>60</c:v>
                </c:pt>
                <c:pt idx="68">
                  <c:v>61</c:v>
                </c:pt>
                <c:pt idx="69">
                  <c:v>62</c:v>
                </c:pt>
                <c:pt idx="70">
                  <c:v>63</c:v>
                </c:pt>
                <c:pt idx="71">
                  <c:v>64</c:v>
                </c:pt>
                <c:pt idx="72">
                  <c:v>64.989999999999995</c:v>
                </c:pt>
                <c:pt idx="73">
                  <c:v>65</c:v>
                </c:pt>
                <c:pt idx="74">
                  <c:v>66</c:v>
                </c:pt>
                <c:pt idx="75">
                  <c:v>67</c:v>
                </c:pt>
                <c:pt idx="76">
                  <c:v>68</c:v>
                </c:pt>
                <c:pt idx="77">
                  <c:v>69</c:v>
                </c:pt>
                <c:pt idx="78">
                  <c:v>70</c:v>
                </c:pt>
                <c:pt idx="79">
                  <c:v>71</c:v>
                </c:pt>
                <c:pt idx="80">
                  <c:v>72</c:v>
                </c:pt>
                <c:pt idx="81">
                  <c:v>73</c:v>
                </c:pt>
                <c:pt idx="82">
                  <c:v>74</c:v>
                </c:pt>
                <c:pt idx="83">
                  <c:v>75</c:v>
                </c:pt>
                <c:pt idx="84">
                  <c:v>76</c:v>
                </c:pt>
                <c:pt idx="85">
                  <c:v>77</c:v>
                </c:pt>
                <c:pt idx="86">
                  <c:v>78</c:v>
                </c:pt>
                <c:pt idx="87">
                  <c:v>79</c:v>
                </c:pt>
                <c:pt idx="88">
                  <c:v>79.989999999999995</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pt idx="110">
                  <c:v>101</c:v>
                </c:pt>
                <c:pt idx="111">
                  <c:v>102</c:v>
                </c:pt>
                <c:pt idx="112">
                  <c:v>103</c:v>
                </c:pt>
                <c:pt idx="113">
                  <c:v>104</c:v>
                </c:pt>
                <c:pt idx="114">
                  <c:v>104.99</c:v>
                </c:pt>
                <c:pt idx="115">
                  <c:v>105</c:v>
                </c:pt>
              </c:numCache>
            </c:numRef>
          </c:xVal>
          <c:yVal>
            <c:numRef>
              <c:f>'Tab 9'!$M$9:$M$124</c:f>
              <c:numCache>
                <c:formatCode>###\ ###\ ##0</c:formatCode>
                <c:ptCount val="116"/>
                <c:pt idx="0">
                  <c:v>2830.3333333333335</c:v>
                </c:pt>
                <c:pt idx="1">
                  <c:v>2830.3333333333335</c:v>
                </c:pt>
                <c:pt idx="2">
                  <c:v>2830.3333333333335</c:v>
                </c:pt>
                <c:pt idx="3">
                  <c:v>2830.3333333333335</c:v>
                </c:pt>
                <c:pt idx="4">
                  <c:v>2481.3333333333335</c:v>
                </c:pt>
                <c:pt idx="5">
                  <c:v>2481.3333333333335</c:v>
                </c:pt>
                <c:pt idx="6">
                  <c:v>2481.3333333333335</c:v>
                </c:pt>
                <c:pt idx="7">
                  <c:v>2481.3333333333335</c:v>
                </c:pt>
                <c:pt idx="8">
                  <c:v>2160</c:v>
                </c:pt>
                <c:pt idx="9">
                  <c:v>2160</c:v>
                </c:pt>
                <c:pt idx="10">
                  <c:v>2160</c:v>
                </c:pt>
                <c:pt idx="11">
                  <c:v>2160</c:v>
                </c:pt>
                <c:pt idx="12">
                  <c:v>2160</c:v>
                </c:pt>
                <c:pt idx="13" formatCode="General">
                  <c:v>2160</c:v>
                </c:pt>
                <c:pt idx="14">
                  <c:v>2162.7142857142858</c:v>
                </c:pt>
                <c:pt idx="15">
                  <c:v>2162.7142857142858</c:v>
                </c:pt>
                <c:pt idx="16">
                  <c:v>2162.7142857142858</c:v>
                </c:pt>
                <c:pt idx="17">
                  <c:v>2162.7142857142858</c:v>
                </c:pt>
                <c:pt idx="18">
                  <c:v>2162.7142857142858</c:v>
                </c:pt>
                <c:pt idx="19">
                  <c:v>2162.7142857142858</c:v>
                </c:pt>
                <c:pt idx="20">
                  <c:v>2162.7142857142858</c:v>
                </c:pt>
                <c:pt idx="21">
                  <c:v>2162.7142857142858</c:v>
                </c:pt>
                <c:pt idx="22">
                  <c:v>6036.8571428571431</c:v>
                </c:pt>
                <c:pt idx="23">
                  <c:v>6036.8571428571431</c:v>
                </c:pt>
                <c:pt idx="24">
                  <c:v>6036.8571428571431</c:v>
                </c:pt>
                <c:pt idx="25">
                  <c:v>6036.8571428571431</c:v>
                </c:pt>
                <c:pt idx="26">
                  <c:v>6036.8571428571431</c:v>
                </c:pt>
                <c:pt idx="27">
                  <c:v>6036.8571428571431</c:v>
                </c:pt>
                <c:pt idx="28">
                  <c:v>6036.8571428571431</c:v>
                </c:pt>
                <c:pt idx="29">
                  <c:v>6036.8571428571431</c:v>
                </c:pt>
                <c:pt idx="30">
                  <c:v>3963.2666666666669</c:v>
                </c:pt>
                <c:pt idx="31">
                  <c:v>3963.2666666666669</c:v>
                </c:pt>
                <c:pt idx="32">
                  <c:v>3963.2666666666669</c:v>
                </c:pt>
                <c:pt idx="33">
                  <c:v>3963.2666666666669</c:v>
                </c:pt>
                <c:pt idx="34">
                  <c:v>3963.2666666666669</c:v>
                </c:pt>
                <c:pt idx="35">
                  <c:v>3963.2666666666669</c:v>
                </c:pt>
                <c:pt idx="36">
                  <c:v>3963.2666666666669</c:v>
                </c:pt>
                <c:pt idx="37">
                  <c:v>3963.2666666666669</c:v>
                </c:pt>
                <c:pt idx="38">
                  <c:v>3963.2666666666669</c:v>
                </c:pt>
                <c:pt idx="39">
                  <c:v>3963.2666666666669</c:v>
                </c:pt>
                <c:pt idx="40">
                  <c:v>3963.2666666666669</c:v>
                </c:pt>
                <c:pt idx="41">
                  <c:v>3963.2666666666669</c:v>
                </c:pt>
                <c:pt idx="42">
                  <c:v>3963.2666666666669</c:v>
                </c:pt>
                <c:pt idx="43">
                  <c:v>3963.2666666666669</c:v>
                </c:pt>
                <c:pt idx="44">
                  <c:v>3963.2666666666669</c:v>
                </c:pt>
                <c:pt idx="45">
                  <c:v>3963.2666666666669</c:v>
                </c:pt>
                <c:pt idx="46">
                  <c:v>2778.7333333333331</c:v>
                </c:pt>
                <c:pt idx="47">
                  <c:v>2778.7333333333331</c:v>
                </c:pt>
                <c:pt idx="48">
                  <c:v>2778.7333333333331</c:v>
                </c:pt>
                <c:pt idx="49">
                  <c:v>2778.7333333333331</c:v>
                </c:pt>
                <c:pt idx="50">
                  <c:v>2778.7333333333331</c:v>
                </c:pt>
                <c:pt idx="51">
                  <c:v>2778.7333333333331</c:v>
                </c:pt>
                <c:pt idx="52">
                  <c:v>2778.7333333333331</c:v>
                </c:pt>
                <c:pt idx="53">
                  <c:v>2778.7333333333331</c:v>
                </c:pt>
                <c:pt idx="54">
                  <c:v>2778.7333333333331</c:v>
                </c:pt>
                <c:pt idx="55">
                  <c:v>2778.7333333333331</c:v>
                </c:pt>
                <c:pt idx="56">
                  <c:v>2778.7333333333331</c:v>
                </c:pt>
                <c:pt idx="57">
                  <c:v>2778.7333333333331</c:v>
                </c:pt>
                <c:pt idx="58">
                  <c:v>2778.7333333333331</c:v>
                </c:pt>
                <c:pt idx="59">
                  <c:v>2778.7333333333331</c:v>
                </c:pt>
                <c:pt idx="60">
                  <c:v>2778.7333333333331</c:v>
                </c:pt>
                <c:pt idx="61">
                  <c:v>2778.7333333333331</c:v>
                </c:pt>
                <c:pt idx="62">
                  <c:v>2369.4</c:v>
                </c:pt>
                <c:pt idx="63">
                  <c:v>2369.4</c:v>
                </c:pt>
                <c:pt idx="64">
                  <c:v>2369.4</c:v>
                </c:pt>
                <c:pt idx="65">
                  <c:v>2369.4</c:v>
                </c:pt>
                <c:pt idx="66">
                  <c:v>2369.4</c:v>
                </c:pt>
                <c:pt idx="67">
                  <c:v>2369.4</c:v>
                </c:pt>
                <c:pt idx="68">
                  <c:v>2369.4</c:v>
                </c:pt>
                <c:pt idx="69">
                  <c:v>2369.4</c:v>
                </c:pt>
                <c:pt idx="70">
                  <c:v>2369.4</c:v>
                </c:pt>
                <c:pt idx="71">
                  <c:v>2369.4</c:v>
                </c:pt>
                <c:pt idx="72">
                  <c:v>2369.4</c:v>
                </c:pt>
                <c:pt idx="73">
                  <c:v>1791.1333333333334</c:v>
                </c:pt>
                <c:pt idx="74">
                  <c:v>1791.1333333333334</c:v>
                </c:pt>
                <c:pt idx="75">
                  <c:v>1791.1333333333334</c:v>
                </c:pt>
                <c:pt idx="76">
                  <c:v>1791.1333333333334</c:v>
                </c:pt>
                <c:pt idx="77">
                  <c:v>1791.1333333333334</c:v>
                </c:pt>
                <c:pt idx="78">
                  <c:v>1791.1333333333334</c:v>
                </c:pt>
                <c:pt idx="79">
                  <c:v>1791.1333333333334</c:v>
                </c:pt>
                <c:pt idx="80">
                  <c:v>1791.1333333333334</c:v>
                </c:pt>
                <c:pt idx="81">
                  <c:v>1791.1333333333334</c:v>
                </c:pt>
                <c:pt idx="82">
                  <c:v>1791.1333333333334</c:v>
                </c:pt>
                <c:pt idx="83">
                  <c:v>1791.1333333333334</c:v>
                </c:pt>
                <c:pt idx="84">
                  <c:v>1791.1333333333334</c:v>
                </c:pt>
                <c:pt idx="85">
                  <c:v>1791.1333333333334</c:v>
                </c:pt>
                <c:pt idx="86">
                  <c:v>1791.1333333333334</c:v>
                </c:pt>
                <c:pt idx="87">
                  <c:v>1791.1333333333334</c:v>
                </c:pt>
                <c:pt idx="88">
                  <c:v>1791.1333333333334</c:v>
                </c:pt>
                <c:pt idx="89">
                  <c:v>671.4</c:v>
                </c:pt>
                <c:pt idx="90">
                  <c:v>671.4</c:v>
                </c:pt>
                <c:pt idx="91">
                  <c:v>671.4</c:v>
                </c:pt>
                <c:pt idx="92">
                  <c:v>671.4</c:v>
                </c:pt>
                <c:pt idx="93">
                  <c:v>671.4</c:v>
                </c:pt>
                <c:pt idx="94">
                  <c:v>671.4</c:v>
                </c:pt>
                <c:pt idx="95">
                  <c:v>671.4</c:v>
                </c:pt>
                <c:pt idx="96">
                  <c:v>671.4</c:v>
                </c:pt>
                <c:pt idx="97">
                  <c:v>671.4</c:v>
                </c:pt>
                <c:pt idx="98">
                  <c:v>671.4</c:v>
                </c:pt>
                <c:pt idx="99">
                  <c:v>671.4</c:v>
                </c:pt>
                <c:pt idx="100">
                  <c:v>671.4</c:v>
                </c:pt>
                <c:pt idx="101">
                  <c:v>671.4</c:v>
                </c:pt>
                <c:pt idx="102">
                  <c:v>671.4</c:v>
                </c:pt>
                <c:pt idx="103">
                  <c:v>671.4</c:v>
                </c:pt>
                <c:pt idx="104">
                  <c:v>671.4</c:v>
                </c:pt>
                <c:pt idx="105">
                  <c:v>671.4</c:v>
                </c:pt>
                <c:pt idx="106">
                  <c:v>671.4</c:v>
                </c:pt>
                <c:pt idx="107">
                  <c:v>671.4</c:v>
                </c:pt>
                <c:pt idx="108">
                  <c:v>671.4</c:v>
                </c:pt>
                <c:pt idx="109">
                  <c:v>671.4</c:v>
                </c:pt>
                <c:pt idx="110">
                  <c:v>671.4</c:v>
                </c:pt>
                <c:pt idx="111">
                  <c:v>671.4</c:v>
                </c:pt>
                <c:pt idx="112">
                  <c:v>671.4</c:v>
                </c:pt>
                <c:pt idx="113">
                  <c:v>671.4</c:v>
                </c:pt>
                <c:pt idx="114">
                  <c:v>671.4</c:v>
                </c:pt>
                <c:pt idx="115" formatCode="General">
                  <c:v>0</c:v>
                </c:pt>
              </c:numCache>
            </c:numRef>
          </c:yVal>
          <c:smooth val="0"/>
          <c:extLst>
            <c:ext xmlns:c16="http://schemas.microsoft.com/office/drawing/2014/chart" uri="{C3380CC4-5D6E-409C-BE32-E72D297353CC}">
              <c16:uniqueId val="{00000001-4A4D-454A-9BDD-88C4B25D82E0}"/>
            </c:ext>
          </c:extLst>
        </c:ser>
        <c:dLbls>
          <c:showLegendKey val="0"/>
          <c:showVal val="0"/>
          <c:showCatName val="0"/>
          <c:showSerName val="0"/>
          <c:showPercent val="0"/>
          <c:showBubbleSize val="0"/>
        </c:dLbls>
        <c:axId val="237611176"/>
        <c:axId val="237611568"/>
      </c:scatterChart>
      <c:valAx>
        <c:axId val="237611176"/>
        <c:scaling>
          <c:orientation val="minMax"/>
          <c:max val="106"/>
          <c:min val="0"/>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fr-FR"/>
          </a:p>
        </c:txPr>
        <c:crossAx val="237611568"/>
        <c:crosses val="autoZero"/>
        <c:crossBetween val="midCat"/>
        <c:majorUnit val="5"/>
      </c:valAx>
      <c:valAx>
        <c:axId val="237611568"/>
        <c:scaling>
          <c:orientation val="minMax"/>
        </c:scaling>
        <c:delete val="0"/>
        <c:axPos val="l"/>
        <c:majorGridlines>
          <c:spPr>
            <a:ln>
              <a:prstDash val="sysDash"/>
            </a:ln>
          </c:spPr>
        </c:majorGridlines>
        <c:numFmt formatCode="###\ ###\ ##0" sourceLinked="1"/>
        <c:majorTickMark val="out"/>
        <c:minorTickMark val="none"/>
        <c:tickLblPos val="nextTo"/>
        <c:spPr>
          <a:ln>
            <a:solidFill>
              <a:schemeClr val="tx1"/>
            </a:solidFill>
          </a:ln>
        </c:spPr>
        <c:crossAx val="237611176"/>
        <c:crosses val="autoZero"/>
        <c:crossBetween val="midCat"/>
      </c:valAx>
      <c:spPr>
        <a:ln>
          <a:solidFill>
            <a:sysClr val="windowText" lastClr="000000"/>
          </a:solidFill>
        </a:ln>
      </c:spPr>
    </c:plotArea>
    <c:legend>
      <c:legendPos val="r"/>
      <c:layout>
        <c:manualLayout>
          <c:xMode val="edge"/>
          <c:yMode val="edge"/>
          <c:x val="0.68876666666666653"/>
          <c:y val="9.2248528401185179E-2"/>
          <c:w val="0.22123333333333361"/>
          <c:h val="0.12595065036632991"/>
        </c:manualLayout>
      </c:layout>
      <c:overlay val="0"/>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573333333333323"/>
          <c:y val="9.0547270775827263E-2"/>
        </c:manualLayout>
      </c:layout>
      <c:overlay val="0"/>
    </c:title>
    <c:autoTitleDeleted val="0"/>
    <c:plotArea>
      <c:layout>
        <c:manualLayout>
          <c:layoutTarget val="inner"/>
          <c:xMode val="edge"/>
          <c:yMode val="edge"/>
          <c:x val="0.15025275590551182"/>
          <c:y val="3.8665494469815841E-2"/>
          <c:w val="0.78650551181102357"/>
          <c:h val="0.84821705239292144"/>
        </c:manualLayout>
      </c:layout>
      <c:scatterChart>
        <c:scatterStyle val="lineMarker"/>
        <c:varyColors val="0"/>
        <c:ser>
          <c:idx val="0"/>
          <c:order val="0"/>
          <c:tx>
            <c:strRef>
              <c:f>'Tab 9'!$L$8</c:f>
              <c:strCache>
                <c:ptCount val="1"/>
                <c:pt idx="0">
                  <c:v>Hommes</c:v>
                </c:pt>
              </c:strCache>
            </c:strRef>
          </c:tx>
          <c:spPr>
            <a:ln>
              <a:solidFill>
                <a:sysClr val="windowText" lastClr="000000"/>
              </a:solidFill>
            </a:ln>
          </c:spPr>
          <c:marker>
            <c:symbol val="none"/>
          </c:marker>
          <c:xVal>
            <c:numRef>
              <c:f>'Tab 9'!$N$9:$N$124</c:f>
              <c:numCache>
                <c:formatCode>General;General</c:formatCode>
                <c:ptCount val="116"/>
                <c:pt idx="0">
                  <c:v>-3048.6666666666665</c:v>
                </c:pt>
                <c:pt idx="1">
                  <c:v>-3048.6666666666665</c:v>
                </c:pt>
                <c:pt idx="2">
                  <c:v>-3048.6666666666665</c:v>
                </c:pt>
                <c:pt idx="3">
                  <c:v>-3048.6666666666665</c:v>
                </c:pt>
                <c:pt idx="4">
                  <c:v>-2535.6666666666665</c:v>
                </c:pt>
                <c:pt idx="5">
                  <c:v>-2535.6666666666665</c:v>
                </c:pt>
                <c:pt idx="6">
                  <c:v>-2535.6666666666665</c:v>
                </c:pt>
                <c:pt idx="7">
                  <c:v>-2535.6666666666665</c:v>
                </c:pt>
                <c:pt idx="8">
                  <c:v>-2149</c:v>
                </c:pt>
                <c:pt idx="9">
                  <c:v>-2149</c:v>
                </c:pt>
                <c:pt idx="10">
                  <c:v>-2149</c:v>
                </c:pt>
                <c:pt idx="11">
                  <c:v>-2149</c:v>
                </c:pt>
                <c:pt idx="12">
                  <c:v>-2149</c:v>
                </c:pt>
                <c:pt idx="13" formatCode="General">
                  <c:v>-2149</c:v>
                </c:pt>
                <c:pt idx="14">
                  <c:v>-2225.7142857142858</c:v>
                </c:pt>
                <c:pt idx="15">
                  <c:v>-2225.7142857142858</c:v>
                </c:pt>
                <c:pt idx="16">
                  <c:v>-2225.7142857142858</c:v>
                </c:pt>
                <c:pt idx="17">
                  <c:v>-2225.7142857142858</c:v>
                </c:pt>
                <c:pt idx="18">
                  <c:v>-2225.7142857142858</c:v>
                </c:pt>
                <c:pt idx="19">
                  <c:v>-2225.7142857142858</c:v>
                </c:pt>
                <c:pt idx="20">
                  <c:v>-2225.7142857142858</c:v>
                </c:pt>
                <c:pt idx="21">
                  <c:v>-2225.7142857142858</c:v>
                </c:pt>
                <c:pt idx="22">
                  <c:v>-4664.2857142857147</c:v>
                </c:pt>
                <c:pt idx="23">
                  <c:v>-4664.2857142857147</c:v>
                </c:pt>
                <c:pt idx="24">
                  <c:v>-4664.2857142857147</c:v>
                </c:pt>
                <c:pt idx="25">
                  <c:v>-4664.2857142857147</c:v>
                </c:pt>
                <c:pt idx="26">
                  <c:v>-4664.2857142857147</c:v>
                </c:pt>
                <c:pt idx="27">
                  <c:v>-4664.2857142857147</c:v>
                </c:pt>
                <c:pt idx="28">
                  <c:v>-4664.2857142857147</c:v>
                </c:pt>
                <c:pt idx="29">
                  <c:v>-4664.2857142857147</c:v>
                </c:pt>
                <c:pt idx="30">
                  <c:v>-3998.6</c:v>
                </c:pt>
                <c:pt idx="31">
                  <c:v>-3998.6</c:v>
                </c:pt>
                <c:pt idx="32">
                  <c:v>-3998.6</c:v>
                </c:pt>
                <c:pt idx="33">
                  <c:v>-3998.6</c:v>
                </c:pt>
                <c:pt idx="34">
                  <c:v>-3998.6</c:v>
                </c:pt>
                <c:pt idx="35">
                  <c:v>-3998.6</c:v>
                </c:pt>
                <c:pt idx="36">
                  <c:v>-3998.6</c:v>
                </c:pt>
                <c:pt idx="37">
                  <c:v>-3998.6</c:v>
                </c:pt>
                <c:pt idx="38">
                  <c:v>-3998.6</c:v>
                </c:pt>
                <c:pt idx="39">
                  <c:v>-3998.6</c:v>
                </c:pt>
                <c:pt idx="40">
                  <c:v>-3998.6</c:v>
                </c:pt>
                <c:pt idx="41">
                  <c:v>-3998.6</c:v>
                </c:pt>
                <c:pt idx="42">
                  <c:v>-3998.6</c:v>
                </c:pt>
                <c:pt idx="43">
                  <c:v>-3998.6</c:v>
                </c:pt>
                <c:pt idx="44">
                  <c:v>-3998.6</c:v>
                </c:pt>
                <c:pt idx="45">
                  <c:v>-3998.6</c:v>
                </c:pt>
                <c:pt idx="46">
                  <c:v>-2512.1333333333332</c:v>
                </c:pt>
                <c:pt idx="47">
                  <c:v>-2512.1333333333332</c:v>
                </c:pt>
                <c:pt idx="48">
                  <c:v>-2512.1333333333332</c:v>
                </c:pt>
                <c:pt idx="49">
                  <c:v>-2512.1333333333332</c:v>
                </c:pt>
                <c:pt idx="50">
                  <c:v>-2512.1333333333332</c:v>
                </c:pt>
                <c:pt idx="51">
                  <c:v>-2512.1333333333332</c:v>
                </c:pt>
                <c:pt idx="52">
                  <c:v>-2512.1333333333332</c:v>
                </c:pt>
                <c:pt idx="53">
                  <c:v>-2512.1333333333332</c:v>
                </c:pt>
                <c:pt idx="54">
                  <c:v>-2512.1333333333332</c:v>
                </c:pt>
                <c:pt idx="55">
                  <c:v>-2512.1333333333332</c:v>
                </c:pt>
                <c:pt idx="56">
                  <c:v>-2512.1333333333332</c:v>
                </c:pt>
                <c:pt idx="57">
                  <c:v>-2512.1333333333332</c:v>
                </c:pt>
                <c:pt idx="58">
                  <c:v>-2512.1333333333332</c:v>
                </c:pt>
                <c:pt idx="59">
                  <c:v>-2512.1333333333332</c:v>
                </c:pt>
                <c:pt idx="60">
                  <c:v>-2512.1333333333332</c:v>
                </c:pt>
                <c:pt idx="61">
                  <c:v>-2512.1333333333332</c:v>
                </c:pt>
                <c:pt idx="62">
                  <c:v>-2103.8000000000002</c:v>
                </c:pt>
                <c:pt idx="63">
                  <c:v>-2103.8000000000002</c:v>
                </c:pt>
                <c:pt idx="64">
                  <c:v>-2103.8000000000002</c:v>
                </c:pt>
                <c:pt idx="65">
                  <c:v>-2103.8000000000002</c:v>
                </c:pt>
                <c:pt idx="66">
                  <c:v>-2103.8000000000002</c:v>
                </c:pt>
                <c:pt idx="67">
                  <c:v>-2103.8000000000002</c:v>
                </c:pt>
                <c:pt idx="68">
                  <c:v>-2103.8000000000002</c:v>
                </c:pt>
                <c:pt idx="69">
                  <c:v>-2103.8000000000002</c:v>
                </c:pt>
                <c:pt idx="70">
                  <c:v>-2103.8000000000002</c:v>
                </c:pt>
                <c:pt idx="71">
                  <c:v>-2103.8000000000002</c:v>
                </c:pt>
                <c:pt idx="72">
                  <c:v>-2103.8000000000002</c:v>
                </c:pt>
                <c:pt idx="73">
                  <c:v>-1203.1333333333334</c:v>
                </c:pt>
                <c:pt idx="74">
                  <c:v>-1203.1333333333334</c:v>
                </c:pt>
                <c:pt idx="75">
                  <c:v>-1203.1333333333334</c:v>
                </c:pt>
                <c:pt idx="76">
                  <c:v>-1203.1333333333334</c:v>
                </c:pt>
                <c:pt idx="77">
                  <c:v>-1203.1333333333334</c:v>
                </c:pt>
                <c:pt idx="78">
                  <c:v>-1203.1333333333334</c:v>
                </c:pt>
                <c:pt idx="79">
                  <c:v>-1203.1333333333334</c:v>
                </c:pt>
                <c:pt idx="80">
                  <c:v>-1203.1333333333334</c:v>
                </c:pt>
                <c:pt idx="81">
                  <c:v>-1203.1333333333334</c:v>
                </c:pt>
                <c:pt idx="82">
                  <c:v>-1203.1333333333334</c:v>
                </c:pt>
                <c:pt idx="83">
                  <c:v>-1203.1333333333334</c:v>
                </c:pt>
                <c:pt idx="84">
                  <c:v>-1203.1333333333334</c:v>
                </c:pt>
                <c:pt idx="85">
                  <c:v>-1203.1333333333334</c:v>
                </c:pt>
                <c:pt idx="86">
                  <c:v>-1203.1333333333334</c:v>
                </c:pt>
                <c:pt idx="87">
                  <c:v>-1203.1333333333334</c:v>
                </c:pt>
                <c:pt idx="88">
                  <c:v>-1203.1333333333334</c:v>
                </c:pt>
                <c:pt idx="89">
                  <c:v>-290</c:v>
                </c:pt>
                <c:pt idx="90">
                  <c:v>-290</c:v>
                </c:pt>
                <c:pt idx="91">
                  <c:v>-290</c:v>
                </c:pt>
                <c:pt idx="92">
                  <c:v>-290</c:v>
                </c:pt>
                <c:pt idx="93">
                  <c:v>-290</c:v>
                </c:pt>
                <c:pt idx="94">
                  <c:v>-290</c:v>
                </c:pt>
                <c:pt idx="95">
                  <c:v>-290</c:v>
                </c:pt>
                <c:pt idx="96">
                  <c:v>-290</c:v>
                </c:pt>
                <c:pt idx="97">
                  <c:v>-290</c:v>
                </c:pt>
                <c:pt idx="98">
                  <c:v>-290</c:v>
                </c:pt>
                <c:pt idx="99">
                  <c:v>-290</c:v>
                </c:pt>
                <c:pt idx="100">
                  <c:v>-290</c:v>
                </c:pt>
                <c:pt idx="101">
                  <c:v>-290</c:v>
                </c:pt>
                <c:pt idx="102">
                  <c:v>-290</c:v>
                </c:pt>
                <c:pt idx="103">
                  <c:v>-290</c:v>
                </c:pt>
                <c:pt idx="104">
                  <c:v>-290</c:v>
                </c:pt>
                <c:pt idx="105">
                  <c:v>-290</c:v>
                </c:pt>
                <c:pt idx="106">
                  <c:v>-290</c:v>
                </c:pt>
                <c:pt idx="107">
                  <c:v>-290</c:v>
                </c:pt>
                <c:pt idx="108">
                  <c:v>-290</c:v>
                </c:pt>
                <c:pt idx="109">
                  <c:v>-290</c:v>
                </c:pt>
                <c:pt idx="110">
                  <c:v>-290</c:v>
                </c:pt>
                <c:pt idx="111">
                  <c:v>-290</c:v>
                </c:pt>
                <c:pt idx="112">
                  <c:v>-290</c:v>
                </c:pt>
                <c:pt idx="113">
                  <c:v>-290</c:v>
                </c:pt>
                <c:pt idx="114">
                  <c:v>-290</c:v>
                </c:pt>
                <c:pt idx="115">
                  <c:v>0</c:v>
                </c:pt>
              </c:numCache>
            </c:numRef>
          </c:xVal>
          <c:yVal>
            <c:numRef>
              <c:f>'Tab 9'!$K$9:$K$124</c:f>
              <c:numCache>
                <c:formatCode>General</c:formatCode>
                <c:ptCount val="116"/>
                <c:pt idx="0">
                  <c:v>0</c:v>
                </c:pt>
                <c:pt idx="1">
                  <c:v>1</c:v>
                </c:pt>
                <c:pt idx="2">
                  <c:v>2</c:v>
                </c:pt>
                <c:pt idx="3">
                  <c:v>2.99</c:v>
                </c:pt>
                <c:pt idx="4">
                  <c:v>3</c:v>
                </c:pt>
                <c:pt idx="5">
                  <c:v>4</c:v>
                </c:pt>
                <c:pt idx="6">
                  <c:v>5</c:v>
                </c:pt>
                <c:pt idx="7">
                  <c:v>5.99</c:v>
                </c:pt>
                <c:pt idx="8">
                  <c:v>6</c:v>
                </c:pt>
                <c:pt idx="9">
                  <c:v>7</c:v>
                </c:pt>
                <c:pt idx="10">
                  <c:v>8</c:v>
                </c:pt>
                <c:pt idx="11">
                  <c:v>9</c:v>
                </c:pt>
                <c:pt idx="12">
                  <c:v>10</c:v>
                </c:pt>
                <c:pt idx="13">
                  <c:v>10.99</c:v>
                </c:pt>
                <c:pt idx="14">
                  <c:v>11</c:v>
                </c:pt>
                <c:pt idx="15">
                  <c:v>12</c:v>
                </c:pt>
                <c:pt idx="16">
                  <c:v>13</c:v>
                </c:pt>
                <c:pt idx="17">
                  <c:v>14</c:v>
                </c:pt>
                <c:pt idx="18">
                  <c:v>15</c:v>
                </c:pt>
                <c:pt idx="19">
                  <c:v>16</c:v>
                </c:pt>
                <c:pt idx="20">
                  <c:v>17</c:v>
                </c:pt>
                <c:pt idx="21">
                  <c:v>17.989999999999998</c:v>
                </c:pt>
                <c:pt idx="22">
                  <c:v>18</c:v>
                </c:pt>
                <c:pt idx="23">
                  <c:v>19</c:v>
                </c:pt>
                <c:pt idx="24">
                  <c:v>20</c:v>
                </c:pt>
                <c:pt idx="25">
                  <c:v>21</c:v>
                </c:pt>
                <c:pt idx="26">
                  <c:v>22</c:v>
                </c:pt>
                <c:pt idx="27">
                  <c:v>23</c:v>
                </c:pt>
                <c:pt idx="28">
                  <c:v>24</c:v>
                </c:pt>
                <c:pt idx="29">
                  <c:v>24.99</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39.99</c:v>
                </c:pt>
                <c:pt idx="46">
                  <c:v>40</c:v>
                </c:pt>
                <c:pt idx="47">
                  <c:v>41</c:v>
                </c:pt>
                <c:pt idx="48">
                  <c:v>42</c:v>
                </c:pt>
                <c:pt idx="49">
                  <c:v>43</c:v>
                </c:pt>
                <c:pt idx="50">
                  <c:v>44</c:v>
                </c:pt>
                <c:pt idx="51">
                  <c:v>45</c:v>
                </c:pt>
                <c:pt idx="52">
                  <c:v>46</c:v>
                </c:pt>
                <c:pt idx="53">
                  <c:v>47</c:v>
                </c:pt>
                <c:pt idx="54">
                  <c:v>48</c:v>
                </c:pt>
                <c:pt idx="55">
                  <c:v>49</c:v>
                </c:pt>
                <c:pt idx="56">
                  <c:v>50</c:v>
                </c:pt>
                <c:pt idx="57">
                  <c:v>51</c:v>
                </c:pt>
                <c:pt idx="58">
                  <c:v>52</c:v>
                </c:pt>
                <c:pt idx="59">
                  <c:v>53</c:v>
                </c:pt>
                <c:pt idx="60">
                  <c:v>54</c:v>
                </c:pt>
                <c:pt idx="61">
                  <c:v>54.99</c:v>
                </c:pt>
                <c:pt idx="62">
                  <c:v>55</c:v>
                </c:pt>
                <c:pt idx="63">
                  <c:v>56</c:v>
                </c:pt>
                <c:pt idx="64">
                  <c:v>57</c:v>
                </c:pt>
                <c:pt idx="65">
                  <c:v>58</c:v>
                </c:pt>
                <c:pt idx="66">
                  <c:v>59</c:v>
                </c:pt>
                <c:pt idx="67">
                  <c:v>60</c:v>
                </c:pt>
                <c:pt idx="68">
                  <c:v>61</c:v>
                </c:pt>
                <c:pt idx="69">
                  <c:v>62</c:v>
                </c:pt>
                <c:pt idx="70">
                  <c:v>63</c:v>
                </c:pt>
                <c:pt idx="71">
                  <c:v>64</c:v>
                </c:pt>
                <c:pt idx="72">
                  <c:v>64.989999999999995</c:v>
                </c:pt>
                <c:pt idx="73">
                  <c:v>65</c:v>
                </c:pt>
                <c:pt idx="74">
                  <c:v>66</c:v>
                </c:pt>
                <c:pt idx="75">
                  <c:v>67</c:v>
                </c:pt>
                <c:pt idx="76">
                  <c:v>68</c:v>
                </c:pt>
                <c:pt idx="77">
                  <c:v>69</c:v>
                </c:pt>
                <c:pt idx="78">
                  <c:v>70</c:v>
                </c:pt>
                <c:pt idx="79">
                  <c:v>71</c:v>
                </c:pt>
                <c:pt idx="80">
                  <c:v>72</c:v>
                </c:pt>
                <c:pt idx="81">
                  <c:v>73</c:v>
                </c:pt>
                <c:pt idx="82">
                  <c:v>74</c:v>
                </c:pt>
                <c:pt idx="83">
                  <c:v>75</c:v>
                </c:pt>
                <c:pt idx="84">
                  <c:v>76</c:v>
                </c:pt>
                <c:pt idx="85">
                  <c:v>77</c:v>
                </c:pt>
                <c:pt idx="86">
                  <c:v>78</c:v>
                </c:pt>
                <c:pt idx="87">
                  <c:v>79</c:v>
                </c:pt>
                <c:pt idx="88">
                  <c:v>79.989999999999995</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pt idx="110">
                  <c:v>101</c:v>
                </c:pt>
                <c:pt idx="111">
                  <c:v>102</c:v>
                </c:pt>
                <c:pt idx="112">
                  <c:v>103</c:v>
                </c:pt>
                <c:pt idx="113">
                  <c:v>104</c:v>
                </c:pt>
                <c:pt idx="114">
                  <c:v>104.99</c:v>
                </c:pt>
                <c:pt idx="115">
                  <c:v>105</c:v>
                </c:pt>
              </c:numCache>
            </c:numRef>
          </c:yVal>
          <c:smooth val="0"/>
          <c:extLst>
            <c:ext xmlns:c16="http://schemas.microsoft.com/office/drawing/2014/chart" uri="{C3380CC4-5D6E-409C-BE32-E72D297353CC}">
              <c16:uniqueId val="{00000000-5381-42A6-83D3-A2B5690FA30A}"/>
            </c:ext>
          </c:extLst>
        </c:ser>
        <c:dLbls>
          <c:showLegendKey val="0"/>
          <c:showVal val="0"/>
          <c:showCatName val="0"/>
          <c:showSerName val="0"/>
          <c:showPercent val="0"/>
          <c:showBubbleSize val="0"/>
        </c:dLbls>
        <c:axId val="237612352"/>
        <c:axId val="237612744"/>
      </c:scatterChart>
      <c:valAx>
        <c:axId val="237612352"/>
        <c:scaling>
          <c:orientation val="minMax"/>
          <c:max val="0"/>
          <c:min val="-7000"/>
        </c:scaling>
        <c:delete val="0"/>
        <c:axPos val="b"/>
        <c:numFmt formatCode="General;General" sourceLinked="1"/>
        <c:majorTickMark val="out"/>
        <c:minorTickMark val="none"/>
        <c:tickLblPos val="nextTo"/>
        <c:spPr>
          <a:ln>
            <a:solidFill>
              <a:sysClr val="windowText" lastClr="000000"/>
            </a:solidFill>
          </a:ln>
        </c:spPr>
        <c:txPr>
          <a:bodyPr rot="-5400000" vert="horz"/>
          <a:lstStyle/>
          <a:p>
            <a:pPr>
              <a:defRPr/>
            </a:pPr>
            <a:endParaRPr lang="fr-FR"/>
          </a:p>
        </c:txPr>
        <c:crossAx val="237612744"/>
        <c:crosses val="autoZero"/>
        <c:crossBetween val="midCat"/>
        <c:majorUnit val="1000"/>
      </c:valAx>
      <c:valAx>
        <c:axId val="237612744"/>
        <c:scaling>
          <c:orientation val="minMax"/>
          <c:max val="106"/>
          <c:min val="0"/>
        </c:scaling>
        <c:delete val="0"/>
        <c:axPos val="l"/>
        <c:majorGridlines>
          <c:spPr>
            <a:ln>
              <a:prstDash val="sysDash"/>
            </a:ln>
          </c:spPr>
        </c:majorGridlines>
        <c:numFmt formatCode="General" sourceLinked="1"/>
        <c:majorTickMark val="out"/>
        <c:minorTickMark val="none"/>
        <c:tickLblPos val="high"/>
        <c:spPr>
          <a:ln>
            <a:solidFill>
              <a:schemeClr val="tx1"/>
            </a:solidFill>
          </a:ln>
        </c:spPr>
        <c:crossAx val="237612352"/>
        <c:crosses val="autoZero"/>
        <c:crossBetween val="midCat"/>
        <c:majorUnit val="5"/>
      </c:valAx>
      <c:spPr>
        <a:ln>
          <a:solidFill>
            <a:sysClr val="windowText" lastClr="000000"/>
          </a:solidFill>
        </a:ln>
      </c:spPr>
    </c:plotArea>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0239999999999996"/>
          <c:y val="9.0547270775827263E-2"/>
        </c:manualLayout>
      </c:layout>
      <c:overlay val="0"/>
    </c:title>
    <c:autoTitleDeleted val="0"/>
    <c:plotArea>
      <c:layout>
        <c:manualLayout>
          <c:layoutTarget val="inner"/>
          <c:xMode val="edge"/>
          <c:yMode val="edge"/>
          <c:x val="2.1875065616797983E-2"/>
          <c:y val="4.2148081807347804E-2"/>
          <c:w val="0.78650551181102357"/>
          <c:h val="0.84821705239292144"/>
        </c:manualLayout>
      </c:layout>
      <c:scatterChart>
        <c:scatterStyle val="lineMarker"/>
        <c:varyColors val="0"/>
        <c:ser>
          <c:idx val="0"/>
          <c:order val="0"/>
          <c:tx>
            <c:strRef>
              <c:f>'Tab 9'!$M$8</c:f>
              <c:strCache>
                <c:ptCount val="1"/>
                <c:pt idx="0">
                  <c:v>Femmes</c:v>
                </c:pt>
              </c:strCache>
            </c:strRef>
          </c:tx>
          <c:spPr>
            <a:ln>
              <a:solidFill>
                <a:sysClr val="windowText" lastClr="000000"/>
              </a:solidFill>
            </a:ln>
          </c:spPr>
          <c:marker>
            <c:symbol val="none"/>
          </c:marker>
          <c:xVal>
            <c:numRef>
              <c:f>'Tab 9'!$M$9:$M$124</c:f>
              <c:numCache>
                <c:formatCode>###\ ###\ ##0</c:formatCode>
                <c:ptCount val="116"/>
                <c:pt idx="0">
                  <c:v>2830.3333333333335</c:v>
                </c:pt>
                <c:pt idx="1">
                  <c:v>2830.3333333333335</c:v>
                </c:pt>
                <c:pt idx="2">
                  <c:v>2830.3333333333335</c:v>
                </c:pt>
                <c:pt idx="3">
                  <c:v>2830.3333333333335</c:v>
                </c:pt>
                <c:pt idx="4">
                  <c:v>2481.3333333333335</c:v>
                </c:pt>
                <c:pt idx="5">
                  <c:v>2481.3333333333335</c:v>
                </c:pt>
                <c:pt idx="6">
                  <c:v>2481.3333333333335</c:v>
                </c:pt>
                <c:pt idx="7">
                  <c:v>2481.3333333333335</c:v>
                </c:pt>
                <c:pt idx="8">
                  <c:v>2160</c:v>
                </c:pt>
                <c:pt idx="9">
                  <c:v>2160</c:v>
                </c:pt>
                <c:pt idx="10">
                  <c:v>2160</c:v>
                </c:pt>
                <c:pt idx="11">
                  <c:v>2160</c:v>
                </c:pt>
                <c:pt idx="12">
                  <c:v>2160</c:v>
                </c:pt>
                <c:pt idx="13" formatCode="General">
                  <c:v>2160</c:v>
                </c:pt>
                <c:pt idx="14">
                  <c:v>2162.7142857142858</c:v>
                </c:pt>
                <c:pt idx="15">
                  <c:v>2162.7142857142858</c:v>
                </c:pt>
                <c:pt idx="16">
                  <c:v>2162.7142857142858</c:v>
                </c:pt>
                <c:pt idx="17">
                  <c:v>2162.7142857142858</c:v>
                </c:pt>
                <c:pt idx="18">
                  <c:v>2162.7142857142858</c:v>
                </c:pt>
                <c:pt idx="19">
                  <c:v>2162.7142857142858</c:v>
                </c:pt>
                <c:pt idx="20">
                  <c:v>2162.7142857142858</c:v>
                </c:pt>
                <c:pt idx="21">
                  <c:v>2162.7142857142858</c:v>
                </c:pt>
                <c:pt idx="22">
                  <c:v>6036.8571428571431</c:v>
                </c:pt>
                <c:pt idx="23">
                  <c:v>6036.8571428571431</c:v>
                </c:pt>
                <c:pt idx="24">
                  <c:v>6036.8571428571431</c:v>
                </c:pt>
                <c:pt idx="25">
                  <c:v>6036.8571428571431</c:v>
                </c:pt>
                <c:pt idx="26">
                  <c:v>6036.8571428571431</c:v>
                </c:pt>
                <c:pt idx="27">
                  <c:v>6036.8571428571431</c:v>
                </c:pt>
                <c:pt idx="28">
                  <c:v>6036.8571428571431</c:v>
                </c:pt>
                <c:pt idx="29">
                  <c:v>6036.8571428571431</c:v>
                </c:pt>
                <c:pt idx="30">
                  <c:v>3963.2666666666669</c:v>
                </c:pt>
                <c:pt idx="31">
                  <c:v>3963.2666666666669</c:v>
                </c:pt>
                <c:pt idx="32">
                  <c:v>3963.2666666666669</c:v>
                </c:pt>
                <c:pt idx="33">
                  <c:v>3963.2666666666669</c:v>
                </c:pt>
                <c:pt idx="34">
                  <c:v>3963.2666666666669</c:v>
                </c:pt>
                <c:pt idx="35">
                  <c:v>3963.2666666666669</c:v>
                </c:pt>
                <c:pt idx="36">
                  <c:v>3963.2666666666669</c:v>
                </c:pt>
                <c:pt idx="37">
                  <c:v>3963.2666666666669</c:v>
                </c:pt>
                <c:pt idx="38">
                  <c:v>3963.2666666666669</c:v>
                </c:pt>
                <c:pt idx="39">
                  <c:v>3963.2666666666669</c:v>
                </c:pt>
                <c:pt idx="40">
                  <c:v>3963.2666666666669</c:v>
                </c:pt>
                <c:pt idx="41">
                  <c:v>3963.2666666666669</c:v>
                </c:pt>
                <c:pt idx="42">
                  <c:v>3963.2666666666669</c:v>
                </c:pt>
                <c:pt idx="43">
                  <c:v>3963.2666666666669</c:v>
                </c:pt>
                <c:pt idx="44">
                  <c:v>3963.2666666666669</c:v>
                </c:pt>
                <c:pt idx="45">
                  <c:v>3963.2666666666669</c:v>
                </c:pt>
                <c:pt idx="46">
                  <c:v>2778.7333333333331</c:v>
                </c:pt>
                <c:pt idx="47">
                  <c:v>2778.7333333333331</c:v>
                </c:pt>
                <c:pt idx="48">
                  <c:v>2778.7333333333331</c:v>
                </c:pt>
                <c:pt idx="49">
                  <c:v>2778.7333333333331</c:v>
                </c:pt>
                <c:pt idx="50">
                  <c:v>2778.7333333333331</c:v>
                </c:pt>
                <c:pt idx="51">
                  <c:v>2778.7333333333331</c:v>
                </c:pt>
                <c:pt idx="52">
                  <c:v>2778.7333333333331</c:v>
                </c:pt>
                <c:pt idx="53">
                  <c:v>2778.7333333333331</c:v>
                </c:pt>
                <c:pt idx="54">
                  <c:v>2778.7333333333331</c:v>
                </c:pt>
                <c:pt idx="55">
                  <c:v>2778.7333333333331</c:v>
                </c:pt>
                <c:pt idx="56">
                  <c:v>2778.7333333333331</c:v>
                </c:pt>
                <c:pt idx="57">
                  <c:v>2778.7333333333331</c:v>
                </c:pt>
                <c:pt idx="58">
                  <c:v>2778.7333333333331</c:v>
                </c:pt>
                <c:pt idx="59">
                  <c:v>2778.7333333333331</c:v>
                </c:pt>
                <c:pt idx="60">
                  <c:v>2778.7333333333331</c:v>
                </c:pt>
                <c:pt idx="61">
                  <c:v>2778.7333333333331</c:v>
                </c:pt>
                <c:pt idx="62">
                  <c:v>2369.4</c:v>
                </c:pt>
                <c:pt idx="63">
                  <c:v>2369.4</c:v>
                </c:pt>
                <c:pt idx="64">
                  <c:v>2369.4</c:v>
                </c:pt>
                <c:pt idx="65">
                  <c:v>2369.4</c:v>
                </c:pt>
                <c:pt idx="66">
                  <c:v>2369.4</c:v>
                </c:pt>
                <c:pt idx="67">
                  <c:v>2369.4</c:v>
                </c:pt>
                <c:pt idx="68">
                  <c:v>2369.4</c:v>
                </c:pt>
                <c:pt idx="69">
                  <c:v>2369.4</c:v>
                </c:pt>
                <c:pt idx="70">
                  <c:v>2369.4</c:v>
                </c:pt>
                <c:pt idx="71">
                  <c:v>2369.4</c:v>
                </c:pt>
                <c:pt idx="72">
                  <c:v>2369.4</c:v>
                </c:pt>
                <c:pt idx="73">
                  <c:v>1791.1333333333334</c:v>
                </c:pt>
                <c:pt idx="74">
                  <c:v>1791.1333333333334</c:v>
                </c:pt>
                <c:pt idx="75">
                  <c:v>1791.1333333333334</c:v>
                </c:pt>
                <c:pt idx="76">
                  <c:v>1791.1333333333334</c:v>
                </c:pt>
                <c:pt idx="77">
                  <c:v>1791.1333333333334</c:v>
                </c:pt>
                <c:pt idx="78">
                  <c:v>1791.1333333333334</c:v>
                </c:pt>
                <c:pt idx="79">
                  <c:v>1791.1333333333334</c:v>
                </c:pt>
                <c:pt idx="80">
                  <c:v>1791.1333333333334</c:v>
                </c:pt>
                <c:pt idx="81">
                  <c:v>1791.1333333333334</c:v>
                </c:pt>
                <c:pt idx="82">
                  <c:v>1791.1333333333334</c:v>
                </c:pt>
                <c:pt idx="83">
                  <c:v>1791.1333333333334</c:v>
                </c:pt>
                <c:pt idx="84">
                  <c:v>1791.1333333333334</c:v>
                </c:pt>
                <c:pt idx="85">
                  <c:v>1791.1333333333334</c:v>
                </c:pt>
                <c:pt idx="86">
                  <c:v>1791.1333333333334</c:v>
                </c:pt>
                <c:pt idx="87">
                  <c:v>1791.1333333333334</c:v>
                </c:pt>
                <c:pt idx="88">
                  <c:v>1791.1333333333334</c:v>
                </c:pt>
                <c:pt idx="89">
                  <c:v>671.4</c:v>
                </c:pt>
                <c:pt idx="90">
                  <c:v>671.4</c:v>
                </c:pt>
                <c:pt idx="91">
                  <c:v>671.4</c:v>
                </c:pt>
                <c:pt idx="92">
                  <c:v>671.4</c:v>
                </c:pt>
                <c:pt idx="93">
                  <c:v>671.4</c:v>
                </c:pt>
                <c:pt idx="94">
                  <c:v>671.4</c:v>
                </c:pt>
                <c:pt idx="95">
                  <c:v>671.4</c:v>
                </c:pt>
                <c:pt idx="96">
                  <c:v>671.4</c:v>
                </c:pt>
                <c:pt idx="97">
                  <c:v>671.4</c:v>
                </c:pt>
                <c:pt idx="98">
                  <c:v>671.4</c:v>
                </c:pt>
                <c:pt idx="99">
                  <c:v>671.4</c:v>
                </c:pt>
                <c:pt idx="100">
                  <c:v>671.4</c:v>
                </c:pt>
                <c:pt idx="101">
                  <c:v>671.4</c:v>
                </c:pt>
                <c:pt idx="102">
                  <c:v>671.4</c:v>
                </c:pt>
                <c:pt idx="103">
                  <c:v>671.4</c:v>
                </c:pt>
                <c:pt idx="104">
                  <c:v>671.4</c:v>
                </c:pt>
                <c:pt idx="105">
                  <c:v>671.4</c:v>
                </c:pt>
                <c:pt idx="106">
                  <c:v>671.4</c:v>
                </c:pt>
                <c:pt idx="107">
                  <c:v>671.4</c:v>
                </c:pt>
                <c:pt idx="108">
                  <c:v>671.4</c:v>
                </c:pt>
                <c:pt idx="109">
                  <c:v>671.4</c:v>
                </c:pt>
                <c:pt idx="110">
                  <c:v>671.4</c:v>
                </c:pt>
                <c:pt idx="111">
                  <c:v>671.4</c:v>
                </c:pt>
                <c:pt idx="112">
                  <c:v>671.4</c:v>
                </c:pt>
                <c:pt idx="113">
                  <c:v>671.4</c:v>
                </c:pt>
                <c:pt idx="114">
                  <c:v>671.4</c:v>
                </c:pt>
                <c:pt idx="115" formatCode="General">
                  <c:v>0</c:v>
                </c:pt>
              </c:numCache>
            </c:numRef>
          </c:xVal>
          <c:yVal>
            <c:numRef>
              <c:f>'Tab 9'!$K$9:$K$124</c:f>
              <c:numCache>
                <c:formatCode>General</c:formatCode>
                <c:ptCount val="116"/>
                <c:pt idx="0">
                  <c:v>0</c:v>
                </c:pt>
                <c:pt idx="1">
                  <c:v>1</c:v>
                </c:pt>
                <c:pt idx="2">
                  <c:v>2</c:v>
                </c:pt>
                <c:pt idx="3">
                  <c:v>2.99</c:v>
                </c:pt>
                <c:pt idx="4">
                  <c:v>3</c:v>
                </c:pt>
                <c:pt idx="5">
                  <c:v>4</c:v>
                </c:pt>
                <c:pt idx="6">
                  <c:v>5</c:v>
                </c:pt>
                <c:pt idx="7">
                  <c:v>5.99</c:v>
                </c:pt>
                <c:pt idx="8">
                  <c:v>6</c:v>
                </c:pt>
                <c:pt idx="9">
                  <c:v>7</c:v>
                </c:pt>
                <c:pt idx="10">
                  <c:v>8</c:v>
                </c:pt>
                <c:pt idx="11">
                  <c:v>9</c:v>
                </c:pt>
                <c:pt idx="12">
                  <c:v>10</c:v>
                </c:pt>
                <c:pt idx="13">
                  <c:v>10.99</c:v>
                </c:pt>
                <c:pt idx="14">
                  <c:v>11</c:v>
                </c:pt>
                <c:pt idx="15">
                  <c:v>12</c:v>
                </c:pt>
                <c:pt idx="16">
                  <c:v>13</c:v>
                </c:pt>
                <c:pt idx="17">
                  <c:v>14</c:v>
                </c:pt>
                <c:pt idx="18">
                  <c:v>15</c:v>
                </c:pt>
                <c:pt idx="19">
                  <c:v>16</c:v>
                </c:pt>
                <c:pt idx="20">
                  <c:v>17</c:v>
                </c:pt>
                <c:pt idx="21">
                  <c:v>17.989999999999998</c:v>
                </c:pt>
                <c:pt idx="22">
                  <c:v>18</c:v>
                </c:pt>
                <c:pt idx="23">
                  <c:v>19</c:v>
                </c:pt>
                <c:pt idx="24">
                  <c:v>20</c:v>
                </c:pt>
                <c:pt idx="25">
                  <c:v>21</c:v>
                </c:pt>
                <c:pt idx="26">
                  <c:v>22</c:v>
                </c:pt>
                <c:pt idx="27">
                  <c:v>23</c:v>
                </c:pt>
                <c:pt idx="28">
                  <c:v>24</c:v>
                </c:pt>
                <c:pt idx="29">
                  <c:v>24.99</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39.99</c:v>
                </c:pt>
                <c:pt idx="46">
                  <c:v>40</c:v>
                </c:pt>
                <c:pt idx="47">
                  <c:v>41</c:v>
                </c:pt>
                <c:pt idx="48">
                  <c:v>42</c:v>
                </c:pt>
                <c:pt idx="49">
                  <c:v>43</c:v>
                </c:pt>
                <c:pt idx="50">
                  <c:v>44</c:v>
                </c:pt>
                <c:pt idx="51">
                  <c:v>45</c:v>
                </c:pt>
                <c:pt idx="52">
                  <c:v>46</c:v>
                </c:pt>
                <c:pt idx="53">
                  <c:v>47</c:v>
                </c:pt>
                <c:pt idx="54">
                  <c:v>48</c:v>
                </c:pt>
                <c:pt idx="55">
                  <c:v>49</c:v>
                </c:pt>
                <c:pt idx="56">
                  <c:v>50</c:v>
                </c:pt>
                <c:pt idx="57">
                  <c:v>51</c:v>
                </c:pt>
                <c:pt idx="58">
                  <c:v>52</c:v>
                </c:pt>
                <c:pt idx="59">
                  <c:v>53</c:v>
                </c:pt>
                <c:pt idx="60">
                  <c:v>54</c:v>
                </c:pt>
                <c:pt idx="61">
                  <c:v>54.99</c:v>
                </c:pt>
                <c:pt idx="62">
                  <c:v>55</c:v>
                </c:pt>
                <c:pt idx="63">
                  <c:v>56</c:v>
                </c:pt>
                <c:pt idx="64">
                  <c:v>57</c:v>
                </c:pt>
                <c:pt idx="65">
                  <c:v>58</c:v>
                </c:pt>
                <c:pt idx="66">
                  <c:v>59</c:v>
                </c:pt>
                <c:pt idx="67">
                  <c:v>60</c:v>
                </c:pt>
                <c:pt idx="68">
                  <c:v>61</c:v>
                </c:pt>
                <c:pt idx="69">
                  <c:v>62</c:v>
                </c:pt>
                <c:pt idx="70">
                  <c:v>63</c:v>
                </c:pt>
                <c:pt idx="71">
                  <c:v>64</c:v>
                </c:pt>
                <c:pt idx="72">
                  <c:v>64.989999999999995</c:v>
                </c:pt>
                <c:pt idx="73">
                  <c:v>65</c:v>
                </c:pt>
                <c:pt idx="74">
                  <c:v>66</c:v>
                </c:pt>
                <c:pt idx="75">
                  <c:v>67</c:v>
                </c:pt>
                <c:pt idx="76">
                  <c:v>68</c:v>
                </c:pt>
                <c:pt idx="77">
                  <c:v>69</c:v>
                </c:pt>
                <c:pt idx="78">
                  <c:v>70</c:v>
                </c:pt>
                <c:pt idx="79">
                  <c:v>71</c:v>
                </c:pt>
                <c:pt idx="80">
                  <c:v>72</c:v>
                </c:pt>
                <c:pt idx="81">
                  <c:v>73</c:v>
                </c:pt>
                <c:pt idx="82">
                  <c:v>74</c:v>
                </c:pt>
                <c:pt idx="83">
                  <c:v>75</c:v>
                </c:pt>
                <c:pt idx="84">
                  <c:v>76</c:v>
                </c:pt>
                <c:pt idx="85">
                  <c:v>77</c:v>
                </c:pt>
                <c:pt idx="86">
                  <c:v>78</c:v>
                </c:pt>
                <c:pt idx="87">
                  <c:v>79</c:v>
                </c:pt>
                <c:pt idx="88">
                  <c:v>79.989999999999995</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pt idx="110">
                  <c:v>101</c:v>
                </c:pt>
                <c:pt idx="111">
                  <c:v>102</c:v>
                </c:pt>
                <c:pt idx="112">
                  <c:v>103</c:v>
                </c:pt>
                <c:pt idx="113">
                  <c:v>104</c:v>
                </c:pt>
                <c:pt idx="114">
                  <c:v>104.99</c:v>
                </c:pt>
                <c:pt idx="115">
                  <c:v>105</c:v>
                </c:pt>
              </c:numCache>
            </c:numRef>
          </c:yVal>
          <c:smooth val="0"/>
          <c:extLst>
            <c:ext xmlns:c16="http://schemas.microsoft.com/office/drawing/2014/chart" uri="{C3380CC4-5D6E-409C-BE32-E72D297353CC}">
              <c16:uniqueId val="{00000000-39EA-4DCA-AE1E-1817550B4CEF}"/>
            </c:ext>
          </c:extLst>
        </c:ser>
        <c:dLbls>
          <c:showLegendKey val="0"/>
          <c:showVal val="0"/>
          <c:showCatName val="0"/>
          <c:showSerName val="0"/>
          <c:showPercent val="0"/>
          <c:showBubbleSize val="0"/>
        </c:dLbls>
        <c:axId val="237613528"/>
        <c:axId val="237613920"/>
      </c:scatterChart>
      <c:valAx>
        <c:axId val="237613528"/>
        <c:scaling>
          <c:orientation val="minMax"/>
        </c:scaling>
        <c:delete val="0"/>
        <c:axPos val="b"/>
        <c:numFmt formatCode="0" sourceLinked="0"/>
        <c:majorTickMark val="out"/>
        <c:minorTickMark val="none"/>
        <c:tickLblPos val="nextTo"/>
        <c:spPr>
          <a:ln>
            <a:solidFill>
              <a:sysClr val="windowText" lastClr="000000"/>
            </a:solidFill>
          </a:ln>
        </c:spPr>
        <c:txPr>
          <a:bodyPr rot="-5400000" vert="horz"/>
          <a:lstStyle/>
          <a:p>
            <a:pPr>
              <a:defRPr/>
            </a:pPr>
            <a:endParaRPr lang="fr-FR"/>
          </a:p>
        </c:txPr>
        <c:crossAx val="237613920"/>
        <c:crosses val="autoZero"/>
        <c:crossBetween val="midCat"/>
      </c:valAx>
      <c:valAx>
        <c:axId val="237613920"/>
        <c:scaling>
          <c:orientation val="minMax"/>
          <c:max val="106"/>
          <c:min val="0"/>
        </c:scaling>
        <c:delete val="0"/>
        <c:axPos val="l"/>
        <c:majorGridlines>
          <c:spPr>
            <a:ln>
              <a:prstDash val="sysDash"/>
            </a:ln>
          </c:spPr>
        </c:majorGridlines>
        <c:numFmt formatCode="General" sourceLinked="1"/>
        <c:majorTickMark val="out"/>
        <c:minorTickMark val="none"/>
        <c:tickLblPos val="none"/>
        <c:spPr>
          <a:ln>
            <a:solidFill>
              <a:schemeClr val="tx1"/>
            </a:solidFill>
          </a:ln>
        </c:spPr>
        <c:crossAx val="237613528"/>
        <c:crosses val="autoZero"/>
        <c:crossBetween val="midCat"/>
        <c:majorUnit val="5"/>
      </c:valAx>
      <c:spPr>
        <a:ln>
          <a:solidFill>
            <a:sysClr val="windowText" lastClr="000000"/>
          </a:solidFill>
        </a:ln>
      </c:spPr>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Répartitition des actifs lyonnais selon la PCS</a:t>
            </a:r>
          </a:p>
        </c:rich>
      </c:tx>
      <c:overlay val="0"/>
    </c:title>
    <c:autoTitleDeleted val="0"/>
    <c:plotArea>
      <c:layout/>
      <c:barChart>
        <c:barDir val="col"/>
        <c:grouping val="clustered"/>
        <c:varyColors val="0"/>
        <c:ser>
          <c:idx val="0"/>
          <c:order val="0"/>
          <c:tx>
            <c:v>LYON</c:v>
          </c:tx>
          <c:spPr>
            <a:solidFill>
              <a:schemeClr val="tx1"/>
            </a:solidFill>
            <a:ln>
              <a:solidFill>
                <a:sysClr val="windowText" lastClr="000000"/>
              </a:solidFill>
            </a:ln>
          </c:spPr>
          <c:invertIfNegative val="0"/>
          <c:cat>
            <c:strRef>
              <c:f>'Tab 1'!$E$8:$E$14</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1'!$F$25:$F$31</c:f>
              <c:numCache>
                <c:formatCode>0%</c:formatCode>
                <c:ptCount val="7"/>
                <c:pt idx="0">
                  <c:v>3.3080002714256632E-4</c:v>
                </c:pt>
                <c:pt idx="1">
                  <c:v>4.0310952025514012E-2</c:v>
                </c:pt>
                <c:pt idx="2">
                  <c:v>0.26761298093234714</c:v>
                </c:pt>
                <c:pt idx="3">
                  <c:v>0.29172745470584244</c:v>
                </c:pt>
                <c:pt idx="4">
                  <c:v>0.26257888308339555</c:v>
                </c:pt>
                <c:pt idx="5">
                  <c:v>0.12907562597543598</c:v>
                </c:pt>
                <c:pt idx="6">
                  <c:v>8.3633032503223174E-3</c:v>
                </c:pt>
              </c:numCache>
            </c:numRef>
          </c:val>
          <c:extLst>
            <c:ext xmlns:c16="http://schemas.microsoft.com/office/drawing/2014/chart" uri="{C3380CC4-5D6E-409C-BE32-E72D297353CC}">
              <c16:uniqueId val="{00000000-1288-495B-839A-CD744F7803D3}"/>
            </c:ext>
          </c:extLst>
        </c:ser>
        <c:ser>
          <c:idx val="1"/>
          <c:order val="1"/>
          <c:tx>
            <c:v>FRANCE</c:v>
          </c:tx>
          <c:spPr>
            <a:solidFill>
              <a:schemeClr val="bg1">
                <a:lumMod val="75000"/>
              </a:schemeClr>
            </a:solidFill>
            <a:ln>
              <a:solidFill>
                <a:sysClr val="windowText" lastClr="000000"/>
              </a:solidFill>
            </a:ln>
          </c:spPr>
          <c:invertIfNegative val="0"/>
          <c:cat>
            <c:strRef>
              <c:f>'Tab 1'!$E$8:$E$14</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1'!$F$8:$F$14</c:f>
              <c:numCache>
                <c:formatCode>0%</c:formatCode>
                <c:ptCount val="7"/>
                <c:pt idx="0">
                  <c:v>1.8691437376987946E-2</c:v>
                </c:pt>
                <c:pt idx="1">
                  <c:v>5.5334572837478467E-2</c:v>
                </c:pt>
                <c:pt idx="2">
                  <c:v>0.14180954712873275</c:v>
                </c:pt>
                <c:pt idx="3">
                  <c:v>0.2366047381855306</c:v>
                </c:pt>
                <c:pt idx="4">
                  <c:v>0.29316360359892085</c:v>
                </c:pt>
                <c:pt idx="5">
                  <c:v>0.24352784394185101</c:v>
                </c:pt>
                <c:pt idx="6">
                  <c:v>1.0868256930498374E-2</c:v>
                </c:pt>
              </c:numCache>
            </c:numRef>
          </c:val>
          <c:extLst>
            <c:ext xmlns:c16="http://schemas.microsoft.com/office/drawing/2014/chart" uri="{C3380CC4-5D6E-409C-BE32-E72D297353CC}">
              <c16:uniqueId val="{00000001-1288-495B-839A-CD744F7803D3}"/>
            </c:ext>
          </c:extLst>
        </c:ser>
        <c:dLbls>
          <c:showLegendKey val="0"/>
          <c:showVal val="0"/>
          <c:showCatName val="0"/>
          <c:showSerName val="0"/>
          <c:showPercent val="0"/>
          <c:showBubbleSize val="0"/>
        </c:dLbls>
        <c:gapWidth val="150"/>
        <c:axId val="123638144"/>
        <c:axId val="123639320"/>
      </c:barChart>
      <c:catAx>
        <c:axId val="123638144"/>
        <c:scaling>
          <c:orientation val="minMax"/>
        </c:scaling>
        <c:delete val="0"/>
        <c:axPos val="b"/>
        <c:numFmt formatCode="General" sourceLinked="0"/>
        <c:majorTickMark val="out"/>
        <c:minorTickMark val="none"/>
        <c:tickLblPos val="nextTo"/>
        <c:spPr>
          <a:ln>
            <a:solidFill>
              <a:sysClr val="windowText" lastClr="000000"/>
            </a:solidFill>
          </a:ln>
        </c:spPr>
        <c:crossAx val="123639320"/>
        <c:crosses val="autoZero"/>
        <c:auto val="1"/>
        <c:lblAlgn val="ctr"/>
        <c:lblOffset val="100"/>
        <c:noMultiLvlLbl val="0"/>
      </c:catAx>
      <c:valAx>
        <c:axId val="123639320"/>
        <c:scaling>
          <c:orientation val="minMax"/>
        </c:scaling>
        <c:delete val="0"/>
        <c:axPos val="l"/>
        <c:majorGridlines/>
        <c:numFmt formatCode="0%" sourceLinked="1"/>
        <c:majorTickMark val="out"/>
        <c:minorTickMark val="none"/>
        <c:tickLblPos val="nextTo"/>
        <c:spPr>
          <a:ln>
            <a:solidFill>
              <a:sysClr val="windowText" lastClr="000000"/>
            </a:solidFill>
          </a:ln>
        </c:spPr>
        <c:crossAx val="123638144"/>
        <c:crosses val="autoZero"/>
        <c:crossBetween val="between"/>
      </c:valAx>
      <c:spPr>
        <a:ln>
          <a:solidFill>
            <a:schemeClr val="tx1"/>
          </a:solidFill>
        </a:ln>
      </c:spPr>
    </c:plotArea>
    <c:legend>
      <c:legendPos val="r"/>
      <c:overlay val="0"/>
    </c:legend>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25275590551182"/>
          <c:y val="3.8665494469815841E-2"/>
          <c:w val="0.78650551181102357"/>
          <c:h val="0.84821705239292144"/>
        </c:manualLayout>
      </c:layout>
      <c:scatterChart>
        <c:scatterStyle val="lineMarker"/>
        <c:varyColors val="0"/>
        <c:ser>
          <c:idx val="0"/>
          <c:order val="0"/>
          <c:tx>
            <c:strRef>
              <c:f>'Tab 9'!$L$8</c:f>
              <c:strCache>
                <c:ptCount val="1"/>
                <c:pt idx="0">
                  <c:v>Hommes</c:v>
                </c:pt>
              </c:strCache>
            </c:strRef>
          </c:tx>
          <c:marker>
            <c:symbol val="none"/>
          </c:marker>
          <c:xVal>
            <c:numRef>
              <c:f>'Tab 9'!$L$9:$L$124</c:f>
              <c:numCache>
                <c:formatCode>###\ ###\ ##0</c:formatCode>
                <c:ptCount val="116"/>
                <c:pt idx="0">
                  <c:v>3048.6666666666665</c:v>
                </c:pt>
                <c:pt idx="1">
                  <c:v>3048.6666666666665</c:v>
                </c:pt>
                <c:pt idx="2">
                  <c:v>3048.6666666666665</c:v>
                </c:pt>
                <c:pt idx="3">
                  <c:v>3048.6666666666665</c:v>
                </c:pt>
                <c:pt idx="4">
                  <c:v>2535.6666666666665</c:v>
                </c:pt>
                <c:pt idx="5">
                  <c:v>2535.6666666666665</c:v>
                </c:pt>
                <c:pt idx="6">
                  <c:v>2535.6666666666665</c:v>
                </c:pt>
                <c:pt idx="7">
                  <c:v>2535.6666666666665</c:v>
                </c:pt>
                <c:pt idx="8">
                  <c:v>2149</c:v>
                </c:pt>
                <c:pt idx="9">
                  <c:v>2149</c:v>
                </c:pt>
                <c:pt idx="10">
                  <c:v>2149</c:v>
                </c:pt>
                <c:pt idx="11">
                  <c:v>2149</c:v>
                </c:pt>
                <c:pt idx="12">
                  <c:v>2149</c:v>
                </c:pt>
                <c:pt idx="13" formatCode="General">
                  <c:v>2149</c:v>
                </c:pt>
                <c:pt idx="14">
                  <c:v>2225.7142857142858</c:v>
                </c:pt>
                <c:pt idx="15">
                  <c:v>2225.7142857142858</c:v>
                </c:pt>
                <c:pt idx="16">
                  <c:v>2225.7142857142858</c:v>
                </c:pt>
                <c:pt idx="17">
                  <c:v>2225.7142857142858</c:v>
                </c:pt>
                <c:pt idx="18">
                  <c:v>2225.7142857142858</c:v>
                </c:pt>
                <c:pt idx="19">
                  <c:v>2225.7142857142858</c:v>
                </c:pt>
                <c:pt idx="20">
                  <c:v>2225.7142857142858</c:v>
                </c:pt>
                <c:pt idx="21">
                  <c:v>2225.7142857142858</c:v>
                </c:pt>
                <c:pt idx="22">
                  <c:v>4664.2857142857147</c:v>
                </c:pt>
                <c:pt idx="23">
                  <c:v>4664.2857142857147</c:v>
                </c:pt>
                <c:pt idx="24">
                  <c:v>4664.2857142857147</c:v>
                </c:pt>
                <c:pt idx="25">
                  <c:v>4664.2857142857147</c:v>
                </c:pt>
                <c:pt idx="26">
                  <c:v>4664.2857142857147</c:v>
                </c:pt>
                <c:pt idx="27">
                  <c:v>4664.2857142857147</c:v>
                </c:pt>
                <c:pt idx="28">
                  <c:v>4664.2857142857147</c:v>
                </c:pt>
                <c:pt idx="29">
                  <c:v>4664.2857142857147</c:v>
                </c:pt>
                <c:pt idx="30">
                  <c:v>3998.6</c:v>
                </c:pt>
                <c:pt idx="31">
                  <c:v>3998.6</c:v>
                </c:pt>
                <c:pt idx="32">
                  <c:v>3998.6</c:v>
                </c:pt>
                <c:pt idx="33">
                  <c:v>3998.6</c:v>
                </c:pt>
                <c:pt idx="34">
                  <c:v>3998.6</c:v>
                </c:pt>
                <c:pt idx="35">
                  <c:v>3998.6</c:v>
                </c:pt>
                <c:pt idx="36">
                  <c:v>3998.6</c:v>
                </c:pt>
                <c:pt idx="37">
                  <c:v>3998.6</c:v>
                </c:pt>
                <c:pt idx="38">
                  <c:v>3998.6</c:v>
                </c:pt>
                <c:pt idx="39">
                  <c:v>3998.6</c:v>
                </c:pt>
                <c:pt idx="40">
                  <c:v>3998.6</c:v>
                </c:pt>
                <c:pt idx="41">
                  <c:v>3998.6</c:v>
                </c:pt>
                <c:pt idx="42">
                  <c:v>3998.6</c:v>
                </c:pt>
                <c:pt idx="43">
                  <c:v>3998.6</c:v>
                </c:pt>
                <c:pt idx="44">
                  <c:v>3998.6</c:v>
                </c:pt>
                <c:pt idx="45">
                  <c:v>3998.6</c:v>
                </c:pt>
                <c:pt idx="46">
                  <c:v>2512.1333333333332</c:v>
                </c:pt>
                <c:pt idx="47">
                  <c:v>2512.1333333333332</c:v>
                </c:pt>
                <c:pt idx="48">
                  <c:v>2512.1333333333332</c:v>
                </c:pt>
                <c:pt idx="49">
                  <c:v>2512.1333333333332</c:v>
                </c:pt>
                <c:pt idx="50">
                  <c:v>2512.1333333333332</c:v>
                </c:pt>
                <c:pt idx="51">
                  <c:v>2512.1333333333332</c:v>
                </c:pt>
                <c:pt idx="52">
                  <c:v>2512.1333333333332</c:v>
                </c:pt>
                <c:pt idx="53">
                  <c:v>2512.1333333333332</c:v>
                </c:pt>
                <c:pt idx="54">
                  <c:v>2512.1333333333332</c:v>
                </c:pt>
                <c:pt idx="55">
                  <c:v>2512.1333333333332</c:v>
                </c:pt>
                <c:pt idx="56">
                  <c:v>2512.1333333333332</c:v>
                </c:pt>
                <c:pt idx="57">
                  <c:v>2512.1333333333332</c:v>
                </c:pt>
                <c:pt idx="58">
                  <c:v>2512.1333333333332</c:v>
                </c:pt>
                <c:pt idx="59">
                  <c:v>2512.1333333333332</c:v>
                </c:pt>
                <c:pt idx="60">
                  <c:v>2512.1333333333332</c:v>
                </c:pt>
                <c:pt idx="61">
                  <c:v>2512.1333333333332</c:v>
                </c:pt>
                <c:pt idx="62">
                  <c:v>2103.8000000000002</c:v>
                </c:pt>
                <c:pt idx="63">
                  <c:v>2103.8000000000002</c:v>
                </c:pt>
                <c:pt idx="64">
                  <c:v>2103.8000000000002</c:v>
                </c:pt>
                <c:pt idx="65">
                  <c:v>2103.8000000000002</c:v>
                </c:pt>
                <c:pt idx="66">
                  <c:v>2103.8000000000002</c:v>
                </c:pt>
                <c:pt idx="67">
                  <c:v>2103.8000000000002</c:v>
                </c:pt>
                <c:pt idx="68">
                  <c:v>2103.8000000000002</c:v>
                </c:pt>
                <c:pt idx="69">
                  <c:v>2103.8000000000002</c:v>
                </c:pt>
                <c:pt idx="70">
                  <c:v>2103.8000000000002</c:v>
                </c:pt>
                <c:pt idx="71">
                  <c:v>2103.8000000000002</c:v>
                </c:pt>
                <c:pt idx="72">
                  <c:v>2103.8000000000002</c:v>
                </c:pt>
                <c:pt idx="73">
                  <c:v>1203.1333333333334</c:v>
                </c:pt>
                <c:pt idx="74">
                  <c:v>1203.1333333333334</c:v>
                </c:pt>
                <c:pt idx="75">
                  <c:v>1203.1333333333334</c:v>
                </c:pt>
                <c:pt idx="76">
                  <c:v>1203.1333333333334</c:v>
                </c:pt>
                <c:pt idx="77">
                  <c:v>1203.1333333333334</c:v>
                </c:pt>
                <c:pt idx="78">
                  <c:v>1203.1333333333334</c:v>
                </c:pt>
                <c:pt idx="79">
                  <c:v>1203.1333333333334</c:v>
                </c:pt>
                <c:pt idx="80">
                  <c:v>1203.1333333333334</c:v>
                </c:pt>
                <c:pt idx="81">
                  <c:v>1203.1333333333334</c:v>
                </c:pt>
                <c:pt idx="82">
                  <c:v>1203.1333333333334</c:v>
                </c:pt>
                <c:pt idx="83">
                  <c:v>1203.1333333333334</c:v>
                </c:pt>
                <c:pt idx="84">
                  <c:v>1203.1333333333334</c:v>
                </c:pt>
                <c:pt idx="85">
                  <c:v>1203.1333333333334</c:v>
                </c:pt>
                <c:pt idx="86">
                  <c:v>1203.1333333333334</c:v>
                </c:pt>
                <c:pt idx="87">
                  <c:v>1203.1333333333334</c:v>
                </c:pt>
                <c:pt idx="88">
                  <c:v>1203.1333333333334</c:v>
                </c:pt>
                <c:pt idx="89">
                  <c:v>290</c:v>
                </c:pt>
                <c:pt idx="90">
                  <c:v>290</c:v>
                </c:pt>
                <c:pt idx="91">
                  <c:v>290</c:v>
                </c:pt>
                <c:pt idx="92">
                  <c:v>290</c:v>
                </c:pt>
                <c:pt idx="93">
                  <c:v>290</c:v>
                </c:pt>
                <c:pt idx="94">
                  <c:v>290</c:v>
                </c:pt>
                <c:pt idx="95">
                  <c:v>290</c:v>
                </c:pt>
                <c:pt idx="96">
                  <c:v>290</c:v>
                </c:pt>
                <c:pt idx="97">
                  <c:v>290</c:v>
                </c:pt>
                <c:pt idx="98">
                  <c:v>290</c:v>
                </c:pt>
                <c:pt idx="99">
                  <c:v>290</c:v>
                </c:pt>
                <c:pt idx="100">
                  <c:v>290</c:v>
                </c:pt>
                <c:pt idx="101">
                  <c:v>290</c:v>
                </c:pt>
                <c:pt idx="102">
                  <c:v>290</c:v>
                </c:pt>
                <c:pt idx="103">
                  <c:v>290</c:v>
                </c:pt>
                <c:pt idx="104">
                  <c:v>290</c:v>
                </c:pt>
                <c:pt idx="105">
                  <c:v>290</c:v>
                </c:pt>
                <c:pt idx="106">
                  <c:v>290</c:v>
                </c:pt>
                <c:pt idx="107">
                  <c:v>290</c:v>
                </c:pt>
                <c:pt idx="108">
                  <c:v>290</c:v>
                </c:pt>
                <c:pt idx="109">
                  <c:v>290</c:v>
                </c:pt>
                <c:pt idx="110">
                  <c:v>290</c:v>
                </c:pt>
                <c:pt idx="111">
                  <c:v>290</c:v>
                </c:pt>
                <c:pt idx="112">
                  <c:v>290</c:v>
                </c:pt>
                <c:pt idx="113">
                  <c:v>290</c:v>
                </c:pt>
                <c:pt idx="114">
                  <c:v>290</c:v>
                </c:pt>
                <c:pt idx="115" formatCode="General">
                  <c:v>0</c:v>
                </c:pt>
              </c:numCache>
            </c:numRef>
          </c:xVal>
          <c:yVal>
            <c:numRef>
              <c:f>'Tab 9'!$K$9:$K$124</c:f>
              <c:numCache>
                <c:formatCode>General</c:formatCode>
                <c:ptCount val="116"/>
                <c:pt idx="0">
                  <c:v>0</c:v>
                </c:pt>
                <c:pt idx="1">
                  <c:v>1</c:v>
                </c:pt>
                <c:pt idx="2">
                  <c:v>2</c:v>
                </c:pt>
                <c:pt idx="3">
                  <c:v>2.99</c:v>
                </c:pt>
                <c:pt idx="4">
                  <c:v>3</c:v>
                </c:pt>
                <c:pt idx="5">
                  <c:v>4</c:v>
                </c:pt>
                <c:pt idx="6">
                  <c:v>5</c:v>
                </c:pt>
                <c:pt idx="7">
                  <c:v>5.99</c:v>
                </c:pt>
                <c:pt idx="8">
                  <c:v>6</c:v>
                </c:pt>
                <c:pt idx="9">
                  <c:v>7</c:v>
                </c:pt>
                <c:pt idx="10">
                  <c:v>8</c:v>
                </c:pt>
                <c:pt idx="11">
                  <c:v>9</c:v>
                </c:pt>
                <c:pt idx="12">
                  <c:v>10</c:v>
                </c:pt>
                <c:pt idx="13">
                  <c:v>10.99</c:v>
                </c:pt>
                <c:pt idx="14">
                  <c:v>11</c:v>
                </c:pt>
                <c:pt idx="15">
                  <c:v>12</c:v>
                </c:pt>
                <c:pt idx="16">
                  <c:v>13</c:v>
                </c:pt>
                <c:pt idx="17">
                  <c:v>14</c:v>
                </c:pt>
                <c:pt idx="18">
                  <c:v>15</c:v>
                </c:pt>
                <c:pt idx="19">
                  <c:v>16</c:v>
                </c:pt>
                <c:pt idx="20">
                  <c:v>17</c:v>
                </c:pt>
                <c:pt idx="21">
                  <c:v>17.989999999999998</c:v>
                </c:pt>
                <c:pt idx="22">
                  <c:v>18</c:v>
                </c:pt>
                <c:pt idx="23">
                  <c:v>19</c:v>
                </c:pt>
                <c:pt idx="24">
                  <c:v>20</c:v>
                </c:pt>
                <c:pt idx="25">
                  <c:v>21</c:v>
                </c:pt>
                <c:pt idx="26">
                  <c:v>22</c:v>
                </c:pt>
                <c:pt idx="27">
                  <c:v>23</c:v>
                </c:pt>
                <c:pt idx="28">
                  <c:v>24</c:v>
                </c:pt>
                <c:pt idx="29">
                  <c:v>24.99</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39.99</c:v>
                </c:pt>
                <c:pt idx="46">
                  <c:v>40</c:v>
                </c:pt>
                <c:pt idx="47">
                  <c:v>41</c:v>
                </c:pt>
                <c:pt idx="48">
                  <c:v>42</c:v>
                </c:pt>
                <c:pt idx="49">
                  <c:v>43</c:v>
                </c:pt>
                <c:pt idx="50">
                  <c:v>44</c:v>
                </c:pt>
                <c:pt idx="51">
                  <c:v>45</c:v>
                </c:pt>
                <c:pt idx="52">
                  <c:v>46</c:v>
                </c:pt>
                <c:pt idx="53">
                  <c:v>47</c:v>
                </c:pt>
                <c:pt idx="54">
                  <c:v>48</c:v>
                </c:pt>
                <c:pt idx="55">
                  <c:v>49</c:v>
                </c:pt>
                <c:pt idx="56">
                  <c:v>50</c:v>
                </c:pt>
                <c:pt idx="57">
                  <c:v>51</c:v>
                </c:pt>
                <c:pt idx="58">
                  <c:v>52</c:v>
                </c:pt>
                <c:pt idx="59">
                  <c:v>53</c:v>
                </c:pt>
                <c:pt idx="60">
                  <c:v>54</c:v>
                </c:pt>
                <c:pt idx="61">
                  <c:v>54.99</c:v>
                </c:pt>
                <c:pt idx="62">
                  <c:v>55</c:v>
                </c:pt>
                <c:pt idx="63">
                  <c:v>56</c:v>
                </c:pt>
                <c:pt idx="64">
                  <c:v>57</c:v>
                </c:pt>
                <c:pt idx="65">
                  <c:v>58</c:v>
                </c:pt>
                <c:pt idx="66">
                  <c:v>59</c:v>
                </c:pt>
                <c:pt idx="67">
                  <c:v>60</c:v>
                </c:pt>
                <c:pt idx="68">
                  <c:v>61</c:v>
                </c:pt>
                <c:pt idx="69">
                  <c:v>62</c:v>
                </c:pt>
                <c:pt idx="70">
                  <c:v>63</c:v>
                </c:pt>
                <c:pt idx="71">
                  <c:v>64</c:v>
                </c:pt>
                <c:pt idx="72">
                  <c:v>64.989999999999995</c:v>
                </c:pt>
                <c:pt idx="73">
                  <c:v>65</c:v>
                </c:pt>
                <c:pt idx="74">
                  <c:v>66</c:v>
                </c:pt>
                <c:pt idx="75">
                  <c:v>67</c:v>
                </c:pt>
                <c:pt idx="76">
                  <c:v>68</c:v>
                </c:pt>
                <c:pt idx="77">
                  <c:v>69</c:v>
                </c:pt>
                <c:pt idx="78">
                  <c:v>70</c:v>
                </c:pt>
                <c:pt idx="79">
                  <c:v>71</c:v>
                </c:pt>
                <c:pt idx="80">
                  <c:v>72</c:v>
                </c:pt>
                <c:pt idx="81">
                  <c:v>73</c:v>
                </c:pt>
                <c:pt idx="82">
                  <c:v>74</c:v>
                </c:pt>
                <c:pt idx="83">
                  <c:v>75</c:v>
                </c:pt>
                <c:pt idx="84">
                  <c:v>76</c:v>
                </c:pt>
                <c:pt idx="85">
                  <c:v>77</c:v>
                </c:pt>
                <c:pt idx="86">
                  <c:v>78</c:v>
                </c:pt>
                <c:pt idx="87">
                  <c:v>79</c:v>
                </c:pt>
                <c:pt idx="88">
                  <c:v>79.989999999999995</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pt idx="110">
                  <c:v>101</c:v>
                </c:pt>
                <c:pt idx="111">
                  <c:v>102</c:v>
                </c:pt>
                <c:pt idx="112">
                  <c:v>103</c:v>
                </c:pt>
                <c:pt idx="113">
                  <c:v>104</c:v>
                </c:pt>
                <c:pt idx="114">
                  <c:v>104.99</c:v>
                </c:pt>
                <c:pt idx="115">
                  <c:v>105</c:v>
                </c:pt>
              </c:numCache>
            </c:numRef>
          </c:yVal>
          <c:smooth val="0"/>
          <c:extLst>
            <c:ext xmlns:c16="http://schemas.microsoft.com/office/drawing/2014/chart" uri="{C3380CC4-5D6E-409C-BE32-E72D297353CC}">
              <c16:uniqueId val="{00000000-EF93-4014-A576-70BCE5B74BFA}"/>
            </c:ext>
          </c:extLst>
        </c:ser>
        <c:ser>
          <c:idx val="1"/>
          <c:order val="1"/>
          <c:tx>
            <c:strRef>
              <c:f>'Tab 9'!$M$8</c:f>
              <c:strCache>
                <c:ptCount val="1"/>
                <c:pt idx="0">
                  <c:v>Femmes</c:v>
                </c:pt>
              </c:strCache>
            </c:strRef>
          </c:tx>
          <c:marker>
            <c:symbol val="none"/>
          </c:marker>
          <c:xVal>
            <c:numRef>
              <c:f>'Tab 9'!$M$9:$M$124</c:f>
              <c:numCache>
                <c:formatCode>###\ ###\ ##0</c:formatCode>
                <c:ptCount val="116"/>
                <c:pt idx="0">
                  <c:v>2830.3333333333335</c:v>
                </c:pt>
                <c:pt idx="1">
                  <c:v>2830.3333333333335</c:v>
                </c:pt>
                <c:pt idx="2">
                  <c:v>2830.3333333333335</c:v>
                </c:pt>
                <c:pt idx="3">
                  <c:v>2830.3333333333335</c:v>
                </c:pt>
                <c:pt idx="4">
                  <c:v>2481.3333333333335</c:v>
                </c:pt>
                <c:pt idx="5">
                  <c:v>2481.3333333333335</c:v>
                </c:pt>
                <c:pt idx="6">
                  <c:v>2481.3333333333335</c:v>
                </c:pt>
                <c:pt idx="7">
                  <c:v>2481.3333333333335</c:v>
                </c:pt>
                <c:pt idx="8">
                  <c:v>2160</c:v>
                </c:pt>
                <c:pt idx="9">
                  <c:v>2160</c:v>
                </c:pt>
                <c:pt idx="10">
                  <c:v>2160</c:v>
                </c:pt>
                <c:pt idx="11">
                  <c:v>2160</c:v>
                </c:pt>
                <c:pt idx="12">
                  <c:v>2160</c:v>
                </c:pt>
                <c:pt idx="13" formatCode="General">
                  <c:v>2160</c:v>
                </c:pt>
                <c:pt idx="14">
                  <c:v>2162.7142857142858</c:v>
                </c:pt>
                <c:pt idx="15">
                  <c:v>2162.7142857142858</c:v>
                </c:pt>
                <c:pt idx="16">
                  <c:v>2162.7142857142858</c:v>
                </c:pt>
                <c:pt idx="17">
                  <c:v>2162.7142857142858</c:v>
                </c:pt>
                <c:pt idx="18">
                  <c:v>2162.7142857142858</c:v>
                </c:pt>
                <c:pt idx="19">
                  <c:v>2162.7142857142858</c:v>
                </c:pt>
                <c:pt idx="20">
                  <c:v>2162.7142857142858</c:v>
                </c:pt>
                <c:pt idx="21">
                  <c:v>2162.7142857142858</c:v>
                </c:pt>
                <c:pt idx="22">
                  <c:v>6036.8571428571431</c:v>
                </c:pt>
                <c:pt idx="23">
                  <c:v>6036.8571428571431</c:v>
                </c:pt>
                <c:pt idx="24">
                  <c:v>6036.8571428571431</c:v>
                </c:pt>
                <c:pt idx="25">
                  <c:v>6036.8571428571431</c:v>
                </c:pt>
                <c:pt idx="26">
                  <c:v>6036.8571428571431</c:v>
                </c:pt>
                <c:pt idx="27">
                  <c:v>6036.8571428571431</c:v>
                </c:pt>
                <c:pt idx="28">
                  <c:v>6036.8571428571431</c:v>
                </c:pt>
                <c:pt idx="29">
                  <c:v>6036.8571428571431</c:v>
                </c:pt>
                <c:pt idx="30">
                  <c:v>3963.2666666666669</c:v>
                </c:pt>
                <c:pt idx="31">
                  <c:v>3963.2666666666669</c:v>
                </c:pt>
                <c:pt idx="32">
                  <c:v>3963.2666666666669</c:v>
                </c:pt>
                <c:pt idx="33">
                  <c:v>3963.2666666666669</c:v>
                </c:pt>
                <c:pt idx="34">
                  <c:v>3963.2666666666669</c:v>
                </c:pt>
                <c:pt idx="35">
                  <c:v>3963.2666666666669</c:v>
                </c:pt>
                <c:pt idx="36">
                  <c:v>3963.2666666666669</c:v>
                </c:pt>
                <c:pt idx="37">
                  <c:v>3963.2666666666669</c:v>
                </c:pt>
                <c:pt idx="38">
                  <c:v>3963.2666666666669</c:v>
                </c:pt>
                <c:pt idx="39">
                  <c:v>3963.2666666666669</c:v>
                </c:pt>
                <c:pt idx="40">
                  <c:v>3963.2666666666669</c:v>
                </c:pt>
                <c:pt idx="41">
                  <c:v>3963.2666666666669</c:v>
                </c:pt>
                <c:pt idx="42">
                  <c:v>3963.2666666666669</c:v>
                </c:pt>
                <c:pt idx="43">
                  <c:v>3963.2666666666669</c:v>
                </c:pt>
                <c:pt idx="44">
                  <c:v>3963.2666666666669</c:v>
                </c:pt>
                <c:pt idx="45">
                  <c:v>3963.2666666666669</c:v>
                </c:pt>
                <c:pt idx="46">
                  <c:v>2778.7333333333331</c:v>
                </c:pt>
                <c:pt idx="47">
                  <c:v>2778.7333333333331</c:v>
                </c:pt>
                <c:pt idx="48">
                  <c:v>2778.7333333333331</c:v>
                </c:pt>
                <c:pt idx="49">
                  <c:v>2778.7333333333331</c:v>
                </c:pt>
                <c:pt idx="50">
                  <c:v>2778.7333333333331</c:v>
                </c:pt>
                <c:pt idx="51">
                  <c:v>2778.7333333333331</c:v>
                </c:pt>
                <c:pt idx="52">
                  <c:v>2778.7333333333331</c:v>
                </c:pt>
                <c:pt idx="53">
                  <c:v>2778.7333333333331</c:v>
                </c:pt>
                <c:pt idx="54">
                  <c:v>2778.7333333333331</c:v>
                </c:pt>
                <c:pt idx="55">
                  <c:v>2778.7333333333331</c:v>
                </c:pt>
                <c:pt idx="56">
                  <c:v>2778.7333333333331</c:v>
                </c:pt>
                <c:pt idx="57">
                  <c:v>2778.7333333333331</c:v>
                </c:pt>
                <c:pt idx="58">
                  <c:v>2778.7333333333331</c:v>
                </c:pt>
                <c:pt idx="59">
                  <c:v>2778.7333333333331</c:v>
                </c:pt>
                <c:pt idx="60">
                  <c:v>2778.7333333333331</c:v>
                </c:pt>
                <c:pt idx="61">
                  <c:v>2778.7333333333331</c:v>
                </c:pt>
                <c:pt idx="62">
                  <c:v>2369.4</c:v>
                </c:pt>
                <c:pt idx="63">
                  <c:v>2369.4</c:v>
                </c:pt>
                <c:pt idx="64">
                  <c:v>2369.4</c:v>
                </c:pt>
                <c:pt idx="65">
                  <c:v>2369.4</c:v>
                </c:pt>
                <c:pt idx="66">
                  <c:v>2369.4</c:v>
                </c:pt>
                <c:pt idx="67">
                  <c:v>2369.4</c:v>
                </c:pt>
                <c:pt idx="68">
                  <c:v>2369.4</c:v>
                </c:pt>
                <c:pt idx="69">
                  <c:v>2369.4</c:v>
                </c:pt>
                <c:pt idx="70">
                  <c:v>2369.4</c:v>
                </c:pt>
                <c:pt idx="71">
                  <c:v>2369.4</c:v>
                </c:pt>
                <c:pt idx="72">
                  <c:v>2369.4</c:v>
                </c:pt>
                <c:pt idx="73">
                  <c:v>1791.1333333333334</c:v>
                </c:pt>
                <c:pt idx="74">
                  <c:v>1791.1333333333334</c:v>
                </c:pt>
                <c:pt idx="75">
                  <c:v>1791.1333333333334</c:v>
                </c:pt>
                <c:pt idx="76">
                  <c:v>1791.1333333333334</c:v>
                </c:pt>
                <c:pt idx="77">
                  <c:v>1791.1333333333334</c:v>
                </c:pt>
                <c:pt idx="78">
                  <c:v>1791.1333333333334</c:v>
                </c:pt>
                <c:pt idx="79">
                  <c:v>1791.1333333333334</c:v>
                </c:pt>
                <c:pt idx="80">
                  <c:v>1791.1333333333334</c:v>
                </c:pt>
                <c:pt idx="81">
                  <c:v>1791.1333333333334</c:v>
                </c:pt>
                <c:pt idx="82">
                  <c:v>1791.1333333333334</c:v>
                </c:pt>
                <c:pt idx="83">
                  <c:v>1791.1333333333334</c:v>
                </c:pt>
                <c:pt idx="84">
                  <c:v>1791.1333333333334</c:v>
                </c:pt>
                <c:pt idx="85">
                  <c:v>1791.1333333333334</c:v>
                </c:pt>
                <c:pt idx="86">
                  <c:v>1791.1333333333334</c:v>
                </c:pt>
                <c:pt idx="87">
                  <c:v>1791.1333333333334</c:v>
                </c:pt>
                <c:pt idx="88">
                  <c:v>1791.1333333333334</c:v>
                </c:pt>
                <c:pt idx="89">
                  <c:v>671.4</c:v>
                </c:pt>
                <c:pt idx="90">
                  <c:v>671.4</c:v>
                </c:pt>
                <c:pt idx="91">
                  <c:v>671.4</c:v>
                </c:pt>
                <c:pt idx="92">
                  <c:v>671.4</c:v>
                </c:pt>
                <c:pt idx="93">
                  <c:v>671.4</c:v>
                </c:pt>
                <c:pt idx="94">
                  <c:v>671.4</c:v>
                </c:pt>
                <c:pt idx="95">
                  <c:v>671.4</c:v>
                </c:pt>
                <c:pt idx="96">
                  <c:v>671.4</c:v>
                </c:pt>
                <c:pt idx="97">
                  <c:v>671.4</c:v>
                </c:pt>
                <c:pt idx="98">
                  <c:v>671.4</c:v>
                </c:pt>
                <c:pt idx="99">
                  <c:v>671.4</c:v>
                </c:pt>
                <c:pt idx="100">
                  <c:v>671.4</c:v>
                </c:pt>
                <c:pt idx="101">
                  <c:v>671.4</c:v>
                </c:pt>
                <c:pt idx="102">
                  <c:v>671.4</c:v>
                </c:pt>
                <c:pt idx="103">
                  <c:v>671.4</c:v>
                </c:pt>
                <c:pt idx="104">
                  <c:v>671.4</c:v>
                </c:pt>
                <c:pt idx="105">
                  <c:v>671.4</c:v>
                </c:pt>
                <c:pt idx="106">
                  <c:v>671.4</c:v>
                </c:pt>
                <c:pt idx="107">
                  <c:v>671.4</c:v>
                </c:pt>
                <c:pt idx="108">
                  <c:v>671.4</c:v>
                </c:pt>
                <c:pt idx="109">
                  <c:v>671.4</c:v>
                </c:pt>
                <c:pt idx="110">
                  <c:v>671.4</c:v>
                </c:pt>
                <c:pt idx="111">
                  <c:v>671.4</c:v>
                </c:pt>
                <c:pt idx="112">
                  <c:v>671.4</c:v>
                </c:pt>
                <c:pt idx="113">
                  <c:v>671.4</c:v>
                </c:pt>
                <c:pt idx="114">
                  <c:v>671.4</c:v>
                </c:pt>
                <c:pt idx="115" formatCode="General">
                  <c:v>0</c:v>
                </c:pt>
              </c:numCache>
            </c:numRef>
          </c:xVal>
          <c:yVal>
            <c:numRef>
              <c:f>'Tab 9'!$K$9:$K$124</c:f>
              <c:numCache>
                <c:formatCode>General</c:formatCode>
                <c:ptCount val="116"/>
                <c:pt idx="0">
                  <c:v>0</c:v>
                </c:pt>
                <c:pt idx="1">
                  <c:v>1</c:v>
                </c:pt>
                <c:pt idx="2">
                  <c:v>2</c:v>
                </c:pt>
                <c:pt idx="3">
                  <c:v>2.99</c:v>
                </c:pt>
                <c:pt idx="4">
                  <c:v>3</c:v>
                </c:pt>
                <c:pt idx="5">
                  <c:v>4</c:v>
                </c:pt>
                <c:pt idx="6">
                  <c:v>5</c:v>
                </c:pt>
                <c:pt idx="7">
                  <c:v>5.99</c:v>
                </c:pt>
                <c:pt idx="8">
                  <c:v>6</c:v>
                </c:pt>
                <c:pt idx="9">
                  <c:v>7</c:v>
                </c:pt>
                <c:pt idx="10">
                  <c:v>8</c:v>
                </c:pt>
                <c:pt idx="11">
                  <c:v>9</c:v>
                </c:pt>
                <c:pt idx="12">
                  <c:v>10</c:v>
                </c:pt>
                <c:pt idx="13">
                  <c:v>10.99</c:v>
                </c:pt>
                <c:pt idx="14">
                  <c:v>11</c:v>
                </c:pt>
                <c:pt idx="15">
                  <c:v>12</c:v>
                </c:pt>
                <c:pt idx="16">
                  <c:v>13</c:v>
                </c:pt>
                <c:pt idx="17">
                  <c:v>14</c:v>
                </c:pt>
                <c:pt idx="18">
                  <c:v>15</c:v>
                </c:pt>
                <c:pt idx="19">
                  <c:v>16</c:v>
                </c:pt>
                <c:pt idx="20">
                  <c:v>17</c:v>
                </c:pt>
                <c:pt idx="21">
                  <c:v>17.989999999999998</c:v>
                </c:pt>
                <c:pt idx="22">
                  <c:v>18</c:v>
                </c:pt>
                <c:pt idx="23">
                  <c:v>19</c:v>
                </c:pt>
                <c:pt idx="24">
                  <c:v>20</c:v>
                </c:pt>
                <c:pt idx="25">
                  <c:v>21</c:v>
                </c:pt>
                <c:pt idx="26">
                  <c:v>22</c:v>
                </c:pt>
                <c:pt idx="27">
                  <c:v>23</c:v>
                </c:pt>
                <c:pt idx="28">
                  <c:v>24</c:v>
                </c:pt>
                <c:pt idx="29">
                  <c:v>24.99</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39.99</c:v>
                </c:pt>
                <c:pt idx="46">
                  <c:v>40</c:v>
                </c:pt>
                <c:pt idx="47">
                  <c:v>41</c:v>
                </c:pt>
                <c:pt idx="48">
                  <c:v>42</c:v>
                </c:pt>
                <c:pt idx="49">
                  <c:v>43</c:v>
                </c:pt>
                <c:pt idx="50">
                  <c:v>44</c:v>
                </c:pt>
                <c:pt idx="51">
                  <c:v>45</c:v>
                </c:pt>
                <c:pt idx="52">
                  <c:v>46</c:v>
                </c:pt>
                <c:pt idx="53">
                  <c:v>47</c:v>
                </c:pt>
                <c:pt idx="54">
                  <c:v>48</c:v>
                </c:pt>
                <c:pt idx="55">
                  <c:v>49</c:v>
                </c:pt>
                <c:pt idx="56">
                  <c:v>50</c:v>
                </c:pt>
                <c:pt idx="57">
                  <c:v>51</c:v>
                </c:pt>
                <c:pt idx="58">
                  <c:v>52</c:v>
                </c:pt>
                <c:pt idx="59">
                  <c:v>53</c:v>
                </c:pt>
                <c:pt idx="60">
                  <c:v>54</c:v>
                </c:pt>
                <c:pt idx="61">
                  <c:v>54.99</c:v>
                </c:pt>
                <c:pt idx="62">
                  <c:v>55</c:v>
                </c:pt>
                <c:pt idx="63">
                  <c:v>56</c:v>
                </c:pt>
                <c:pt idx="64">
                  <c:v>57</c:v>
                </c:pt>
                <c:pt idx="65">
                  <c:v>58</c:v>
                </c:pt>
                <c:pt idx="66">
                  <c:v>59</c:v>
                </c:pt>
                <c:pt idx="67">
                  <c:v>60</c:v>
                </c:pt>
                <c:pt idx="68">
                  <c:v>61</c:v>
                </c:pt>
                <c:pt idx="69">
                  <c:v>62</c:v>
                </c:pt>
                <c:pt idx="70">
                  <c:v>63</c:v>
                </c:pt>
                <c:pt idx="71">
                  <c:v>64</c:v>
                </c:pt>
                <c:pt idx="72">
                  <c:v>64.989999999999995</c:v>
                </c:pt>
                <c:pt idx="73">
                  <c:v>65</c:v>
                </c:pt>
                <c:pt idx="74">
                  <c:v>66</c:v>
                </c:pt>
                <c:pt idx="75">
                  <c:v>67</c:v>
                </c:pt>
                <c:pt idx="76">
                  <c:v>68</c:v>
                </c:pt>
                <c:pt idx="77">
                  <c:v>69</c:v>
                </c:pt>
                <c:pt idx="78">
                  <c:v>70</c:v>
                </c:pt>
                <c:pt idx="79">
                  <c:v>71</c:v>
                </c:pt>
                <c:pt idx="80">
                  <c:v>72</c:v>
                </c:pt>
                <c:pt idx="81">
                  <c:v>73</c:v>
                </c:pt>
                <c:pt idx="82">
                  <c:v>74</c:v>
                </c:pt>
                <c:pt idx="83">
                  <c:v>75</c:v>
                </c:pt>
                <c:pt idx="84">
                  <c:v>76</c:v>
                </c:pt>
                <c:pt idx="85">
                  <c:v>77</c:v>
                </c:pt>
                <c:pt idx="86">
                  <c:v>78</c:v>
                </c:pt>
                <c:pt idx="87">
                  <c:v>79</c:v>
                </c:pt>
                <c:pt idx="88">
                  <c:v>79.989999999999995</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pt idx="110">
                  <c:v>101</c:v>
                </c:pt>
                <c:pt idx="111">
                  <c:v>102</c:v>
                </c:pt>
                <c:pt idx="112">
                  <c:v>103</c:v>
                </c:pt>
                <c:pt idx="113">
                  <c:v>104</c:v>
                </c:pt>
                <c:pt idx="114">
                  <c:v>104.99</c:v>
                </c:pt>
                <c:pt idx="115">
                  <c:v>105</c:v>
                </c:pt>
              </c:numCache>
            </c:numRef>
          </c:yVal>
          <c:smooth val="0"/>
          <c:extLst>
            <c:ext xmlns:c16="http://schemas.microsoft.com/office/drawing/2014/chart" uri="{C3380CC4-5D6E-409C-BE32-E72D297353CC}">
              <c16:uniqueId val="{00000001-EF93-4014-A576-70BCE5B74BFA}"/>
            </c:ext>
          </c:extLst>
        </c:ser>
        <c:dLbls>
          <c:showLegendKey val="0"/>
          <c:showVal val="0"/>
          <c:showCatName val="0"/>
          <c:showSerName val="0"/>
          <c:showPercent val="0"/>
          <c:showBubbleSize val="0"/>
        </c:dLbls>
        <c:axId val="237614704"/>
        <c:axId val="196322064"/>
      </c:scatterChart>
      <c:valAx>
        <c:axId val="237614704"/>
        <c:scaling>
          <c:orientation val="minMax"/>
        </c:scaling>
        <c:delete val="0"/>
        <c:axPos val="b"/>
        <c:numFmt formatCode="###\ ###\ ##0" sourceLinked="1"/>
        <c:majorTickMark val="out"/>
        <c:minorTickMark val="none"/>
        <c:tickLblPos val="nextTo"/>
        <c:spPr>
          <a:ln>
            <a:solidFill>
              <a:sysClr val="windowText" lastClr="000000"/>
            </a:solidFill>
          </a:ln>
        </c:spPr>
        <c:txPr>
          <a:bodyPr rot="-5400000" vert="horz"/>
          <a:lstStyle/>
          <a:p>
            <a:pPr>
              <a:defRPr/>
            </a:pPr>
            <a:endParaRPr lang="fr-FR"/>
          </a:p>
        </c:txPr>
        <c:crossAx val="196322064"/>
        <c:crosses val="autoZero"/>
        <c:crossBetween val="midCat"/>
      </c:valAx>
      <c:valAx>
        <c:axId val="196322064"/>
        <c:scaling>
          <c:orientation val="minMax"/>
          <c:max val="106"/>
          <c:min val="0"/>
        </c:scaling>
        <c:delete val="0"/>
        <c:axPos val="l"/>
        <c:majorGridlines>
          <c:spPr>
            <a:ln>
              <a:prstDash val="sysDash"/>
            </a:ln>
          </c:spPr>
        </c:majorGridlines>
        <c:numFmt formatCode="General" sourceLinked="1"/>
        <c:majorTickMark val="out"/>
        <c:minorTickMark val="none"/>
        <c:tickLblPos val="nextTo"/>
        <c:spPr>
          <a:ln>
            <a:solidFill>
              <a:schemeClr val="tx1"/>
            </a:solidFill>
          </a:ln>
        </c:spPr>
        <c:crossAx val="237614704"/>
        <c:crosses val="autoZero"/>
        <c:crossBetween val="midCat"/>
        <c:majorUnit val="5"/>
      </c:valAx>
      <c:spPr>
        <a:ln>
          <a:solidFill>
            <a:sysClr val="windowText" lastClr="000000"/>
          </a:solidFill>
        </a:ln>
      </c:spPr>
    </c:plotArea>
    <c:legend>
      <c:legendPos val="r"/>
      <c:layout>
        <c:manualLayout>
          <c:xMode val="edge"/>
          <c:yMode val="edge"/>
          <c:x val="0.68876666666666653"/>
          <c:y val="9.2248528401185179E-2"/>
          <c:w val="0.22123333333333361"/>
          <c:h val="0.12595065036632991"/>
        </c:manualLayout>
      </c:layout>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Nbre d'hommes pour 100 femmes</a:t>
            </a:r>
          </a:p>
        </c:rich>
      </c:tx>
      <c:layout>
        <c:manualLayout>
          <c:xMode val="edge"/>
          <c:yMode val="edge"/>
          <c:x val="0.22004986876640456"/>
          <c:y val="0"/>
        </c:manualLayout>
      </c:layout>
      <c:overlay val="1"/>
    </c:title>
    <c:autoTitleDeleted val="0"/>
    <c:plotArea>
      <c:layout>
        <c:manualLayout>
          <c:layoutTarget val="inner"/>
          <c:xMode val="edge"/>
          <c:yMode val="edge"/>
          <c:x val="0.15025275590551182"/>
          <c:y val="9.0904304532793398E-2"/>
          <c:w val="0.78650551181102357"/>
          <c:h val="0.79597824232994463"/>
        </c:manualLayout>
      </c:layout>
      <c:scatterChart>
        <c:scatterStyle val="lineMarker"/>
        <c:varyColors val="0"/>
        <c:ser>
          <c:idx val="1"/>
          <c:order val="0"/>
          <c:marker>
            <c:symbol val="none"/>
          </c:marker>
          <c:xVal>
            <c:numRef>
              <c:f>'Tab 9'!$K$9:$K$124</c:f>
              <c:numCache>
                <c:formatCode>General</c:formatCode>
                <c:ptCount val="116"/>
                <c:pt idx="0">
                  <c:v>0</c:v>
                </c:pt>
                <c:pt idx="1">
                  <c:v>1</c:v>
                </c:pt>
                <c:pt idx="2">
                  <c:v>2</c:v>
                </c:pt>
                <c:pt idx="3">
                  <c:v>2.99</c:v>
                </c:pt>
                <c:pt idx="4">
                  <c:v>3</c:v>
                </c:pt>
                <c:pt idx="5">
                  <c:v>4</c:v>
                </c:pt>
                <c:pt idx="6">
                  <c:v>5</c:v>
                </c:pt>
                <c:pt idx="7">
                  <c:v>5.99</c:v>
                </c:pt>
                <c:pt idx="8">
                  <c:v>6</c:v>
                </c:pt>
                <c:pt idx="9">
                  <c:v>7</c:v>
                </c:pt>
                <c:pt idx="10">
                  <c:v>8</c:v>
                </c:pt>
                <c:pt idx="11">
                  <c:v>9</c:v>
                </c:pt>
                <c:pt idx="12">
                  <c:v>10</c:v>
                </c:pt>
                <c:pt idx="13">
                  <c:v>10.99</c:v>
                </c:pt>
                <c:pt idx="14">
                  <c:v>11</c:v>
                </c:pt>
                <c:pt idx="15">
                  <c:v>12</c:v>
                </c:pt>
                <c:pt idx="16">
                  <c:v>13</c:v>
                </c:pt>
                <c:pt idx="17">
                  <c:v>14</c:v>
                </c:pt>
                <c:pt idx="18">
                  <c:v>15</c:v>
                </c:pt>
                <c:pt idx="19">
                  <c:v>16</c:v>
                </c:pt>
                <c:pt idx="20">
                  <c:v>17</c:v>
                </c:pt>
                <c:pt idx="21">
                  <c:v>17.989999999999998</c:v>
                </c:pt>
                <c:pt idx="22">
                  <c:v>18</c:v>
                </c:pt>
                <c:pt idx="23">
                  <c:v>19</c:v>
                </c:pt>
                <c:pt idx="24">
                  <c:v>20</c:v>
                </c:pt>
                <c:pt idx="25">
                  <c:v>21</c:v>
                </c:pt>
                <c:pt idx="26">
                  <c:v>22</c:v>
                </c:pt>
                <c:pt idx="27">
                  <c:v>23</c:v>
                </c:pt>
                <c:pt idx="28">
                  <c:v>24</c:v>
                </c:pt>
                <c:pt idx="29">
                  <c:v>24.99</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39.99</c:v>
                </c:pt>
                <c:pt idx="46">
                  <c:v>40</c:v>
                </c:pt>
                <c:pt idx="47">
                  <c:v>41</c:v>
                </c:pt>
                <c:pt idx="48">
                  <c:v>42</c:v>
                </c:pt>
                <c:pt idx="49">
                  <c:v>43</c:v>
                </c:pt>
                <c:pt idx="50">
                  <c:v>44</c:v>
                </c:pt>
                <c:pt idx="51">
                  <c:v>45</c:v>
                </c:pt>
                <c:pt idx="52">
                  <c:v>46</c:v>
                </c:pt>
                <c:pt idx="53">
                  <c:v>47</c:v>
                </c:pt>
                <c:pt idx="54">
                  <c:v>48</c:v>
                </c:pt>
                <c:pt idx="55">
                  <c:v>49</c:v>
                </c:pt>
                <c:pt idx="56">
                  <c:v>50</c:v>
                </c:pt>
                <c:pt idx="57">
                  <c:v>51</c:v>
                </c:pt>
                <c:pt idx="58">
                  <c:v>52</c:v>
                </c:pt>
                <c:pt idx="59">
                  <c:v>53</c:v>
                </c:pt>
                <c:pt idx="60">
                  <c:v>54</c:v>
                </c:pt>
                <c:pt idx="61">
                  <c:v>54.99</c:v>
                </c:pt>
                <c:pt idx="62">
                  <c:v>55</c:v>
                </c:pt>
                <c:pt idx="63">
                  <c:v>56</c:v>
                </c:pt>
                <c:pt idx="64">
                  <c:v>57</c:v>
                </c:pt>
                <c:pt idx="65">
                  <c:v>58</c:v>
                </c:pt>
                <c:pt idx="66">
                  <c:v>59</c:v>
                </c:pt>
                <c:pt idx="67">
                  <c:v>60</c:v>
                </c:pt>
                <c:pt idx="68">
                  <c:v>61</c:v>
                </c:pt>
                <c:pt idx="69">
                  <c:v>62</c:v>
                </c:pt>
                <c:pt idx="70">
                  <c:v>63</c:v>
                </c:pt>
                <c:pt idx="71">
                  <c:v>64</c:v>
                </c:pt>
                <c:pt idx="72">
                  <c:v>64.989999999999995</c:v>
                </c:pt>
                <c:pt idx="73">
                  <c:v>65</c:v>
                </c:pt>
                <c:pt idx="74">
                  <c:v>66</c:v>
                </c:pt>
                <c:pt idx="75">
                  <c:v>67</c:v>
                </c:pt>
                <c:pt idx="76">
                  <c:v>68</c:v>
                </c:pt>
                <c:pt idx="77">
                  <c:v>69</c:v>
                </c:pt>
                <c:pt idx="78">
                  <c:v>70</c:v>
                </c:pt>
                <c:pt idx="79">
                  <c:v>71</c:v>
                </c:pt>
                <c:pt idx="80">
                  <c:v>72</c:v>
                </c:pt>
                <c:pt idx="81">
                  <c:v>73</c:v>
                </c:pt>
                <c:pt idx="82">
                  <c:v>74</c:v>
                </c:pt>
                <c:pt idx="83">
                  <c:v>75</c:v>
                </c:pt>
                <c:pt idx="84">
                  <c:v>76</c:v>
                </c:pt>
                <c:pt idx="85">
                  <c:v>77</c:v>
                </c:pt>
                <c:pt idx="86">
                  <c:v>78</c:v>
                </c:pt>
                <c:pt idx="87">
                  <c:v>79</c:v>
                </c:pt>
                <c:pt idx="88">
                  <c:v>79.989999999999995</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pt idx="110">
                  <c:v>101</c:v>
                </c:pt>
                <c:pt idx="111">
                  <c:v>102</c:v>
                </c:pt>
                <c:pt idx="112">
                  <c:v>103</c:v>
                </c:pt>
                <c:pt idx="113">
                  <c:v>104</c:v>
                </c:pt>
                <c:pt idx="114">
                  <c:v>104.99</c:v>
                </c:pt>
                <c:pt idx="115">
                  <c:v>105</c:v>
                </c:pt>
              </c:numCache>
            </c:numRef>
          </c:xVal>
          <c:yVal>
            <c:numRef>
              <c:f>'Tab 9'!$P$9:$P$124</c:f>
              <c:numCache>
                <c:formatCode>0</c:formatCode>
                <c:ptCount val="116"/>
                <c:pt idx="0">
                  <c:v>107.71405017076903</c:v>
                </c:pt>
                <c:pt idx="1">
                  <c:v>107.71405017076903</c:v>
                </c:pt>
                <c:pt idx="2">
                  <c:v>107.71405017076903</c:v>
                </c:pt>
                <c:pt idx="3">
                  <c:v>107.71405017076903</c:v>
                </c:pt>
                <c:pt idx="4">
                  <c:v>102.18968296614722</c:v>
                </c:pt>
                <c:pt idx="5">
                  <c:v>102.18968296614722</c:v>
                </c:pt>
                <c:pt idx="6">
                  <c:v>102.18968296614722</c:v>
                </c:pt>
                <c:pt idx="7">
                  <c:v>102.18968296614722</c:v>
                </c:pt>
                <c:pt idx="8">
                  <c:v>99.490740740740748</c:v>
                </c:pt>
                <c:pt idx="9">
                  <c:v>99.490740740740748</c:v>
                </c:pt>
                <c:pt idx="10">
                  <c:v>99.490740740740748</c:v>
                </c:pt>
                <c:pt idx="11">
                  <c:v>99.490740740740748</c:v>
                </c:pt>
                <c:pt idx="12">
                  <c:v>99.490740740740748</c:v>
                </c:pt>
                <c:pt idx="13">
                  <c:v>99.490740740740748</c:v>
                </c:pt>
                <c:pt idx="14">
                  <c:v>102.91300614307418</c:v>
                </c:pt>
                <c:pt idx="15">
                  <c:v>102.91300614307418</c:v>
                </c:pt>
                <c:pt idx="16">
                  <c:v>102.91300614307418</c:v>
                </c:pt>
                <c:pt idx="17">
                  <c:v>102.91300614307418</c:v>
                </c:pt>
                <c:pt idx="18">
                  <c:v>102.91300614307418</c:v>
                </c:pt>
                <c:pt idx="19">
                  <c:v>102.91300614307418</c:v>
                </c:pt>
                <c:pt idx="20">
                  <c:v>102.91300614307418</c:v>
                </c:pt>
                <c:pt idx="21">
                  <c:v>102.91300614307418</c:v>
                </c:pt>
                <c:pt idx="22">
                  <c:v>77.263476738132425</c:v>
                </c:pt>
                <c:pt idx="23">
                  <c:v>77.263476738132425</c:v>
                </c:pt>
                <c:pt idx="24">
                  <c:v>77.263476738132425</c:v>
                </c:pt>
                <c:pt idx="25">
                  <c:v>77.263476738132425</c:v>
                </c:pt>
                <c:pt idx="26">
                  <c:v>77.263476738132425</c:v>
                </c:pt>
                <c:pt idx="27">
                  <c:v>77.263476738132425</c:v>
                </c:pt>
                <c:pt idx="28">
                  <c:v>77.263476738132425</c:v>
                </c:pt>
                <c:pt idx="29">
                  <c:v>77.263476738132425</c:v>
                </c:pt>
                <c:pt idx="30">
                  <c:v>100.8915204629178</c:v>
                </c:pt>
                <c:pt idx="31">
                  <c:v>100.8915204629178</c:v>
                </c:pt>
                <c:pt idx="32">
                  <c:v>100.8915204629178</c:v>
                </c:pt>
                <c:pt idx="33">
                  <c:v>100.8915204629178</c:v>
                </c:pt>
                <c:pt idx="34">
                  <c:v>100.8915204629178</c:v>
                </c:pt>
                <c:pt idx="35">
                  <c:v>100.8915204629178</c:v>
                </c:pt>
                <c:pt idx="36">
                  <c:v>100.8915204629178</c:v>
                </c:pt>
                <c:pt idx="37">
                  <c:v>100.8915204629178</c:v>
                </c:pt>
                <c:pt idx="38">
                  <c:v>100.8915204629178</c:v>
                </c:pt>
                <c:pt idx="39">
                  <c:v>100.8915204629178</c:v>
                </c:pt>
                <c:pt idx="40">
                  <c:v>100.8915204629178</c:v>
                </c:pt>
                <c:pt idx="41">
                  <c:v>100.8915204629178</c:v>
                </c:pt>
                <c:pt idx="42">
                  <c:v>100.8915204629178</c:v>
                </c:pt>
                <c:pt idx="43">
                  <c:v>100.8915204629178</c:v>
                </c:pt>
                <c:pt idx="44">
                  <c:v>100.8915204629178</c:v>
                </c:pt>
                <c:pt idx="45">
                  <c:v>100.8915204629178</c:v>
                </c:pt>
                <c:pt idx="46">
                  <c:v>90.405700439048971</c:v>
                </c:pt>
                <c:pt idx="47">
                  <c:v>90.405700439048971</c:v>
                </c:pt>
                <c:pt idx="48">
                  <c:v>90.405700439048971</c:v>
                </c:pt>
                <c:pt idx="49">
                  <c:v>90.405700439048971</c:v>
                </c:pt>
                <c:pt idx="50">
                  <c:v>90.405700439048971</c:v>
                </c:pt>
                <c:pt idx="51">
                  <c:v>90.405700439048971</c:v>
                </c:pt>
                <c:pt idx="52">
                  <c:v>90.405700439048971</c:v>
                </c:pt>
                <c:pt idx="53">
                  <c:v>90.405700439048971</c:v>
                </c:pt>
                <c:pt idx="54">
                  <c:v>90.405700439048971</c:v>
                </c:pt>
                <c:pt idx="55">
                  <c:v>90.405700439048971</c:v>
                </c:pt>
                <c:pt idx="56">
                  <c:v>90.405700439048971</c:v>
                </c:pt>
                <c:pt idx="57">
                  <c:v>90.405700439048971</c:v>
                </c:pt>
                <c:pt idx="58">
                  <c:v>90.405700439048971</c:v>
                </c:pt>
                <c:pt idx="59">
                  <c:v>90.405700439048971</c:v>
                </c:pt>
                <c:pt idx="60">
                  <c:v>90.405700439048971</c:v>
                </c:pt>
                <c:pt idx="61">
                  <c:v>90.405700439048971</c:v>
                </c:pt>
                <c:pt idx="62">
                  <c:v>88.790411074533651</c:v>
                </c:pt>
                <c:pt idx="63">
                  <c:v>88.790411074533651</c:v>
                </c:pt>
                <c:pt idx="64">
                  <c:v>88.790411074533651</c:v>
                </c:pt>
                <c:pt idx="65">
                  <c:v>88.790411074533651</c:v>
                </c:pt>
                <c:pt idx="66">
                  <c:v>88.790411074533651</c:v>
                </c:pt>
                <c:pt idx="67">
                  <c:v>88.790411074533651</c:v>
                </c:pt>
                <c:pt idx="68">
                  <c:v>88.790411074533651</c:v>
                </c:pt>
                <c:pt idx="69">
                  <c:v>88.790411074533651</c:v>
                </c:pt>
                <c:pt idx="70">
                  <c:v>88.790411074533651</c:v>
                </c:pt>
                <c:pt idx="71">
                  <c:v>88.790411074533651</c:v>
                </c:pt>
                <c:pt idx="72">
                  <c:v>88.790411074533651</c:v>
                </c:pt>
                <c:pt idx="73">
                  <c:v>67.171623180853842</c:v>
                </c:pt>
                <c:pt idx="74">
                  <c:v>67.171623180853842</c:v>
                </c:pt>
                <c:pt idx="75">
                  <c:v>67.171623180853842</c:v>
                </c:pt>
                <c:pt idx="76">
                  <c:v>67.171623180853842</c:v>
                </c:pt>
                <c:pt idx="77">
                  <c:v>67.171623180853842</c:v>
                </c:pt>
                <c:pt idx="78">
                  <c:v>67.171623180853842</c:v>
                </c:pt>
                <c:pt idx="79">
                  <c:v>67.171623180853842</c:v>
                </c:pt>
                <c:pt idx="80">
                  <c:v>67.171623180853842</c:v>
                </c:pt>
                <c:pt idx="81">
                  <c:v>67.171623180853842</c:v>
                </c:pt>
                <c:pt idx="82">
                  <c:v>67.171623180853842</c:v>
                </c:pt>
                <c:pt idx="83">
                  <c:v>67.171623180853842</c:v>
                </c:pt>
                <c:pt idx="84">
                  <c:v>67.171623180853842</c:v>
                </c:pt>
                <c:pt idx="85">
                  <c:v>67.171623180853842</c:v>
                </c:pt>
                <c:pt idx="86">
                  <c:v>67.171623180853842</c:v>
                </c:pt>
                <c:pt idx="87">
                  <c:v>67.171623180853842</c:v>
                </c:pt>
                <c:pt idx="88">
                  <c:v>67.171623180853842</c:v>
                </c:pt>
                <c:pt idx="89">
                  <c:v>43.193327375633004</c:v>
                </c:pt>
                <c:pt idx="90">
                  <c:v>43.193327375633004</c:v>
                </c:pt>
                <c:pt idx="91">
                  <c:v>43.193327375633004</c:v>
                </c:pt>
                <c:pt idx="92">
                  <c:v>43.193327375633004</c:v>
                </c:pt>
                <c:pt idx="93">
                  <c:v>43.193327375633004</c:v>
                </c:pt>
                <c:pt idx="94">
                  <c:v>43.193327375633004</c:v>
                </c:pt>
                <c:pt idx="95">
                  <c:v>43.193327375633004</c:v>
                </c:pt>
                <c:pt idx="96">
                  <c:v>43.193327375633004</c:v>
                </c:pt>
                <c:pt idx="97">
                  <c:v>43.193327375633004</c:v>
                </c:pt>
                <c:pt idx="98">
                  <c:v>43.193327375633004</c:v>
                </c:pt>
                <c:pt idx="99">
                  <c:v>43.193327375633004</c:v>
                </c:pt>
                <c:pt idx="100">
                  <c:v>43.193327375633004</c:v>
                </c:pt>
                <c:pt idx="101">
                  <c:v>43.193327375633004</c:v>
                </c:pt>
                <c:pt idx="102">
                  <c:v>43.193327375633004</c:v>
                </c:pt>
                <c:pt idx="103">
                  <c:v>43.193327375633004</c:v>
                </c:pt>
                <c:pt idx="104">
                  <c:v>43.193327375633004</c:v>
                </c:pt>
                <c:pt idx="105">
                  <c:v>43.193327375633004</c:v>
                </c:pt>
                <c:pt idx="106">
                  <c:v>43.193327375633004</c:v>
                </c:pt>
                <c:pt idx="107">
                  <c:v>43.193327375633004</c:v>
                </c:pt>
                <c:pt idx="108">
                  <c:v>43.193327375633004</c:v>
                </c:pt>
                <c:pt idx="109">
                  <c:v>43.193327375633004</c:v>
                </c:pt>
                <c:pt idx="110">
                  <c:v>43.193327375633004</c:v>
                </c:pt>
                <c:pt idx="111">
                  <c:v>43.193327375633004</c:v>
                </c:pt>
                <c:pt idx="112">
                  <c:v>43.193327375633004</c:v>
                </c:pt>
                <c:pt idx="113">
                  <c:v>43.193327375633004</c:v>
                </c:pt>
                <c:pt idx="114">
                  <c:v>43.193327375633004</c:v>
                </c:pt>
                <c:pt idx="115">
                  <c:v>43.193327375633004</c:v>
                </c:pt>
              </c:numCache>
            </c:numRef>
          </c:yVal>
          <c:smooth val="0"/>
          <c:extLst>
            <c:ext xmlns:c16="http://schemas.microsoft.com/office/drawing/2014/chart" uri="{C3380CC4-5D6E-409C-BE32-E72D297353CC}">
              <c16:uniqueId val="{00000000-C908-48BF-9B2E-5D62453EFDDD}"/>
            </c:ext>
          </c:extLst>
        </c:ser>
        <c:dLbls>
          <c:showLegendKey val="0"/>
          <c:showVal val="0"/>
          <c:showCatName val="0"/>
          <c:showSerName val="0"/>
          <c:showPercent val="0"/>
          <c:showBubbleSize val="0"/>
        </c:dLbls>
        <c:axId val="196322848"/>
        <c:axId val="196323240"/>
      </c:scatterChart>
      <c:valAx>
        <c:axId val="196322848"/>
        <c:scaling>
          <c:orientation val="minMax"/>
          <c:max val="105"/>
          <c:min val="0"/>
        </c:scaling>
        <c:delete val="0"/>
        <c:axPos val="b"/>
        <c:majorGridlines>
          <c:spPr>
            <a:ln>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a:pPr>
            <a:endParaRPr lang="fr-FR"/>
          </a:p>
        </c:txPr>
        <c:crossAx val="196323240"/>
        <c:crosses val="autoZero"/>
        <c:crossBetween val="midCat"/>
        <c:majorUnit val="5"/>
      </c:valAx>
      <c:valAx>
        <c:axId val="196323240"/>
        <c:scaling>
          <c:orientation val="minMax"/>
          <c:max val="110"/>
          <c:min val="30"/>
        </c:scaling>
        <c:delete val="0"/>
        <c:axPos val="l"/>
        <c:majorGridlines>
          <c:spPr>
            <a:ln>
              <a:prstDash val="sysDash"/>
            </a:ln>
          </c:spPr>
        </c:majorGridlines>
        <c:numFmt formatCode="0" sourceLinked="1"/>
        <c:majorTickMark val="out"/>
        <c:minorTickMark val="none"/>
        <c:tickLblPos val="nextTo"/>
        <c:spPr>
          <a:ln>
            <a:solidFill>
              <a:schemeClr val="tx1"/>
            </a:solidFill>
          </a:ln>
        </c:spPr>
        <c:crossAx val="196322848"/>
        <c:crosses val="autoZero"/>
        <c:crossBetween val="midCat"/>
        <c:majorUnit val="10"/>
      </c:valAx>
      <c:spPr>
        <a:ln>
          <a:solidFill>
            <a:sysClr val="windowText" lastClr="000000"/>
          </a:solidFill>
        </a:ln>
      </c:spPr>
    </c:plotArea>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Nbre d'hommes pour 100 femmes</a:t>
            </a:r>
          </a:p>
        </c:rich>
      </c:tx>
      <c:layout>
        <c:manualLayout>
          <c:xMode val="edge"/>
          <c:yMode val="edge"/>
          <c:x val="0.22004986876640462"/>
          <c:y val="0"/>
        </c:manualLayout>
      </c:layout>
      <c:overlay val="1"/>
    </c:title>
    <c:autoTitleDeleted val="0"/>
    <c:plotArea>
      <c:layout>
        <c:manualLayout>
          <c:layoutTarget val="inner"/>
          <c:xMode val="edge"/>
          <c:yMode val="edge"/>
          <c:x val="0.15025275590551182"/>
          <c:y val="9.0904304532793453E-2"/>
          <c:w val="0.78650551181102357"/>
          <c:h val="0.63926181214101441"/>
        </c:manualLayout>
      </c:layout>
      <c:barChart>
        <c:barDir val="col"/>
        <c:grouping val="clustered"/>
        <c:varyColors val="0"/>
        <c:ser>
          <c:idx val="1"/>
          <c:order val="0"/>
          <c:invertIfNegative val="0"/>
          <c:cat>
            <c:strRef>
              <c:f>'Tab 9'!$A$41:$A$50</c:f>
              <c:strCache>
                <c:ptCount val="10"/>
                <c:pt idx="0">
                  <c:v>Moins de 3 ans</c:v>
                </c:pt>
                <c:pt idx="1">
                  <c:v>3 à 5 ans</c:v>
                </c:pt>
                <c:pt idx="2">
                  <c:v>6 à 10 ans</c:v>
                </c:pt>
                <c:pt idx="3">
                  <c:v>11 à 17 ans</c:v>
                </c:pt>
                <c:pt idx="4">
                  <c:v>18 à 24 ans</c:v>
                </c:pt>
                <c:pt idx="5">
                  <c:v>25 à 39 ans</c:v>
                </c:pt>
                <c:pt idx="6">
                  <c:v>40 à 54 ans</c:v>
                </c:pt>
                <c:pt idx="7">
                  <c:v>55 à 64 ans</c:v>
                </c:pt>
                <c:pt idx="8">
                  <c:v>65 à 79 ans</c:v>
                </c:pt>
                <c:pt idx="9">
                  <c:v>80 ans ou plus</c:v>
                </c:pt>
              </c:strCache>
            </c:strRef>
          </c:cat>
          <c:val>
            <c:numRef>
              <c:f>'Tab 9'!$H$41:$H$50</c:f>
              <c:numCache>
                <c:formatCode>0</c:formatCode>
                <c:ptCount val="10"/>
                <c:pt idx="0">
                  <c:v>107.71405017076907</c:v>
                </c:pt>
                <c:pt idx="1">
                  <c:v>102.18968296614723</c:v>
                </c:pt>
                <c:pt idx="2">
                  <c:v>99.490740740740748</c:v>
                </c:pt>
                <c:pt idx="3">
                  <c:v>102.91300614307417</c:v>
                </c:pt>
                <c:pt idx="4">
                  <c:v>77.263476738132425</c:v>
                </c:pt>
                <c:pt idx="5">
                  <c:v>100.89152046291778</c:v>
                </c:pt>
                <c:pt idx="6">
                  <c:v>90.405700439048957</c:v>
                </c:pt>
                <c:pt idx="7">
                  <c:v>88.790411074533651</c:v>
                </c:pt>
                <c:pt idx="8">
                  <c:v>67.171623180853828</c:v>
                </c:pt>
                <c:pt idx="9">
                  <c:v>43.193327375633004</c:v>
                </c:pt>
              </c:numCache>
            </c:numRef>
          </c:val>
          <c:extLst>
            <c:ext xmlns:c16="http://schemas.microsoft.com/office/drawing/2014/chart" uri="{C3380CC4-5D6E-409C-BE32-E72D297353CC}">
              <c16:uniqueId val="{00000000-24F7-48C1-B7F0-FE4A40FEBA53}"/>
            </c:ext>
          </c:extLst>
        </c:ser>
        <c:dLbls>
          <c:showLegendKey val="0"/>
          <c:showVal val="0"/>
          <c:showCatName val="0"/>
          <c:showSerName val="0"/>
          <c:showPercent val="0"/>
          <c:showBubbleSize val="0"/>
        </c:dLbls>
        <c:gapWidth val="150"/>
        <c:axId val="196324024"/>
        <c:axId val="196324416"/>
      </c:barChart>
      <c:catAx>
        <c:axId val="196324024"/>
        <c:scaling>
          <c:orientation val="minMax"/>
        </c:scaling>
        <c:delete val="0"/>
        <c:axPos val="b"/>
        <c:majorGridlines>
          <c:spPr>
            <a:ln>
              <a:prstDash val="sysDash"/>
            </a:ln>
          </c:spPr>
        </c:majorGridlines>
        <c:numFmt formatCode="General" sourceLinked="1"/>
        <c:majorTickMark val="out"/>
        <c:minorTickMark val="none"/>
        <c:tickLblPos val="nextTo"/>
        <c:spPr>
          <a:ln>
            <a:solidFill>
              <a:sysClr val="windowText" lastClr="000000"/>
            </a:solidFill>
          </a:ln>
        </c:spPr>
        <c:txPr>
          <a:bodyPr rot="-5400000" vert="horz"/>
          <a:lstStyle/>
          <a:p>
            <a:pPr>
              <a:defRPr/>
            </a:pPr>
            <a:endParaRPr lang="fr-FR"/>
          </a:p>
        </c:txPr>
        <c:crossAx val="196324416"/>
        <c:crosses val="autoZero"/>
        <c:auto val="1"/>
        <c:lblAlgn val="ctr"/>
        <c:lblOffset val="100"/>
        <c:tickLblSkip val="1"/>
        <c:noMultiLvlLbl val="0"/>
      </c:catAx>
      <c:valAx>
        <c:axId val="196324416"/>
        <c:scaling>
          <c:orientation val="minMax"/>
          <c:max val="110"/>
          <c:min val="30"/>
        </c:scaling>
        <c:delete val="0"/>
        <c:axPos val="l"/>
        <c:majorGridlines>
          <c:spPr>
            <a:ln>
              <a:prstDash val="sysDash"/>
            </a:ln>
          </c:spPr>
        </c:majorGridlines>
        <c:numFmt formatCode="0" sourceLinked="1"/>
        <c:majorTickMark val="out"/>
        <c:minorTickMark val="none"/>
        <c:tickLblPos val="nextTo"/>
        <c:spPr>
          <a:ln>
            <a:solidFill>
              <a:schemeClr val="tx1"/>
            </a:solidFill>
          </a:ln>
        </c:spPr>
        <c:crossAx val="196324024"/>
        <c:crosses val="autoZero"/>
        <c:crossBetween val="between"/>
        <c:majorUnit val="10"/>
      </c:valAx>
      <c:spPr>
        <a:ln>
          <a:solidFill>
            <a:sysClr val="windowText" lastClr="000000"/>
          </a:solidFill>
        </a:ln>
      </c:spPr>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Nombre d'hommes pour 100 personnes</a:t>
            </a:r>
          </a:p>
        </c:rich>
      </c:tx>
      <c:layout>
        <c:manualLayout>
          <c:xMode val="edge"/>
          <c:yMode val="edge"/>
          <c:x val="0.20832484940310447"/>
          <c:y val="0"/>
        </c:manualLayout>
      </c:layout>
      <c:overlay val="1"/>
    </c:title>
    <c:autoTitleDeleted val="0"/>
    <c:plotArea>
      <c:layout>
        <c:manualLayout>
          <c:layoutTarget val="inner"/>
          <c:xMode val="edge"/>
          <c:yMode val="edge"/>
          <c:x val="0.27296093950231182"/>
          <c:y val="9.0322577246349373E-2"/>
          <c:w val="0.66132931969899089"/>
          <c:h val="0.80101981011976364"/>
        </c:manualLayout>
      </c:layout>
      <c:barChart>
        <c:barDir val="bar"/>
        <c:grouping val="clustered"/>
        <c:varyColors val="0"/>
        <c:ser>
          <c:idx val="0"/>
          <c:order val="0"/>
          <c:invertIfNegative val="0"/>
          <c:cat>
            <c:strRef>
              <c:f>'Tab 9'!$A$41:$A$50</c:f>
              <c:strCache>
                <c:ptCount val="10"/>
                <c:pt idx="0">
                  <c:v>Moins de 3 ans</c:v>
                </c:pt>
                <c:pt idx="1">
                  <c:v>3 à 5 ans</c:v>
                </c:pt>
                <c:pt idx="2">
                  <c:v>6 à 10 ans</c:v>
                </c:pt>
                <c:pt idx="3">
                  <c:v>11 à 17 ans</c:v>
                </c:pt>
                <c:pt idx="4">
                  <c:v>18 à 24 ans</c:v>
                </c:pt>
                <c:pt idx="5">
                  <c:v>25 à 39 ans</c:v>
                </c:pt>
                <c:pt idx="6">
                  <c:v>40 à 54 ans</c:v>
                </c:pt>
                <c:pt idx="7">
                  <c:v>55 à 64 ans</c:v>
                </c:pt>
                <c:pt idx="8">
                  <c:v>65 à 79 ans</c:v>
                </c:pt>
                <c:pt idx="9">
                  <c:v>80 ans ou plus</c:v>
                </c:pt>
              </c:strCache>
            </c:strRef>
          </c:cat>
          <c:val>
            <c:numRef>
              <c:f>'Tab 9'!$B$41:$B$50</c:f>
              <c:numCache>
                <c:formatCode>0%</c:formatCode>
                <c:ptCount val="10"/>
                <c:pt idx="0">
                  <c:v>0.51856891761637469</c:v>
                </c:pt>
                <c:pt idx="1">
                  <c:v>0.50541492259650522</c:v>
                </c:pt>
                <c:pt idx="2">
                  <c:v>0.4987236017637503</c:v>
                </c:pt>
                <c:pt idx="3">
                  <c:v>0.50717796803281356</c:v>
                </c:pt>
                <c:pt idx="4">
                  <c:v>0.43586799807764193</c:v>
                </c:pt>
                <c:pt idx="5">
                  <c:v>0.50221891013832598</c:v>
                </c:pt>
                <c:pt idx="6">
                  <c:v>0.47480563990776559</c:v>
                </c:pt>
                <c:pt idx="7">
                  <c:v>0.47031208083698472</c:v>
                </c:pt>
                <c:pt idx="8">
                  <c:v>0.40181235249588104</c:v>
                </c:pt>
                <c:pt idx="9">
                  <c:v>0.30164343665487831</c:v>
                </c:pt>
              </c:numCache>
            </c:numRef>
          </c:val>
          <c:extLst>
            <c:ext xmlns:c16="http://schemas.microsoft.com/office/drawing/2014/chart" uri="{C3380CC4-5D6E-409C-BE32-E72D297353CC}">
              <c16:uniqueId val="{00000000-34E3-4E1B-8253-D97A7B7FBC39}"/>
            </c:ext>
          </c:extLst>
        </c:ser>
        <c:dLbls>
          <c:showLegendKey val="0"/>
          <c:showVal val="0"/>
          <c:showCatName val="0"/>
          <c:showSerName val="0"/>
          <c:showPercent val="0"/>
          <c:showBubbleSize val="0"/>
        </c:dLbls>
        <c:gapWidth val="150"/>
        <c:axId val="196325200"/>
        <c:axId val="196325592"/>
      </c:barChart>
      <c:catAx>
        <c:axId val="196325200"/>
        <c:scaling>
          <c:orientation val="minMax"/>
        </c:scaling>
        <c:delete val="0"/>
        <c:axPos val="l"/>
        <c:numFmt formatCode="General" sourceLinked="0"/>
        <c:majorTickMark val="out"/>
        <c:minorTickMark val="none"/>
        <c:tickLblPos val="nextTo"/>
        <c:spPr>
          <a:ln>
            <a:solidFill>
              <a:sysClr val="windowText" lastClr="000000"/>
            </a:solidFill>
          </a:ln>
        </c:spPr>
        <c:crossAx val="196325592"/>
        <c:crosses val="autoZero"/>
        <c:auto val="1"/>
        <c:lblAlgn val="ctr"/>
        <c:lblOffset val="100"/>
        <c:noMultiLvlLbl val="0"/>
      </c:catAx>
      <c:valAx>
        <c:axId val="196325592"/>
        <c:scaling>
          <c:orientation val="minMax"/>
          <c:max val="0.60000000000000064"/>
          <c:min val="0"/>
        </c:scaling>
        <c:delete val="0"/>
        <c:axPos val="b"/>
        <c:majorGridlines/>
        <c:numFmt formatCode="0%" sourceLinked="1"/>
        <c:majorTickMark val="out"/>
        <c:minorTickMark val="none"/>
        <c:tickLblPos val="nextTo"/>
        <c:spPr>
          <a:ln>
            <a:solidFill>
              <a:sysClr val="windowText" lastClr="000000"/>
            </a:solidFill>
          </a:ln>
        </c:spPr>
        <c:crossAx val="196325200"/>
        <c:crosses val="autoZero"/>
        <c:crossBetween val="between"/>
        <c:majorUnit val="0.1"/>
      </c:valAx>
      <c:spPr>
        <a:ln>
          <a:solidFill>
            <a:sysClr val="windowText" lastClr="000000"/>
          </a:solidFill>
        </a:ln>
      </c:spPr>
    </c:plotArea>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5860892388452"/>
          <c:y val="2.8217732457220434E-2"/>
          <c:w val="0.78650551181102357"/>
          <c:h val="0.81687376635513564"/>
        </c:manualLayout>
      </c:layout>
      <c:areaChart>
        <c:grouping val="standard"/>
        <c:varyColors val="0"/>
        <c:ser>
          <c:idx val="1"/>
          <c:order val="0"/>
          <c:tx>
            <c:strRef>
              <c:f>'Tab 9'!$M$8</c:f>
              <c:strCache>
                <c:ptCount val="1"/>
                <c:pt idx="0">
                  <c:v>Femmes</c:v>
                </c:pt>
              </c:strCache>
            </c:strRef>
          </c:tx>
          <c:spPr>
            <a:solidFill>
              <a:srgbClr val="FF66CC"/>
            </a:solidFill>
            <a:ln>
              <a:solidFill>
                <a:srgbClr val="FF66CC"/>
              </a:solidFill>
            </a:ln>
          </c:spPr>
          <c:cat>
            <c:numRef>
              <c:f>('Tab 9'!$K$9:$K$11,'Tab 9'!$K$13:$K$15,'Tab 9'!$K$17:$K$21,'Tab 9'!$K$23:$K$29,'Tab 9'!$K$31:$K$37,'Tab 9'!$K$39:$K$53,'Tab 9'!$K$55:$K$69,'Tab 9'!$K$71:$K$80,'Tab 9'!$K$82:$K$96,'Tab 9'!$K$98:$K$122)</c:f>
              <c:numCache>
                <c:formatCode>General</c:formatCod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numCache>
            </c:numRef>
          </c:cat>
          <c:val>
            <c:numRef>
              <c:f>('Tab 9'!$M$9:$M$11,'Tab 9'!$M$13:$M$15,'Tab 9'!$M$17:$M$21,'Tab 9'!$M$23:$M$29,'Tab 9'!$M$31:$M$37,'Tab 9'!$M$39:$M$53,'Tab 9'!$M$55:$M$69,'Tab 9'!$M$71:$M$80,'Tab 9'!$M$82:$M$96,'Tab 9'!$M$98:$M$122)</c:f>
              <c:numCache>
                <c:formatCode>###\ ###\ ##0</c:formatCode>
                <c:ptCount val="105"/>
                <c:pt idx="0">
                  <c:v>2830.3333333333335</c:v>
                </c:pt>
                <c:pt idx="1">
                  <c:v>2830.3333333333335</c:v>
                </c:pt>
                <c:pt idx="2">
                  <c:v>2830.3333333333335</c:v>
                </c:pt>
                <c:pt idx="3">
                  <c:v>2481.3333333333335</c:v>
                </c:pt>
                <c:pt idx="4">
                  <c:v>2481.3333333333335</c:v>
                </c:pt>
                <c:pt idx="5">
                  <c:v>2481.3333333333335</c:v>
                </c:pt>
                <c:pt idx="6">
                  <c:v>2160</c:v>
                </c:pt>
                <c:pt idx="7">
                  <c:v>2160</c:v>
                </c:pt>
                <c:pt idx="8">
                  <c:v>2160</c:v>
                </c:pt>
                <c:pt idx="9">
                  <c:v>2160</c:v>
                </c:pt>
                <c:pt idx="10">
                  <c:v>2160</c:v>
                </c:pt>
                <c:pt idx="11">
                  <c:v>2162.7142857142858</c:v>
                </c:pt>
                <c:pt idx="12">
                  <c:v>2162.7142857142858</c:v>
                </c:pt>
                <c:pt idx="13">
                  <c:v>2162.7142857142858</c:v>
                </c:pt>
                <c:pt idx="14">
                  <c:v>2162.7142857142858</c:v>
                </c:pt>
                <c:pt idx="15">
                  <c:v>2162.7142857142858</c:v>
                </c:pt>
                <c:pt idx="16">
                  <c:v>2162.7142857142858</c:v>
                </c:pt>
                <c:pt idx="17">
                  <c:v>2162.7142857142858</c:v>
                </c:pt>
                <c:pt idx="18">
                  <c:v>6036.8571428571431</c:v>
                </c:pt>
                <c:pt idx="19">
                  <c:v>6036.8571428571431</c:v>
                </c:pt>
                <c:pt idx="20">
                  <c:v>6036.8571428571431</c:v>
                </c:pt>
                <c:pt idx="21">
                  <c:v>6036.8571428571431</c:v>
                </c:pt>
                <c:pt idx="22">
                  <c:v>6036.8571428571431</c:v>
                </c:pt>
                <c:pt idx="23">
                  <c:v>6036.8571428571431</c:v>
                </c:pt>
                <c:pt idx="24">
                  <c:v>6036.8571428571431</c:v>
                </c:pt>
                <c:pt idx="25">
                  <c:v>3963.2666666666669</c:v>
                </c:pt>
                <c:pt idx="26">
                  <c:v>3963.2666666666669</c:v>
                </c:pt>
                <c:pt idx="27">
                  <c:v>3963.2666666666669</c:v>
                </c:pt>
                <c:pt idx="28">
                  <c:v>3963.2666666666669</c:v>
                </c:pt>
                <c:pt idx="29">
                  <c:v>3963.2666666666669</c:v>
                </c:pt>
                <c:pt idx="30">
                  <c:v>3963.2666666666669</c:v>
                </c:pt>
                <c:pt idx="31">
                  <c:v>3963.2666666666669</c:v>
                </c:pt>
                <c:pt idx="32">
                  <c:v>3963.2666666666669</c:v>
                </c:pt>
                <c:pt idx="33">
                  <c:v>3963.2666666666669</c:v>
                </c:pt>
                <c:pt idx="34">
                  <c:v>3963.2666666666669</c:v>
                </c:pt>
                <c:pt idx="35">
                  <c:v>3963.2666666666669</c:v>
                </c:pt>
                <c:pt idx="36">
                  <c:v>3963.2666666666669</c:v>
                </c:pt>
                <c:pt idx="37">
                  <c:v>3963.2666666666669</c:v>
                </c:pt>
                <c:pt idx="38">
                  <c:v>3963.2666666666669</c:v>
                </c:pt>
                <c:pt idx="39">
                  <c:v>3963.2666666666669</c:v>
                </c:pt>
                <c:pt idx="40">
                  <c:v>2778.7333333333331</c:v>
                </c:pt>
                <c:pt idx="41">
                  <c:v>2778.7333333333331</c:v>
                </c:pt>
                <c:pt idx="42">
                  <c:v>2778.7333333333331</c:v>
                </c:pt>
                <c:pt idx="43">
                  <c:v>2778.7333333333331</c:v>
                </c:pt>
                <c:pt idx="44">
                  <c:v>2778.7333333333331</c:v>
                </c:pt>
                <c:pt idx="45">
                  <c:v>2778.7333333333331</c:v>
                </c:pt>
                <c:pt idx="46">
                  <c:v>2778.7333333333331</c:v>
                </c:pt>
                <c:pt idx="47">
                  <c:v>2778.7333333333331</c:v>
                </c:pt>
                <c:pt idx="48">
                  <c:v>2778.7333333333331</c:v>
                </c:pt>
                <c:pt idx="49">
                  <c:v>2778.7333333333331</c:v>
                </c:pt>
                <c:pt idx="50">
                  <c:v>2778.7333333333331</c:v>
                </c:pt>
                <c:pt idx="51">
                  <c:v>2778.7333333333331</c:v>
                </c:pt>
                <c:pt idx="52">
                  <c:v>2778.7333333333331</c:v>
                </c:pt>
                <c:pt idx="53">
                  <c:v>2778.7333333333331</c:v>
                </c:pt>
                <c:pt idx="54">
                  <c:v>2778.7333333333331</c:v>
                </c:pt>
                <c:pt idx="55">
                  <c:v>2369.4</c:v>
                </c:pt>
                <c:pt idx="56">
                  <c:v>2369.4</c:v>
                </c:pt>
                <c:pt idx="57">
                  <c:v>2369.4</c:v>
                </c:pt>
                <c:pt idx="58">
                  <c:v>2369.4</c:v>
                </c:pt>
                <c:pt idx="59">
                  <c:v>2369.4</c:v>
                </c:pt>
                <c:pt idx="60">
                  <c:v>2369.4</c:v>
                </c:pt>
                <c:pt idx="61">
                  <c:v>2369.4</c:v>
                </c:pt>
                <c:pt idx="62">
                  <c:v>2369.4</c:v>
                </c:pt>
                <c:pt idx="63">
                  <c:v>2369.4</c:v>
                </c:pt>
                <c:pt idx="64">
                  <c:v>2369.4</c:v>
                </c:pt>
                <c:pt idx="65">
                  <c:v>1791.1333333333334</c:v>
                </c:pt>
                <c:pt idx="66">
                  <c:v>1791.1333333333334</c:v>
                </c:pt>
                <c:pt idx="67">
                  <c:v>1791.1333333333334</c:v>
                </c:pt>
                <c:pt idx="68">
                  <c:v>1791.1333333333334</c:v>
                </c:pt>
                <c:pt idx="69">
                  <c:v>1791.1333333333334</c:v>
                </c:pt>
                <c:pt idx="70">
                  <c:v>1791.1333333333334</c:v>
                </c:pt>
                <c:pt idx="71">
                  <c:v>1791.1333333333334</c:v>
                </c:pt>
                <c:pt idx="72">
                  <c:v>1791.1333333333334</c:v>
                </c:pt>
                <c:pt idx="73">
                  <c:v>1791.1333333333334</c:v>
                </c:pt>
                <c:pt idx="74">
                  <c:v>1791.1333333333334</c:v>
                </c:pt>
                <c:pt idx="75">
                  <c:v>1791.1333333333334</c:v>
                </c:pt>
                <c:pt idx="76">
                  <c:v>1791.1333333333334</c:v>
                </c:pt>
                <c:pt idx="77">
                  <c:v>1791.1333333333334</c:v>
                </c:pt>
                <c:pt idx="78">
                  <c:v>1791.1333333333334</c:v>
                </c:pt>
                <c:pt idx="79">
                  <c:v>1791.1333333333334</c:v>
                </c:pt>
                <c:pt idx="80">
                  <c:v>671.4</c:v>
                </c:pt>
                <c:pt idx="81">
                  <c:v>671.4</c:v>
                </c:pt>
                <c:pt idx="82">
                  <c:v>671.4</c:v>
                </c:pt>
                <c:pt idx="83">
                  <c:v>671.4</c:v>
                </c:pt>
                <c:pt idx="84">
                  <c:v>671.4</c:v>
                </c:pt>
                <c:pt idx="85">
                  <c:v>671.4</c:v>
                </c:pt>
                <c:pt idx="86">
                  <c:v>671.4</c:v>
                </c:pt>
                <c:pt idx="87">
                  <c:v>671.4</c:v>
                </c:pt>
                <c:pt idx="88">
                  <c:v>671.4</c:v>
                </c:pt>
                <c:pt idx="89">
                  <c:v>671.4</c:v>
                </c:pt>
                <c:pt idx="90">
                  <c:v>671.4</c:v>
                </c:pt>
                <c:pt idx="91">
                  <c:v>671.4</c:v>
                </c:pt>
                <c:pt idx="92">
                  <c:v>671.4</c:v>
                </c:pt>
                <c:pt idx="93">
                  <c:v>671.4</c:v>
                </c:pt>
                <c:pt idx="94">
                  <c:v>671.4</c:v>
                </c:pt>
                <c:pt idx="95">
                  <c:v>671.4</c:v>
                </c:pt>
                <c:pt idx="96">
                  <c:v>671.4</c:v>
                </c:pt>
                <c:pt idx="97">
                  <c:v>671.4</c:v>
                </c:pt>
                <c:pt idx="98">
                  <c:v>671.4</c:v>
                </c:pt>
                <c:pt idx="99">
                  <c:v>671.4</c:v>
                </c:pt>
                <c:pt idx="100">
                  <c:v>671.4</c:v>
                </c:pt>
                <c:pt idx="101">
                  <c:v>671.4</c:v>
                </c:pt>
                <c:pt idx="102">
                  <c:v>671.4</c:v>
                </c:pt>
                <c:pt idx="103">
                  <c:v>671.4</c:v>
                </c:pt>
                <c:pt idx="104">
                  <c:v>671.4</c:v>
                </c:pt>
              </c:numCache>
            </c:numRef>
          </c:val>
          <c:extLst>
            <c:ext xmlns:c16="http://schemas.microsoft.com/office/drawing/2014/chart" uri="{C3380CC4-5D6E-409C-BE32-E72D297353CC}">
              <c16:uniqueId val="{00000000-79E0-41F1-9844-40C32E2C4949}"/>
            </c:ext>
          </c:extLst>
        </c:ser>
        <c:ser>
          <c:idx val="0"/>
          <c:order val="1"/>
          <c:tx>
            <c:strRef>
              <c:f>'Tab 9'!$L$8</c:f>
              <c:strCache>
                <c:ptCount val="1"/>
                <c:pt idx="0">
                  <c:v>Hommes</c:v>
                </c:pt>
              </c:strCache>
            </c:strRef>
          </c:tx>
          <c:spPr>
            <a:noFill/>
            <a:ln w="44450">
              <a:solidFill>
                <a:schemeClr val="accent1"/>
              </a:solidFill>
            </a:ln>
          </c:spPr>
          <c:cat>
            <c:numRef>
              <c:f>('Tab 9'!$K$9:$K$11,'Tab 9'!$K$13:$K$15,'Tab 9'!$K$17:$K$21,'Tab 9'!$K$23:$K$29,'Tab 9'!$K$31:$K$37,'Tab 9'!$K$39:$K$53,'Tab 9'!$K$55:$K$69,'Tab 9'!$K$71:$K$80,'Tab 9'!$K$82:$K$96,'Tab 9'!$K$98:$K$122)</c:f>
              <c:numCache>
                <c:formatCode>General</c:formatCod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numCache>
            </c:numRef>
          </c:cat>
          <c:val>
            <c:numRef>
              <c:f>('Tab 9'!$L$9:$L$11,'Tab 9'!$L$13:$L$15,'Tab 9'!$L$17:$L$21,'Tab 9'!$L$23:$L$29,'Tab 9'!$L$31:$L$37,'Tab 9'!$L$39:$L$53,'Tab 9'!$L$55:$L$69,'Tab 9'!$L$71:$L$80,'Tab 9'!$L$82:$L$96,'Tab 9'!$L$98:$L$122)</c:f>
              <c:numCache>
                <c:formatCode>###\ ###\ ##0</c:formatCode>
                <c:ptCount val="105"/>
                <c:pt idx="0">
                  <c:v>3048.6666666666665</c:v>
                </c:pt>
                <c:pt idx="1">
                  <c:v>3048.6666666666665</c:v>
                </c:pt>
                <c:pt idx="2">
                  <c:v>3048.6666666666665</c:v>
                </c:pt>
                <c:pt idx="3">
                  <c:v>2535.6666666666665</c:v>
                </c:pt>
                <c:pt idx="4">
                  <c:v>2535.6666666666665</c:v>
                </c:pt>
                <c:pt idx="5">
                  <c:v>2535.6666666666665</c:v>
                </c:pt>
                <c:pt idx="6">
                  <c:v>2149</c:v>
                </c:pt>
                <c:pt idx="7">
                  <c:v>2149</c:v>
                </c:pt>
                <c:pt idx="8">
                  <c:v>2149</c:v>
                </c:pt>
                <c:pt idx="9">
                  <c:v>2149</c:v>
                </c:pt>
                <c:pt idx="10">
                  <c:v>2149</c:v>
                </c:pt>
                <c:pt idx="11">
                  <c:v>2225.7142857142858</c:v>
                </c:pt>
                <c:pt idx="12">
                  <c:v>2225.7142857142858</c:v>
                </c:pt>
                <c:pt idx="13">
                  <c:v>2225.7142857142858</c:v>
                </c:pt>
                <c:pt idx="14">
                  <c:v>2225.7142857142858</c:v>
                </c:pt>
                <c:pt idx="15">
                  <c:v>2225.7142857142858</c:v>
                </c:pt>
                <c:pt idx="16">
                  <c:v>2225.7142857142858</c:v>
                </c:pt>
                <c:pt idx="17">
                  <c:v>2225.7142857142858</c:v>
                </c:pt>
                <c:pt idx="18">
                  <c:v>4664.2857142857147</c:v>
                </c:pt>
                <c:pt idx="19">
                  <c:v>4664.2857142857147</c:v>
                </c:pt>
                <c:pt idx="20">
                  <c:v>4664.2857142857147</c:v>
                </c:pt>
                <c:pt idx="21">
                  <c:v>4664.2857142857147</c:v>
                </c:pt>
                <c:pt idx="22">
                  <c:v>4664.2857142857147</c:v>
                </c:pt>
                <c:pt idx="23">
                  <c:v>4664.2857142857147</c:v>
                </c:pt>
                <c:pt idx="24">
                  <c:v>4664.2857142857147</c:v>
                </c:pt>
                <c:pt idx="25">
                  <c:v>3998.6</c:v>
                </c:pt>
                <c:pt idx="26">
                  <c:v>3998.6</c:v>
                </c:pt>
                <c:pt idx="27">
                  <c:v>3998.6</c:v>
                </c:pt>
                <c:pt idx="28">
                  <c:v>3998.6</c:v>
                </c:pt>
                <c:pt idx="29">
                  <c:v>3998.6</c:v>
                </c:pt>
                <c:pt idx="30">
                  <c:v>3998.6</c:v>
                </c:pt>
                <c:pt idx="31">
                  <c:v>3998.6</c:v>
                </c:pt>
                <c:pt idx="32">
                  <c:v>3998.6</c:v>
                </c:pt>
                <c:pt idx="33">
                  <c:v>3998.6</c:v>
                </c:pt>
                <c:pt idx="34">
                  <c:v>3998.6</c:v>
                </c:pt>
                <c:pt idx="35">
                  <c:v>3998.6</c:v>
                </c:pt>
                <c:pt idx="36">
                  <c:v>3998.6</c:v>
                </c:pt>
                <c:pt idx="37">
                  <c:v>3998.6</c:v>
                </c:pt>
                <c:pt idx="38">
                  <c:v>3998.6</c:v>
                </c:pt>
                <c:pt idx="39">
                  <c:v>3998.6</c:v>
                </c:pt>
                <c:pt idx="40">
                  <c:v>2512.1333333333332</c:v>
                </c:pt>
                <c:pt idx="41">
                  <c:v>2512.1333333333332</c:v>
                </c:pt>
                <c:pt idx="42">
                  <c:v>2512.1333333333332</c:v>
                </c:pt>
                <c:pt idx="43">
                  <c:v>2512.1333333333332</c:v>
                </c:pt>
                <c:pt idx="44">
                  <c:v>2512.1333333333332</c:v>
                </c:pt>
                <c:pt idx="45">
                  <c:v>2512.1333333333332</c:v>
                </c:pt>
                <c:pt idx="46">
                  <c:v>2512.1333333333332</c:v>
                </c:pt>
                <c:pt idx="47">
                  <c:v>2512.1333333333332</c:v>
                </c:pt>
                <c:pt idx="48">
                  <c:v>2512.1333333333332</c:v>
                </c:pt>
                <c:pt idx="49">
                  <c:v>2512.1333333333332</c:v>
                </c:pt>
                <c:pt idx="50">
                  <c:v>2512.1333333333332</c:v>
                </c:pt>
                <c:pt idx="51">
                  <c:v>2512.1333333333332</c:v>
                </c:pt>
                <c:pt idx="52">
                  <c:v>2512.1333333333332</c:v>
                </c:pt>
                <c:pt idx="53">
                  <c:v>2512.1333333333332</c:v>
                </c:pt>
                <c:pt idx="54">
                  <c:v>2512.1333333333332</c:v>
                </c:pt>
                <c:pt idx="55">
                  <c:v>2103.8000000000002</c:v>
                </c:pt>
                <c:pt idx="56">
                  <c:v>2103.8000000000002</c:v>
                </c:pt>
                <c:pt idx="57">
                  <c:v>2103.8000000000002</c:v>
                </c:pt>
                <c:pt idx="58">
                  <c:v>2103.8000000000002</c:v>
                </c:pt>
                <c:pt idx="59">
                  <c:v>2103.8000000000002</c:v>
                </c:pt>
                <c:pt idx="60">
                  <c:v>2103.8000000000002</c:v>
                </c:pt>
                <c:pt idx="61">
                  <c:v>2103.8000000000002</c:v>
                </c:pt>
                <c:pt idx="62">
                  <c:v>2103.8000000000002</c:v>
                </c:pt>
                <c:pt idx="63">
                  <c:v>2103.8000000000002</c:v>
                </c:pt>
                <c:pt idx="64">
                  <c:v>2103.8000000000002</c:v>
                </c:pt>
                <c:pt idx="65">
                  <c:v>1203.1333333333334</c:v>
                </c:pt>
                <c:pt idx="66">
                  <c:v>1203.1333333333334</c:v>
                </c:pt>
                <c:pt idx="67">
                  <c:v>1203.1333333333334</c:v>
                </c:pt>
                <c:pt idx="68">
                  <c:v>1203.1333333333334</c:v>
                </c:pt>
                <c:pt idx="69">
                  <c:v>1203.1333333333334</c:v>
                </c:pt>
                <c:pt idx="70">
                  <c:v>1203.1333333333334</c:v>
                </c:pt>
                <c:pt idx="71">
                  <c:v>1203.1333333333334</c:v>
                </c:pt>
                <c:pt idx="72">
                  <c:v>1203.1333333333334</c:v>
                </c:pt>
                <c:pt idx="73">
                  <c:v>1203.1333333333334</c:v>
                </c:pt>
                <c:pt idx="74">
                  <c:v>1203.1333333333334</c:v>
                </c:pt>
                <c:pt idx="75">
                  <c:v>1203.1333333333334</c:v>
                </c:pt>
                <c:pt idx="76">
                  <c:v>1203.1333333333334</c:v>
                </c:pt>
                <c:pt idx="77">
                  <c:v>1203.1333333333334</c:v>
                </c:pt>
                <c:pt idx="78">
                  <c:v>1203.1333333333334</c:v>
                </c:pt>
                <c:pt idx="79">
                  <c:v>1203.1333333333334</c:v>
                </c:pt>
                <c:pt idx="80">
                  <c:v>290</c:v>
                </c:pt>
                <c:pt idx="81">
                  <c:v>290</c:v>
                </c:pt>
                <c:pt idx="82">
                  <c:v>290</c:v>
                </c:pt>
                <c:pt idx="83">
                  <c:v>290</c:v>
                </c:pt>
                <c:pt idx="84">
                  <c:v>290</c:v>
                </c:pt>
                <c:pt idx="85">
                  <c:v>290</c:v>
                </c:pt>
                <c:pt idx="86">
                  <c:v>290</c:v>
                </c:pt>
                <c:pt idx="87">
                  <c:v>290</c:v>
                </c:pt>
                <c:pt idx="88">
                  <c:v>290</c:v>
                </c:pt>
                <c:pt idx="89">
                  <c:v>290</c:v>
                </c:pt>
                <c:pt idx="90">
                  <c:v>290</c:v>
                </c:pt>
                <c:pt idx="91">
                  <c:v>290</c:v>
                </c:pt>
                <c:pt idx="92">
                  <c:v>290</c:v>
                </c:pt>
                <c:pt idx="93">
                  <c:v>290</c:v>
                </c:pt>
                <c:pt idx="94">
                  <c:v>290</c:v>
                </c:pt>
                <c:pt idx="95">
                  <c:v>290</c:v>
                </c:pt>
                <c:pt idx="96">
                  <c:v>290</c:v>
                </c:pt>
                <c:pt idx="97">
                  <c:v>290</c:v>
                </c:pt>
                <c:pt idx="98">
                  <c:v>290</c:v>
                </c:pt>
                <c:pt idx="99">
                  <c:v>290</c:v>
                </c:pt>
                <c:pt idx="100">
                  <c:v>290</c:v>
                </c:pt>
                <c:pt idx="101">
                  <c:v>290</c:v>
                </c:pt>
                <c:pt idx="102">
                  <c:v>290</c:v>
                </c:pt>
                <c:pt idx="103">
                  <c:v>290</c:v>
                </c:pt>
                <c:pt idx="104">
                  <c:v>290</c:v>
                </c:pt>
              </c:numCache>
            </c:numRef>
          </c:val>
          <c:extLst>
            <c:ext xmlns:c16="http://schemas.microsoft.com/office/drawing/2014/chart" uri="{C3380CC4-5D6E-409C-BE32-E72D297353CC}">
              <c16:uniqueId val="{00000001-79E0-41F1-9844-40C32E2C4949}"/>
            </c:ext>
          </c:extLst>
        </c:ser>
        <c:dLbls>
          <c:showLegendKey val="0"/>
          <c:showVal val="0"/>
          <c:showCatName val="0"/>
          <c:showSerName val="0"/>
          <c:showPercent val="0"/>
          <c:showBubbleSize val="0"/>
        </c:dLbls>
        <c:axId val="238215512"/>
        <c:axId val="238215904"/>
      </c:areaChart>
      <c:catAx>
        <c:axId val="23821551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fr-FR"/>
          </a:p>
        </c:txPr>
        <c:crossAx val="238215904"/>
        <c:crosses val="autoZero"/>
        <c:auto val="1"/>
        <c:lblAlgn val="ctr"/>
        <c:lblOffset val="100"/>
        <c:tickLblSkip val="5"/>
        <c:tickMarkSkip val="5"/>
        <c:noMultiLvlLbl val="0"/>
      </c:catAx>
      <c:valAx>
        <c:axId val="238215904"/>
        <c:scaling>
          <c:orientation val="minMax"/>
        </c:scaling>
        <c:delete val="0"/>
        <c:axPos val="l"/>
        <c:majorGridlines>
          <c:spPr>
            <a:ln>
              <a:prstDash val="sysDash"/>
            </a:ln>
          </c:spPr>
        </c:majorGridlines>
        <c:numFmt formatCode="###\ ###\ ##0" sourceLinked="1"/>
        <c:majorTickMark val="out"/>
        <c:minorTickMark val="none"/>
        <c:tickLblPos val="nextTo"/>
        <c:spPr>
          <a:ln>
            <a:solidFill>
              <a:schemeClr val="tx1"/>
            </a:solidFill>
          </a:ln>
        </c:spPr>
        <c:crossAx val="238215512"/>
        <c:crosses val="autoZero"/>
        <c:crossBetween val="midCat"/>
      </c:valAx>
      <c:spPr>
        <a:ln>
          <a:solidFill>
            <a:sysClr val="windowText" lastClr="000000"/>
          </a:solidFill>
        </a:ln>
      </c:spPr>
    </c:plotArea>
    <c:legend>
      <c:legendPos val="r"/>
      <c:layout>
        <c:manualLayout>
          <c:xMode val="edge"/>
          <c:yMode val="edge"/>
          <c:x val="0.68876666666666653"/>
          <c:y val="9.2248528401185179E-2"/>
          <c:w val="0.17784829396325474"/>
          <c:h val="0.12595065036632991"/>
        </c:manualLayout>
      </c:layout>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Répartitition des actifs lyonnais selon la PCS</a:t>
            </a:r>
          </a:p>
        </c:rich>
      </c:tx>
      <c:layout>
        <c:manualLayout>
          <c:xMode val="edge"/>
          <c:yMode val="edge"/>
          <c:x val="0.29082281677088972"/>
          <c:y val="1.9941343141054647E-2"/>
        </c:manualLayout>
      </c:layout>
      <c:overlay val="0"/>
    </c:title>
    <c:autoTitleDeleted val="0"/>
    <c:plotArea>
      <c:layout/>
      <c:barChart>
        <c:barDir val="bar"/>
        <c:grouping val="clustered"/>
        <c:varyColors val="0"/>
        <c:ser>
          <c:idx val="0"/>
          <c:order val="0"/>
          <c:tx>
            <c:v>LYON</c:v>
          </c:tx>
          <c:spPr>
            <a:solidFill>
              <a:schemeClr val="tx1"/>
            </a:solidFill>
            <a:ln>
              <a:solidFill>
                <a:sysClr val="windowText" lastClr="000000"/>
              </a:solidFill>
            </a:ln>
          </c:spPr>
          <c:invertIfNegative val="0"/>
          <c:cat>
            <c:strRef>
              <c:f>'Tab 1'!$E$8:$E$14</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1'!$F$25:$F$31</c:f>
              <c:numCache>
                <c:formatCode>0%</c:formatCode>
                <c:ptCount val="7"/>
                <c:pt idx="0">
                  <c:v>3.3080002714256632E-4</c:v>
                </c:pt>
                <c:pt idx="1">
                  <c:v>4.0310952025514012E-2</c:v>
                </c:pt>
                <c:pt idx="2">
                  <c:v>0.26761298093234714</c:v>
                </c:pt>
                <c:pt idx="3">
                  <c:v>0.29172745470584244</c:v>
                </c:pt>
                <c:pt idx="4">
                  <c:v>0.26257888308339555</c:v>
                </c:pt>
                <c:pt idx="5">
                  <c:v>0.12907562597543598</c:v>
                </c:pt>
                <c:pt idx="6">
                  <c:v>8.3633032503223174E-3</c:v>
                </c:pt>
              </c:numCache>
            </c:numRef>
          </c:val>
          <c:extLst>
            <c:ext xmlns:c16="http://schemas.microsoft.com/office/drawing/2014/chart" uri="{C3380CC4-5D6E-409C-BE32-E72D297353CC}">
              <c16:uniqueId val="{00000000-DAA5-48CE-9FC3-591161799AA2}"/>
            </c:ext>
          </c:extLst>
        </c:ser>
        <c:ser>
          <c:idx val="1"/>
          <c:order val="1"/>
          <c:tx>
            <c:v>FRANCE</c:v>
          </c:tx>
          <c:spPr>
            <a:solidFill>
              <a:schemeClr val="bg1">
                <a:lumMod val="75000"/>
              </a:schemeClr>
            </a:solidFill>
            <a:ln>
              <a:solidFill>
                <a:sysClr val="windowText" lastClr="000000"/>
              </a:solidFill>
            </a:ln>
          </c:spPr>
          <c:invertIfNegative val="0"/>
          <c:cat>
            <c:strRef>
              <c:f>'Tab 1'!$E$8:$E$14</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1'!$F$8:$F$14</c:f>
              <c:numCache>
                <c:formatCode>0%</c:formatCode>
                <c:ptCount val="7"/>
                <c:pt idx="0">
                  <c:v>1.8691437376987946E-2</c:v>
                </c:pt>
                <c:pt idx="1">
                  <c:v>5.5334572837478467E-2</c:v>
                </c:pt>
                <c:pt idx="2">
                  <c:v>0.14180954712873275</c:v>
                </c:pt>
                <c:pt idx="3">
                  <c:v>0.2366047381855306</c:v>
                </c:pt>
                <c:pt idx="4">
                  <c:v>0.29316360359892085</c:v>
                </c:pt>
                <c:pt idx="5">
                  <c:v>0.24352784394185101</c:v>
                </c:pt>
                <c:pt idx="6">
                  <c:v>1.0868256930498374E-2</c:v>
                </c:pt>
              </c:numCache>
            </c:numRef>
          </c:val>
          <c:extLst>
            <c:ext xmlns:c16="http://schemas.microsoft.com/office/drawing/2014/chart" uri="{C3380CC4-5D6E-409C-BE32-E72D297353CC}">
              <c16:uniqueId val="{00000001-DAA5-48CE-9FC3-591161799AA2}"/>
            </c:ext>
          </c:extLst>
        </c:ser>
        <c:dLbls>
          <c:showLegendKey val="0"/>
          <c:showVal val="0"/>
          <c:showCatName val="0"/>
          <c:showSerName val="0"/>
          <c:showPercent val="0"/>
          <c:showBubbleSize val="0"/>
        </c:dLbls>
        <c:gapWidth val="150"/>
        <c:axId val="196080928"/>
        <c:axId val="196081320"/>
      </c:barChart>
      <c:catAx>
        <c:axId val="196080928"/>
        <c:scaling>
          <c:orientation val="minMax"/>
        </c:scaling>
        <c:delete val="0"/>
        <c:axPos val="l"/>
        <c:numFmt formatCode="General" sourceLinked="0"/>
        <c:majorTickMark val="out"/>
        <c:minorTickMark val="none"/>
        <c:tickLblPos val="nextTo"/>
        <c:spPr>
          <a:ln>
            <a:solidFill>
              <a:sysClr val="windowText" lastClr="000000"/>
            </a:solidFill>
          </a:ln>
        </c:spPr>
        <c:crossAx val="196081320"/>
        <c:crosses val="autoZero"/>
        <c:auto val="1"/>
        <c:lblAlgn val="ctr"/>
        <c:lblOffset val="100"/>
        <c:noMultiLvlLbl val="0"/>
      </c:catAx>
      <c:valAx>
        <c:axId val="196081320"/>
        <c:scaling>
          <c:orientation val="minMax"/>
        </c:scaling>
        <c:delete val="0"/>
        <c:axPos val="b"/>
        <c:majorGridlines/>
        <c:numFmt formatCode="0%" sourceLinked="1"/>
        <c:majorTickMark val="out"/>
        <c:minorTickMark val="none"/>
        <c:tickLblPos val="nextTo"/>
        <c:spPr>
          <a:ln>
            <a:solidFill>
              <a:sysClr val="windowText" lastClr="000000"/>
            </a:solidFill>
          </a:ln>
        </c:spPr>
        <c:crossAx val="196080928"/>
        <c:crosses val="autoZero"/>
        <c:crossBetween val="between"/>
      </c:valAx>
      <c:spPr>
        <a:ln>
          <a:solidFill>
            <a:schemeClr val="tx1"/>
          </a:solidFill>
        </a:ln>
      </c:spPr>
    </c:plotArea>
    <c:legend>
      <c:legendPos val="r"/>
      <c:overlay val="0"/>
    </c:legend>
    <c:plotVisOnly val="1"/>
    <c:dispBlanksAs val="gap"/>
    <c:showDLblsOverMax val="0"/>
  </c:chart>
  <c:spPr>
    <a:ln>
      <a:noFill/>
    </a:ln>
  </c:sp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Répartition des actifs lyonnais selon la PCS</a:t>
            </a:r>
          </a:p>
        </c:rich>
      </c:tx>
      <c:overlay val="0"/>
    </c:title>
    <c:autoTitleDeleted val="0"/>
    <c:plotArea>
      <c:layout/>
      <c:pieChart>
        <c:varyColors val="1"/>
        <c:ser>
          <c:idx val="0"/>
          <c:order val="0"/>
          <c:spPr>
            <a:ln>
              <a:solidFill>
                <a:sysClr val="windowText" lastClr="000000"/>
              </a:solidFill>
            </a:ln>
          </c:spPr>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'Tab 1'!$B$25:$B$31</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1'!$F$25:$F$31</c:f>
              <c:numCache>
                <c:formatCode>0%</c:formatCode>
                <c:ptCount val="7"/>
                <c:pt idx="0">
                  <c:v>3.3080002714256632E-4</c:v>
                </c:pt>
                <c:pt idx="1">
                  <c:v>4.0310952025514012E-2</c:v>
                </c:pt>
                <c:pt idx="2">
                  <c:v>0.26761298093234714</c:v>
                </c:pt>
                <c:pt idx="3">
                  <c:v>0.29172745470584244</c:v>
                </c:pt>
                <c:pt idx="4">
                  <c:v>0.26257888308339555</c:v>
                </c:pt>
                <c:pt idx="5">
                  <c:v>0.12907562597543598</c:v>
                </c:pt>
                <c:pt idx="6">
                  <c:v>8.3633032503223174E-3</c:v>
                </c:pt>
              </c:numCache>
            </c:numRef>
          </c:val>
          <c:extLst>
            <c:ext xmlns:c16="http://schemas.microsoft.com/office/drawing/2014/chart" uri="{C3380CC4-5D6E-409C-BE32-E72D297353CC}">
              <c16:uniqueId val="{00000000-26ED-4740-AA55-D2FF8322089F}"/>
            </c:ext>
          </c:extLst>
        </c:ser>
        <c:dLbls>
          <c:showLegendKey val="0"/>
          <c:showVal val="0"/>
          <c:showCatName val="0"/>
          <c:showSerName val="0"/>
          <c:showPercent val="0"/>
          <c:showBubbleSize val="0"/>
          <c:showLeaderLines val="1"/>
        </c:dLbls>
        <c:firstSliceAng val="98"/>
      </c:pieChart>
      <c:spPr>
        <a:ln>
          <a:solidFill>
            <a:schemeClr val="tx1"/>
          </a:solidFill>
        </a:ln>
      </c:spPr>
    </c:plotArea>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Répartition des actifs </a:t>
            </a:r>
            <a:r>
              <a:rPr lang="fr-FR" sz="1400" b="0" baseline="0"/>
              <a:t> français</a:t>
            </a:r>
            <a:r>
              <a:rPr lang="fr-FR" sz="1400" b="0"/>
              <a:t> selon la PCS</a:t>
            </a:r>
          </a:p>
        </c:rich>
      </c:tx>
      <c:overlay val="0"/>
    </c:title>
    <c:autoTitleDeleted val="0"/>
    <c:plotArea>
      <c:layout/>
      <c:pieChart>
        <c:varyColors val="1"/>
        <c:ser>
          <c:idx val="0"/>
          <c:order val="0"/>
          <c:spPr>
            <a:ln>
              <a:solidFill>
                <a:sysClr val="windowText" lastClr="000000"/>
              </a:solidFill>
            </a:ln>
          </c:spPr>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'Tab 1'!$B$25:$B$31</c:f>
              <c:strCache>
                <c:ptCount val="7"/>
                <c:pt idx="0">
                  <c:v>Agriculteurs exploitants</c:v>
                </c:pt>
                <c:pt idx="1">
                  <c:v>Artisans, commerçants, chefs d'entreprise</c:v>
                </c:pt>
                <c:pt idx="2">
                  <c:v>Cadres et professions intellectuelles sup.</c:v>
                </c:pt>
                <c:pt idx="3">
                  <c:v>Professions intermédiaires</c:v>
                </c:pt>
                <c:pt idx="4">
                  <c:v>Employés</c:v>
                </c:pt>
                <c:pt idx="5">
                  <c:v>Ouvriers</c:v>
                </c:pt>
                <c:pt idx="6">
                  <c:v>Autres</c:v>
                </c:pt>
              </c:strCache>
            </c:strRef>
          </c:cat>
          <c:val>
            <c:numRef>
              <c:f>'Tab 1'!$F$8:$F$14</c:f>
              <c:numCache>
                <c:formatCode>0%</c:formatCode>
                <c:ptCount val="7"/>
                <c:pt idx="0">
                  <c:v>1.8691437376987946E-2</c:v>
                </c:pt>
                <c:pt idx="1">
                  <c:v>5.5334572837478467E-2</c:v>
                </c:pt>
                <c:pt idx="2">
                  <c:v>0.14180954712873275</c:v>
                </c:pt>
                <c:pt idx="3">
                  <c:v>0.2366047381855306</c:v>
                </c:pt>
                <c:pt idx="4">
                  <c:v>0.29316360359892085</c:v>
                </c:pt>
                <c:pt idx="5">
                  <c:v>0.24352784394185101</c:v>
                </c:pt>
                <c:pt idx="6">
                  <c:v>1.0868256930498374E-2</c:v>
                </c:pt>
              </c:numCache>
            </c:numRef>
          </c:val>
          <c:extLst>
            <c:ext xmlns:c16="http://schemas.microsoft.com/office/drawing/2014/chart" uri="{C3380CC4-5D6E-409C-BE32-E72D297353CC}">
              <c16:uniqueId val="{00000000-9C42-4356-BD1A-823246EC3F8E}"/>
            </c:ext>
          </c:extLst>
        </c:ser>
        <c:dLbls>
          <c:showLegendKey val="0"/>
          <c:showVal val="0"/>
          <c:showCatName val="0"/>
          <c:showSerName val="0"/>
          <c:showPercent val="0"/>
          <c:showBubbleSize val="0"/>
          <c:showLeaderLines val="1"/>
        </c:dLbls>
        <c:firstSliceAng val="98"/>
      </c:pieChart>
      <c:spPr>
        <a:ln>
          <a:solidFill>
            <a:schemeClr val="tx1"/>
          </a:solidFill>
        </a:ln>
      </c:spPr>
    </c:plotArea>
    <c:plotVisOnly val="1"/>
    <c:dispBlanksAs val="gap"/>
    <c:showDLblsOverMax val="0"/>
  </c:chart>
  <c:spPr>
    <a:ln>
      <a:noFill/>
    </a:ln>
  </c:spPr>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Répartition des logements selon le nombre de pièces à Lyon en 2006</a:t>
            </a:r>
          </a:p>
        </c:rich>
      </c:tx>
      <c:layout>
        <c:manualLayout>
          <c:xMode val="edge"/>
          <c:yMode val="edge"/>
          <c:x val="9.2514075836435825E-2"/>
          <c:y val="6.6471143803515488E-3"/>
        </c:manualLayout>
      </c:layout>
      <c:overlay val="0"/>
    </c:title>
    <c:autoTitleDeleted val="0"/>
    <c:plotArea>
      <c:layout/>
      <c:barChart>
        <c:barDir val="col"/>
        <c:grouping val="clustered"/>
        <c:varyColors val="0"/>
        <c:ser>
          <c:idx val="0"/>
          <c:order val="0"/>
          <c:tx>
            <c:v>LYON</c:v>
          </c:tx>
          <c:spPr>
            <a:solidFill>
              <a:schemeClr val="tx1"/>
            </a:solidFill>
            <a:ln>
              <a:solidFill>
                <a:sysClr val="windowText" lastClr="000000"/>
              </a:solidFill>
            </a:ln>
          </c:spPr>
          <c:invertIfNegative val="0"/>
          <c:cat>
            <c:strRef>
              <c:f>'Tab 2'!$E$17:$E$21</c:f>
              <c:strCache>
                <c:ptCount val="5"/>
                <c:pt idx="0">
                  <c:v>1</c:v>
                </c:pt>
                <c:pt idx="1">
                  <c:v>2</c:v>
                </c:pt>
                <c:pt idx="2">
                  <c:v>3</c:v>
                </c:pt>
                <c:pt idx="3">
                  <c:v>4</c:v>
                </c:pt>
                <c:pt idx="4">
                  <c:v>5 et +</c:v>
                </c:pt>
              </c:strCache>
            </c:strRef>
          </c:cat>
          <c:val>
            <c:numRef>
              <c:f>'Tab 2'!$F$17:$F$21</c:f>
              <c:numCache>
                <c:formatCode>0%</c:formatCode>
                <c:ptCount val="5"/>
                <c:pt idx="0">
                  <c:v>0.1392286936436688</c:v>
                </c:pt>
                <c:pt idx="1">
                  <c:v>0.24507746422373206</c:v>
                </c:pt>
                <c:pt idx="2">
                  <c:v>0.27662054142615244</c:v>
                </c:pt>
                <c:pt idx="3">
                  <c:v>0.2009002656036889</c:v>
                </c:pt>
                <c:pt idx="4">
                  <c:v>0.1381730351027578</c:v>
                </c:pt>
              </c:numCache>
            </c:numRef>
          </c:val>
          <c:extLst>
            <c:ext xmlns:c16="http://schemas.microsoft.com/office/drawing/2014/chart" uri="{C3380CC4-5D6E-409C-BE32-E72D297353CC}">
              <c16:uniqueId val="{00000000-EB3E-44EC-8B3B-1D545C6943B6}"/>
            </c:ext>
          </c:extLst>
        </c:ser>
        <c:dLbls>
          <c:showLegendKey val="0"/>
          <c:showVal val="0"/>
          <c:showCatName val="0"/>
          <c:showSerName val="0"/>
          <c:showPercent val="0"/>
          <c:showBubbleSize val="0"/>
        </c:dLbls>
        <c:gapWidth val="150"/>
        <c:axId val="196080536"/>
        <c:axId val="196080144"/>
      </c:barChart>
      <c:catAx>
        <c:axId val="196080536"/>
        <c:scaling>
          <c:orientation val="minMax"/>
        </c:scaling>
        <c:delete val="0"/>
        <c:axPos val="b"/>
        <c:numFmt formatCode="General" sourceLinked="0"/>
        <c:majorTickMark val="out"/>
        <c:minorTickMark val="none"/>
        <c:tickLblPos val="nextTo"/>
        <c:spPr>
          <a:ln>
            <a:solidFill>
              <a:sysClr val="windowText" lastClr="000000"/>
            </a:solidFill>
          </a:ln>
        </c:spPr>
        <c:crossAx val="196080144"/>
        <c:crosses val="autoZero"/>
        <c:auto val="1"/>
        <c:lblAlgn val="ctr"/>
        <c:lblOffset val="100"/>
        <c:noMultiLvlLbl val="0"/>
      </c:catAx>
      <c:valAx>
        <c:axId val="196080144"/>
        <c:scaling>
          <c:orientation val="minMax"/>
          <c:max val="0.4"/>
          <c:min val="0"/>
        </c:scaling>
        <c:delete val="0"/>
        <c:axPos val="l"/>
        <c:majorGridlines/>
        <c:numFmt formatCode="0%" sourceLinked="1"/>
        <c:majorTickMark val="out"/>
        <c:minorTickMark val="none"/>
        <c:tickLblPos val="nextTo"/>
        <c:spPr>
          <a:ln>
            <a:solidFill>
              <a:sysClr val="windowText" lastClr="000000"/>
            </a:solidFill>
          </a:ln>
        </c:spPr>
        <c:crossAx val="196080536"/>
        <c:crosses val="autoZero"/>
        <c:crossBetween val="between"/>
        <c:majorUnit val="0.05"/>
      </c:valAx>
      <c:spPr>
        <a:ln>
          <a:solidFill>
            <a:schemeClr val="tx1"/>
          </a:solidFill>
        </a:ln>
      </c:spPr>
    </c:plotArea>
    <c:legend>
      <c:legendPos val="r"/>
      <c:overlay val="0"/>
    </c:legend>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fr-FR" sz="1400" b="0"/>
              <a:t>Répartition des logements selon le nombre de pièces à Lyon en 2006</a:t>
            </a:r>
          </a:p>
        </c:rich>
      </c:tx>
      <c:layout>
        <c:manualLayout>
          <c:xMode val="edge"/>
          <c:yMode val="edge"/>
          <c:x val="9.2514075836435825E-2"/>
          <c:y val="6.6471143803515488E-3"/>
        </c:manualLayout>
      </c:layout>
      <c:overlay val="0"/>
    </c:title>
    <c:autoTitleDeleted val="0"/>
    <c:plotArea>
      <c:layout>
        <c:manualLayout>
          <c:layoutTarget val="inner"/>
          <c:xMode val="edge"/>
          <c:yMode val="edge"/>
          <c:x val="8.4376070951967364E-2"/>
          <c:y val="0.18022226230716792"/>
          <c:w val="0.77126282331337348"/>
          <c:h val="0.71193869094768669"/>
        </c:manualLayout>
      </c:layout>
      <c:barChart>
        <c:barDir val="col"/>
        <c:grouping val="clustered"/>
        <c:varyColors val="0"/>
        <c:ser>
          <c:idx val="0"/>
          <c:order val="0"/>
          <c:tx>
            <c:v>LYON</c:v>
          </c:tx>
          <c:spPr>
            <a:solidFill>
              <a:schemeClr val="tx1"/>
            </a:solidFill>
            <a:ln>
              <a:solidFill>
                <a:sysClr val="windowText" lastClr="000000"/>
              </a:solidFill>
            </a:ln>
          </c:spPr>
          <c:invertIfNegative val="0"/>
          <c:cat>
            <c:strRef>
              <c:f>'Tab 2'!$H$5:$H$9</c:f>
              <c:strCache>
                <c:ptCount val="5"/>
                <c:pt idx="0">
                  <c:v>1</c:v>
                </c:pt>
                <c:pt idx="1">
                  <c:v>2</c:v>
                </c:pt>
                <c:pt idx="2">
                  <c:v>3</c:v>
                </c:pt>
                <c:pt idx="3">
                  <c:v>4</c:v>
                </c:pt>
                <c:pt idx="4">
                  <c:v>5 et +</c:v>
                </c:pt>
              </c:strCache>
            </c:strRef>
          </c:cat>
          <c:val>
            <c:numRef>
              <c:f>'Tab 2'!$F$17:$F$21</c:f>
              <c:numCache>
                <c:formatCode>0%</c:formatCode>
                <c:ptCount val="5"/>
                <c:pt idx="0">
                  <c:v>0.1392286936436688</c:v>
                </c:pt>
                <c:pt idx="1">
                  <c:v>0.24507746422373206</c:v>
                </c:pt>
                <c:pt idx="2">
                  <c:v>0.27662054142615244</c:v>
                </c:pt>
                <c:pt idx="3">
                  <c:v>0.2009002656036889</c:v>
                </c:pt>
                <c:pt idx="4">
                  <c:v>0.1381730351027578</c:v>
                </c:pt>
              </c:numCache>
            </c:numRef>
          </c:val>
          <c:extLst>
            <c:ext xmlns:c16="http://schemas.microsoft.com/office/drawing/2014/chart" uri="{C3380CC4-5D6E-409C-BE32-E72D297353CC}">
              <c16:uniqueId val="{00000000-B8A5-4098-967B-6D4DFF37ED0D}"/>
            </c:ext>
          </c:extLst>
        </c:ser>
        <c:ser>
          <c:idx val="1"/>
          <c:order val="1"/>
          <c:tx>
            <c:v>FRANCE</c:v>
          </c:tx>
          <c:spPr>
            <a:solidFill>
              <a:schemeClr val="bg1">
                <a:lumMod val="75000"/>
              </a:schemeClr>
            </a:solidFill>
            <a:ln>
              <a:solidFill>
                <a:sysClr val="windowText" lastClr="000000"/>
              </a:solidFill>
            </a:ln>
          </c:spPr>
          <c:invertIfNegative val="0"/>
          <c:cat>
            <c:strRef>
              <c:f>'Tab 2'!$H$5:$H$9</c:f>
              <c:strCache>
                <c:ptCount val="5"/>
                <c:pt idx="0">
                  <c:v>1</c:v>
                </c:pt>
                <c:pt idx="1">
                  <c:v>2</c:v>
                </c:pt>
                <c:pt idx="2">
                  <c:v>3</c:v>
                </c:pt>
                <c:pt idx="3">
                  <c:v>4</c:v>
                </c:pt>
                <c:pt idx="4">
                  <c:v>5 et +</c:v>
                </c:pt>
              </c:strCache>
            </c:strRef>
          </c:cat>
          <c:val>
            <c:numRef>
              <c:f>'Tab 2'!$F$5:$F$9</c:f>
              <c:numCache>
                <c:formatCode>0%</c:formatCode>
                <c:ptCount val="5"/>
                <c:pt idx="0">
                  <c:v>5.8780957733466838E-2</c:v>
                </c:pt>
                <c:pt idx="1">
                  <c:v>0.12263850823110432</c:v>
                </c:pt>
                <c:pt idx="2">
                  <c:v>0.20935359285740265</c:v>
                </c:pt>
                <c:pt idx="3">
                  <c:v>0.25694892088926019</c:v>
                </c:pt>
                <c:pt idx="4">
                  <c:v>0.35227802028876598</c:v>
                </c:pt>
              </c:numCache>
            </c:numRef>
          </c:val>
          <c:extLst>
            <c:ext xmlns:c16="http://schemas.microsoft.com/office/drawing/2014/chart" uri="{C3380CC4-5D6E-409C-BE32-E72D297353CC}">
              <c16:uniqueId val="{00000001-B8A5-4098-967B-6D4DFF37ED0D}"/>
            </c:ext>
          </c:extLst>
        </c:ser>
        <c:dLbls>
          <c:showLegendKey val="0"/>
          <c:showVal val="0"/>
          <c:showCatName val="0"/>
          <c:showSerName val="0"/>
          <c:showPercent val="0"/>
          <c:showBubbleSize val="0"/>
        </c:dLbls>
        <c:gapWidth val="150"/>
        <c:axId val="196083672"/>
        <c:axId val="123640496"/>
      </c:barChart>
      <c:catAx>
        <c:axId val="196083672"/>
        <c:scaling>
          <c:orientation val="minMax"/>
        </c:scaling>
        <c:delete val="0"/>
        <c:axPos val="b"/>
        <c:numFmt formatCode="General" sourceLinked="1"/>
        <c:majorTickMark val="out"/>
        <c:minorTickMark val="none"/>
        <c:tickLblPos val="nextTo"/>
        <c:spPr>
          <a:ln>
            <a:solidFill>
              <a:sysClr val="windowText" lastClr="000000"/>
            </a:solidFill>
          </a:ln>
        </c:spPr>
        <c:crossAx val="123640496"/>
        <c:crosses val="autoZero"/>
        <c:auto val="1"/>
        <c:lblAlgn val="ctr"/>
        <c:lblOffset val="100"/>
        <c:noMultiLvlLbl val="0"/>
      </c:catAx>
      <c:valAx>
        <c:axId val="123640496"/>
        <c:scaling>
          <c:orientation val="minMax"/>
        </c:scaling>
        <c:delete val="0"/>
        <c:axPos val="l"/>
        <c:majorGridlines/>
        <c:numFmt formatCode="0%" sourceLinked="1"/>
        <c:majorTickMark val="out"/>
        <c:minorTickMark val="none"/>
        <c:tickLblPos val="nextTo"/>
        <c:spPr>
          <a:ln>
            <a:solidFill>
              <a:sysClr val="windowText" lastClr="000000"/>
            </a:solidFill>
          </a:ln>
        </c:spPr>
        <c:crossAx val="196083672"/>
        <c:crosses val="autoZero"/>
        <c:crossBetween val="between"/>
      </c:valAx>
      <c:spPr>
        <a:ln>
          <a:solidFill>
            <a:schemeClr val="tx1"/>
          </a:solidFill>
        </a:ln>
      </c:spPr>
    </c:plotArea>
    <c:legend>
      <c:legendPos val="r"/>
      <c:overlay val="0"/>
    </c:legend>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3" Type="http://schemas.openxmlformats.org/officeDocument/2006/relationships/chart" Target="../charts/chart25.xml"/><Relationship Id="rId7" Type="http://schemas.openxmlformats.org/officeDocument/2006/relationships/chart" Target="../charts/chart29.xml"/><Relationship Id="rId12" Type="http://schemas.openxmlformats.org/officeDocument/2006/relationships/chart" Target="../charts/chart34.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4</xdr:col>
      <xdr:colOff>1389530</xdr:colOff>
      <xdr:row>34</xdr:row>
      <xdr:rowOff>67236</xdr:rowOff>
    </xdr:from>
    <xdr:to>
      <xdr:col>9</xdr:col>
      <xdr:colOff>425825</xdr:colOff>
      <xdr:row>54</xdr:row>
      <xdr:rowOff>78443</xdr:rowOff>
    </xdr:to>
    <xdr:graphicFrame macro="">
      <xdr:nvGraphicFramePr>
        <xdr:cNvPr id="4" name="Graphique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22411</xdr:colOff>
      <xdr:row>34</xdr:row>
      <xdr:rowOff>89646</xdr:rowOff>
    </xdr:from>
    <xdr:to>
      <xdr:col>4</xdr:col>
      <xdr:colOff>1490382</xdr:colOff>
      <xdr:row>54</xdr:row>
      <xdr:rowOff>100853</xdr:rowOff>
    </xdr:to>
    <xdr:graphicFrame macro="">
      <xdr:nvGraphicFramePr>
        <xdr:cNvPr id="8" name="Graphique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504265</xdr:colOff>
      <xdr:row>34</xdr:row>
      <xdr:rowOff>56030</xdr:rowOff>
    </xdr:from>
    <xdr:to>
      <xdr:col>13</xdr:col>
      <xdr:colOff>705971</xdr:colOff>
      <xdr:row>54</xdr:row>
      <xdr:rowOff>67237</xdr:rowOff>
    </xdr:to>
    <xdr:graphicFrame macro="">
      <xdr:nvGraphicFramePr>
        <xdr:cNvPr id="11" name="Graphique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56</xdr:row>
      <xdr:rowOff>11209</xdr:rowOff>
    </xdr:from>
    <xdr:to>
      <xdr:col>4</xdr:col>
      <xdr:colOff>1467971</xdr:colOff>
      <xdr:row>76</xdr:row>
      <xdr:rowOff>22416</xdr:rowOff>
    </xdr:to>
    <xdr:graphicFrame macro="">
      <xdr:nvGraphicFramePr>
        <xdr:cNvPr id="12" name="Graphique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1456764</xdr:colOff>
      <xdr:row>56</xdr:row>
      <xdr:rowOff>0</xdr:rowOff>
    </xdr:from>
    <xdr:to>
      <xdr:col>9</xdr:col>
      <xdr:colOff>493059</xdr:colOff>
      <xdr:row>76</xdr:row>
      <xdr:rowOff>11207</xdr:rowOff>
    </xdr:to>
    <xdr:graphicFrame macro="">
      <xdr:nvGraphicFramePr>
        <xdr:cNvPr id="13" name="Graphique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78</xdr:row>
      <xdr:rowOff>0</xdr:rowOff>
    </xdr:from>
    <xdr:to>
      <xdr:col>4</xdr:col>
      <xdr:colOff>1467971</xdr:colOff>
      <xdr:row>98</xdr:row>
      <xdr:rowOff>11207</xdr:rowOff>
    </xdr:to>
    <xdr:graphicFrame macro="">
      <xdr:nvGraphicFramePr>
        <xdr:cNvPr id="14" name="Graphique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1400736</xdr:colOff>
      <xdr:row>78</xdr:row>
      <xdr:rowOff>11205</xdr:rowOff>
    </xdr:from>
    <xdr:to>
      <xdr:col>9</xdr:col>
      <xdr:colOff>437031</xdr:colOff>
      <xdr:row>98</xdr:row>
      <xdr:rowOff>22412</xdr:rowOff>
    </xdr:to>
    <xdr:graphicFrame macro="">
      <xdr:nvGraphicFramePr>
        <xdr:cNvPr id="15" name="Graphique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12</xdr:row>
      <xdr:rowOff>0</xdr:rowOff>
    </xdr:from>
    <xdr:to>
      <xdr:col>17</xdr:col>
      <xdr:colOff>549088</xdr:colOff>
      <xdr:row>29</xdr:row>
      <xdr:rowOff>56031</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585108</xdr:colOff>
      <xdr:row>11</xdr:row>
      <xdr:rowOff>176893</xdr:rowOff>
    </xdr:from>
    <xdr:to>
      <xdr:col>24</xdr:col>
      <xdr:colOff>358589</xdr:colOff>
      <xdr:row>29</xdr:row>
      <xdr:rowOff>42424</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155864</xdr:colOff>
      <xdr:row>21</xdr:row>
      <xdr:rowOff>155864</xdr:rowOff>
    </xdr:from>
    <xdr:to>
      <xdr:col>7</xdr:col>
      <xdr:colOff>124284</xdr:colOff>
      <xdr:row>39</xdr:row>
      <xdr:rowOff>155864</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155864</xdr:colOff>
      <xdr:row>40</xdr:row>
      <xdr:rowOff>155864</xdr:rowOff>
    </xdr:from>
    <xdr:to>
      <xdr:col>7</xdr:col>
      <xdr:colOff>124284</xdr:colOff>
      <xdr:row>58</xdr:row>
      <xdr:rowOff>155864</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242455</xdr:colOff>
      <xdr:row>21</xdr:row>
      <xdr:rowOff>155864</xdr:rowOff>
    </xdr:from>
    <xdr:to>
      <xdr:col>12</xdr:col>
      <xdr:colOff>583726</xdr:colOff>
      <xdr:row>39</xdr:row>
      <xdr:rowOff>155864</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242455</xdr:colOff>
      <xdr:row>40</xdr:row>
      <xdr:rowOff>155864</xdr:rowOff>
    </xdr:from>
    <xdr:to>
      <xdr:col>12</xdr:col>
      <xdr:colOff>583726</xdr:colOff>
      <xdr:row>58</xdr:row>
      <xdr:rowOff>155864</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22</xdr:row>
      <xdr:rowOff>0</xdr:rowOff>
    </xdr:from>
    <xdr:to>
      <xdr:col>20</xdr:col>
      <xdr:colOff>236125</xdr:colOff>
      <xdr:row>40</xdr:row>
      <xdr:rowOff>0</xdr:rowOff>
    </xdr:to>
    <xdr:graphicFrame macro="">
      <xdr:nvGraphicFramePr>
        <xdr:cNvPr id="10" name="Graphique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41</xdr:row>
      <xdr:rowOff>0</xdr:rowOff>
    </xdr:from>
    <xdr:to>
      <xdr:col>20</xdr:col>
      <xdr:colOff>236125</xdr:colOff>
      <xdr:row>59</xdr:row>
      <xdr:rowOff>0</xdr:rowOff>
    </xdr:to>
    <xdr:graphicFrame macro="">
      <xdr:nvGraphicFramePr>
        <xdr:cNvPr id="12" name="Graphique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32</xdr:col>
      <xdr:colOff>0</xdr:colOff>
      <xdr:row>27</xdr:row>
      <xdr:rowOff>149679</xdr:rowOff>
    </xdr:from>
    <xdr:to>
      <xdr:col>38</xdr:col>
      <xdr:colOff>25614</xdr:colOff>
      <xdr:row>44</xdr:row>
      <xdr:rowOff>149679</xdr:rowOff>
    </xdr:to>
    <xdr:graphicFrame macro="">
      <xdr:nvGraphicFramePr>
        <xdr:cNvPr id="7" name="Graphique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367393</xdr:colOff>
      <xdr:row>28</xdr:row>
      <xdr:rowOff>13606</xdr:rowOff>
    </xdr:from>
    <xdr:to>
      <xdr:col>44</xdr:col>
      <xdr:colOff>393007</xdr:colOff>
      <xdr:row>45</xdr:row>
      <xdr:rowOff>13606</xdr:rowOff>
    </xdr:to>
    <xdr:graphicFrame macro="">
      <xdr:nvGraphicFramePr>
        <xdr:cNvPr id="8" name="Graphique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28</xdr:row>
      <xdr:rowOff>54428</xdr:rowOff>
    </xdr:from>
    <xdr:to>
      <xdr:col>30</xdr:col>
      <xdr:colOff>25613</xdr:colOff>
      <xdr:row>45</xdr:row>
      <xdr:rowOff>68035</xdr:rowOff>
    </xdr:to>
    <xdr:grpSp>
      <xdr:nvGrpSpPr>
        <xdr:cNvPr id="19" name="Groupe 18">
          <a:extLst>
            <a:ext uri="{FF2B5EF4-FFF2-40B4-BE49-F238E27FC236}">
              <a16:creationId xmlns:a16="http://schemas.microsoft.com/office/drawing/2014/main" id="{00000000-0008-0000-0300-000013000000}"/>
            </a:ext>
          </a:extLst>
        </xdr:cNvPr>
        <xdr:cNvGrpSpPr/>
      </xdr:nvGrpSpPr>
      <xdr:grpSpPr>
        <a:xfrm>
          <a:off x="12819529" y="5388428"/>
          <a:ext cx="9169613" cy="3252107"/>
          <a:chOff x="13375821" y="5334000"/>
          <a:chExt cx="9169614" cy="3252107"/>
        </a:xfrm>
      </xdr:grpSpPr>
      <xdr:graphicFrame macro="">
        <xdr:nvGraphicFramePr>
          <xdr:cNvPr id="20" name="Graphique 19">
            <a:extLst>
              <a:ext uri="{FF2B5EF4-FFF2-40B4-BE49-F238E27FC236}">
                <a16:creationId xmlns:a16="http://schemas.microsoft.com/office/drawing/2014/main" id="{00000000-0008-0000-0300-000014000000}"/>
              </a:ext>
            </a:extLst>
          </xdr:cNvPr>
          <xdr:cNvGraphicFramePr/>
        </xdr:nvGraphicFramePr>
        <xdr:xfrm>
          <a:off x="13375821" y="5347607"/>
          <a:ext cx="4597614" cy="32385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1" name="Graphique 20">
            <a:extLst>
              <a:ext uri="{FF2B5EF4-FFF2-40B4-BE49-F238E27FC236}">
                <a16:creationId xmlns:a16="http://schemas.microsoft.com/office/drawing/2014/main" id="{00000000-0008-0000-0300-000015000000}"/>
              </a:ext>
            </a:extLst>
          </xdr:cNvPr>
          <xdr:cNvGraphicFramePr/>
        </xdr:nvGraphicFramePr>
        <xdr:xfrm>
          <a:off x="17947821" y="5334000"/>
          <a:ext cx="4597614" cy="32385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52</xdr:col>
      <xdr:colOff>0</xdr:colOff>
      <xdr:row>28</xdr:row>
      <xdr:rowOff>0</xdr:rowOff>
    </xdr:from>
    <xdr:to>
      <xdr:col>58</xdr:col>
      <xdr:colOff>639536</xdr:colOff>
      <xdr:row>45</xdr:row>
      <xdr:rowOff>1</xdr:rowOff>
    </xdr:to>
    <xdr:graphicFrame macro="">
      <xdr:nvGraphicFramePr>
        <xdr:cNvPr id="22" name="Graphique 21">
          <a:extLst>
            <a:ext uri="{FF2B5EF4-FFF2-40B4-BE49-F238E27FC236}">
              <a16:creationId xmlns:a16="http://schemas.microsoft.com/office/drawing/2014/main" id="{00000000-0008-0000-03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45</xdr:col>
      <xdr:colOff>0</xdr:colOff>
      <xdr:row>28</xdr:row>
      <xdr:rowOff>0</xdr:rowOff>
    </xdr:from>
    <xdr:to>
      <xdr:col>51</xdr:col>
      <xdr:colOff>25614</xdr:colOff>
      <xdr:row>45</xdr:row>
      <xdr:rowOff>0</xdr:rowOff>
    </xdr:to>
    <xdr:graphicFrame macro="">
      <xdr:nvGraphicFramePr>
        <xdr:cNvPr id="23" name="Graphique 22">
          <a:extLst>
            <a:ext uri="{FF2B5EF4-FFF2-40B4-BE49-F238E27FC236}">
              <a16:creationId xmlns:a16="http://schemas.microsoft.com/office/drawing/2014/main" id="{00000000-0008-0000-03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0</xdr:colOff>
      <xdr:row>46</xdr:row>
      <xdr:rowOff>0</xdr:rowOff>
    </xdr:from>
    <xdr:to>
      <xdr:col>38</xdr:col>
      <xdr:colOff>25614</xdr:colOff>
      <xdr:row>63</xdr:row>
      <xdr:rowOff>0</xdr:rowOff>
    </xdr:to>
    <xdr:graphicFrame macro="">
      <xdr:nvGraphicFramePr>
        <xdr:cNvPr id="24" name="Graphique 23">
          <a:extLst>
            <a:ext uri="{FF2B5EF4-FFF2-40B4-BE49-F238E27FC236}">
              <a16:creationId xmlns:a16="http://schemas.microsoft.com/office/drawing/2014/main" id="{00000000-0008-0000-03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0.47781</cdr:x>
      <cdr:y>0</cdr:y>
    </cdr:from>
    <cdr:to>
      <cdr:x>0.74709</cdr:x>
      <cdr:y>0.16387</cdr:y>
    </cdr:to>
    <cdr:sp macro="" textlink="">
      <cdr:nvSpPr>
        <cdr:cNvPr id="3" name="ZoneTexte 1"/>
        <cdr:cNvSpPr txBox="1"/>
      </cdr:nvSpPr>
      <cdr:spPr>
        <a:xfrm xmlns:a="http://schemas.openxmlformats.org/drawingml/2006/main">
          <a:off x="2490109" y="0"/>
          <a:ext cx="1403378" cy="5306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fr-FR" sz="1200"/>
            <a:t>Nbre de femmes pour</a:t>
          </a:r>
          <a:r>
            <a:rPr lang="fr-FR" sz="1200" baseline="0"/>
            <a:t> 100 hommes</a:t>
          </a:r>
          <a:endParaRPr lang="fr-FR" sz="1200"/>
        </a:p>
      </cdr:txBody>
    </cdr:sp>
  </cdr:relSizeAnchor>
  <cdr:relSizeAnchor xmlns:cdr="http://schemas.openxmlformats.org/drawingml/2006/chartDrawing">
    <cdr:from>
      <cdr:x>0.72198</cdr:x>
      <cdr:y>0</cdr:y>
    </cdr:from>
    <cdr:to>
      <cdr:x>0.97912</cdr:x>
      <cdr:y>0.16387</cdr:y>
    </cdr:to>
    <cdr:sp macro="" textlink="">
      <cdr:nvSpPr>
        <cdr:cNvPr id="4" name="ZoneTexte 1"/>
        <cdr:cNvSpPr txBox="1"/>
      </cdr:nvSpPr>
      <cdr:spPr>
        <a:xfrm xmlns:a="http://schemas.openxmlformats.org/drawingml/2006/main">
          <a:off x="3762599" y="0"/>
          <a:ext cx="1340095" cy="5306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fr-FR" sz="1200"/>
            <a:t>Nbre d'hommes pour</a:t>
          </a:r>
          <a:r>
            <a:rPr lang="fr-FR" sz="1200" baseline="0"/>
            <a:t> 100 femmes</a:t>
          </a:r>
          <a:endParaRPr lang="fr-FR" sz="1200"/>
        </a:p>
      </cdr:txBody>
    </cdr:sp>
  </cdr:relSizeAnchor>
  <cdr:relSizeAnchor xmlns:cdr="http://schemas.openxmlformats.org/drawingml/2006/chartDrawing">
    <cdr:from>
      <cdr:x>0.67947</cdr:x>
      <cdr:y>0.15571</cdr:y>
    </cdr:from>
    <cdr:to>
      <cdr:x>0.77622</cdr:x>
      <cdr:y>0.88912</cdr:y>
    </cdr:to>
    <cdr:grpSp>
      <cdr:nvGrpSpPr>
        <cdr:cNvPr id="7" name="Groupe 6">
          <a:extLst xmlns:a="http://schemas.openxmlformats.org/drawingml/2006/main">
            <a:ext uri="{FF2B5EF4-FFF2-40B4-BE49-F238E27FC236}">
              <a16:creationId xmlns:a16="http://schemas.microsoft.com/office/drawing/2014/main" id="{19D95424-97EC-4B31-8EEF-DF52163C15DB}"/>
            </a:ext>
          </a:extLst>
        </cdr:cNvPr>
        <cdr:cNvGrpSpPr/>
      </cdr:nvGrpSpPr>
      <cdr:grpSpPr>
        <a:xfrm xmlns:a="http://schemas.openxmlformats.org/drawingml/2006/main">
          <a:off x="3541082" y="504267"/>
          <a:ext cx="504216" cy="2375149"/>
          <a:chOff x="3372854" y="537890"/>
          <a:chExt cx="575809" cy="2375135"/>
        </a:xfrm>
      </cdr:grpSpPr>
      <cdr:sp macro="" textlink="">
        <cdr:nvSpPr>
          <cdr:cNvPr id="6" name="Connecteur droit 5"/>
          <cdr:cNvSpPr/>
        </cdr:nvSpPr>
        <cdr:spPr>
          <a:xfrm xmlns:a="http://schemas.openxmlformats.org/drawingml/2006/main" rot="16200000" flipH="1">
            <a:off x="2185844" y="1724900"/>
            <a:ext cx="2375135" cy="1116"/>
          </a:xfrm>
          <a:prstGeom xmlns:a="http://schemas.openxmlformats.org/drawingml/2006/main" prst="line">
            <a:avLst/>
          </a:prstGeom>
          <a:ln xmlns:a="http://schemas.openxmlformats.org/drawingml/2006/main" w="28575">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sp macro="" textlink="">
        <cdr:nvSpPr>
          <cdr:cNvPr id="8" name="Connecteur droit 7"/>
          <cdr:cNvSpPr/>
        </cdr:nvSpPr>
        <cdr:spPr>
          <a:xfrm xmlns:a="http://schemas.openxmlformats.org/drawingml/2006/main" rot="5400000">
            <a:off x="2760055" y="1713706"/>
            <a:ext cx="2364422" cy="12795"/>
          </a:xfrm>
          <a:prstGeom xmlns:a="http://schemas.openxmlformats.org/drawingml/2006/main" prst="line">
            <a:avLst/>
          </a:prstGeom>
          <a:ln xmlns:a="http://schemas.openxmlformats.org/drawingml/2006/main" w="28575">
            <a:solidFill>
              <a:srgbClr val="FF66CC"/>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grpSp>
  </cdr:relSizeAnchor>
</c:userShapes>
</file>

<file path=xl/drawings/drawing6.xml><?xml version="1.0" encoding="utf-8"?>
<c:userShapes xmlns:c="http://schemas.openxmlformats.org/drawingml/2006/chart">
  <cdr:relSizeAnchor xmlns:cdr="http://schemas.openxmlformats.org/drawingml/2006/chartDrawing">
    <cdr:from>
      <cdr:x>0.61945</cdr:x>
      <cdr:y>0.14412</cdr:y>
    </cdr:from>
    <cdr:to>
      <cdr:x>0.61945</cdr:x>
      <cdr:y>0.87059</cdr:y>
    </cdr:to>
    <cdr:sp macro="" textlink="">
      <cdr:nvSpPr>
        <cdr:cNvPr id="3" name="Connecteur droit 2"/>
        <cdr:cNvSpPr/>
      </cdr:nvSpPr>
      <cdr:spPr>
        <a:xfrm xmlns:a="http://schemas.openxmlformats.org/drawingml/2006/main" rot="5400000">
          <a:off x="2847975" y="466724"/>
          <a:ext cx="1" cy="2352676"/>
        </a:xfrm>
        <a:prstGeom xmlns:a="http://schemas.openxmlformats.org/drawingml/2006/main" prst="line">
          <a:avLst/>
        </a:prstGeom>
        <a:ln xmlns:a="http://schemas.openxmlformats.org/drawingml/2006/main" w="28575">
          <a:solidFill>
            <a:schemeClr val="accent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twoCellAnchor>
    <xdr:from>
      <xdr:col>18</xdr:col>
      <xdr:colOff>0</xdr:colOff>
      <xdr:row>25</xdr:row>
      <xdr:rowOff>0</xdr:rowOff>
    </xdr:from>
    <xdr:to>
      <xdr:col>27</xdr:col>
      <xdr:colOff>0</xdr:colOff>
      <xdr:row>55</xdr:row>
      <xdr:rowOff>0</xdr:rowOff>
    </xdr:to>
    <xdr:grpSp>
      <xdr:nvGrpSpPr>
        <xdr:cNvPr id="17" name="Groupe 16">
          <a:extLst>
            <a:ext uri="{FF2B5EF4-FFF2-40B4-BE49-F238E27FC236}">
              <a16:creationId xmlns:a16="http://schemas.microsoft.com/office/drawing/2014/main" id="{00000000-0008-0000-0400-000011000000}"/>
            </a:ext>
          </a:extLst>
        </xdr:cNvPr>
        <xdr:cNvGrpSpPr/>
      </xdr:nvGrpSpPr>
      <xdr:grpSpPr>
        <a:xfrm>
          <a:off x="11974286" y="4816929"/>
          <a:ext cx="6858000" cy="5715000"/>
          <a:chOff x="11974286" y="4816929"/>
          <a:chExt cx="6858000" cy="5715000"/>
        </a:xfrm>
      </xdr:grpSpPr>
      <xdr:graphicFrame macro="">
        <xdr:nvGraphicFramePr>
          <xdr:cNvPr id="4" name="Graphique 3">
            <a:extLst>
              <a:ext uri="{FF2B5EF4-FFF2-40B4-BE49-F238E27FC236}">
                <a16:creationId xmlns:a16="http://schemas.microsoft.com/office/drawing/2014/main" id="{00000000-0008-0000-0400-000004000000}"/>
              </a:ext>
            </a:extLst>
          </xdr:cNvPr>
          <xdr:cNvGraphicFramePr/>
        </xdr:nvGraphicFramePr>
        <xdr:xfrm>
          <a:off x="11974286" y="4816929"/>
          <a:ext cx="2286000" cy="28575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Graphique 5">
            <a:extLst>
              <a:ext uri="{FF2B5EF4-FFF2-40B4-BE49-F238E27FC236}">
                <a16:creationId xmlns:a16="http://schemas.microsoft.com/office/drawing/2014/main" id="{00000000-0008-0000-0400-000006000000}"/>
              </a:ext>
            </a:extLst>
          </xdr:cNvPr>
          <xdr:cNvGraphicFramePr/>
        </xdr:nvGraphicFramePr>
        <xdr:xfrm>
          <a:off x="14260286" y="4816929"/>
          <a:ext cx="2286000" cy="28575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Graphique 8">
            <a:extLst>
              <a:ext uri="{FF2B5EF4-FFF2-40B4-BE49-F238E27FC236}">
                <a16:creationId xmlns:a16="http://schemas.microsoft.com/office/drawing/2014/main" id="{00000000-0008-0000-0400-000009000000}"/>
              </a:ext>
            </a:extLst>
          </xdr:cNvPr>
          <xdr:cNvGraphicFramePr/>
        </xdr:nvGraphicFramePr>
        <xdr:xfrm>
          <a:off x="16546286" y="4816929"/>
          <a:ext cx="2286000" cy="28575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 name="Graphique 9">
            <a:extLst>
              <a:ext uri="{FF2B5EF4-FFF2-40B4-BE49-F238E27FC236}">
                <a16:creationId xmlns:a16="http://schemas.microsoft.com/office/drawing/2014/main" id="{00000000-0008-0000-0400-00000A000000}"/>
              </a:ext>
            </a:extLst>
          </xdr:cNvPr>
          <xdr:cNvGraphicFramePr/>
        </xdr:nvGraphicFramePr>
        <xdr:xfrm>
          <a:off x="11974286" y="7674429"/>
          <a:ext cx="2286000" cy="28575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Graphique 10">
            <a:extLst>
              <a:ext uri="{FF2B5EF4-FFF2-40B4-BE49-F238E27FC236}">
                <a16:creationId xmlns:a16="http://schemas.microsoft.com/office/drawing/2014/main" id="{00000000-0008-0000-0400-00000B000000}"/>
              </a:ext>
            </a:extLst>
          </xdr:cNvPr>
          <xdr:cNvGraphicFramePr/>
        </xdr:nvGraphicFramePr>
        <xdr:xfrm>
          <a:off x="14260286" y="7674429"/>
          <a:ext cx="2286000" cy="28575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Graphique 11">
            <a:extLst>
              <a:ext uri="{FF2B5EF4-FFF2-40B4-BE49-F238E27FC236}">
                <a16:creationId xmlns:a16="http://schemas.microsoft.com/office/drawing/2014/main" id="{00000000-0008-0000-0400-00000C000000}"/>
              </a:ext>
            </a:extLst>
          </xdr:cNvPr>
          <xdr:cNvGraphicFramePr/>
        </xdr:nvGraphicFramePr>
        <xdr:xfrm>
          <a:off x="16546286" y="7674429"/>
          <a:ext cx="2286000" cy="28575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11</xdr:col>
      <xdr:colOff>0</xdr:colOff>
      <xdr:row>47</xdr:row>
      <xdr:rowOff>0</xdr:rowOff>
    </xdr:from>
    <xdr:to>
      <xdr:col>17</xdr:col>
      <xdr:colOff>0</xdr:colOff>
      <xdr:row>66</xdr:row>
      <xdr:rowOff>44824</xdr:rowOff>
    </xdr:to>
    <xdr:graphicFrame macro="">
      <xdr:nvGraphicFramePr>
        <xdr:cNvPr id="13" name="Graphique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25</xdr:row>
      <xdr:rowOff>0</xdr:rowOff>
    </xdr:from>
    <xdr:to>
      <xdr:col>17</xdr:col>
      <xdr:colOff>0</xdr:colOff>
      <xdr:row>44</xdr:row>
      <xdr:rowOff>44824</xdr:rowOff>
    </xdr:to>
    <xdr:graphicFrame macro="">
      <xdr:nvGraphicFramePr>
        <xdr:cNvPr id="14" name="Graphique 13">
          <a:extLst>
            <a:ext uri="{FF2B5EF4-FFF2-40B4-BE49-F238E27FC236}">
              <a16:creationId xmlns:a16="http://schemas.microsoft.com/office/drawing/2014/main" id="{00000000-0008-0000-04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0</xdr:colOff>
      <xdr:row>58</xdr:row>
      <xdr:rowOff>0</xdr:rowOff>
    </xdr:from>
    <xdr:to>
      <xdr:col>27</xdr:col>
      <xdr:colOff>0</xdr:colOff>
      <xdr:row>88</xdr:row>
      <xdr:rowOff>0</xdr:rowOff>
    </xdr:to>
    <xdr:grpSp>
      <xdr:nvGrpSpPr>
        <xdr:cNvPr id="16" name="Groupe 15">
          <a:extLst>
            <a:ext uri="{FF2B5EF4-FFF2-40B4-BE49-F238E27FC236}">
              <a16:creationId xmlns:a16="http://schemas.microsoft.com/office/drawing/2014/main" id="{00000000-0008-0000-0400-000010000000}"/>
            </a:ext>
          </a:extLst>
        </xdr:cNvPr>
        <xdr:cNvGrpSpPr/>
      </xdr:nvGrpSpPr>
      <xdr:grpSpPr>
        <a:xfrm>
          <a:off x="11974286" y="11157857"/>
          <a:ext cx="6858000" cy="5715000"/>
          <a:chOff x="11974286" y="11157857"/>
          <a:chExt cx="6858000" cy="5715000"/>
        </a:xfrm>
      </xdr:grpSpPr>
      <xdr:graphicFrame macro="">
        <xdr:nvGraphicFramePr>
          <xdr:cNvPr id="15" name="Graphique 14">
            <a:extLst>
              <a:ext uri="{FF2B5EF4-FFF2-40B4-BE49-F238E27FC236}">
                <a16:creationId xmlns:a16="http://schemas.microsoft.com/office/drawing/2014/main" id="{00000000-0008-0000-0400-00000F000000}"/>
              </a:ext>
            </a:extLst>
          </xdr:cNvPr>
          <xdr:cNvGraphicFramePr/>
        </xdr:nvGraphicFramePr>
        <xdr:xfrm>
          <a:off x="11974286" y="11157857"/>
          <a:ext cx="2286000" cy="28575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21" name="Graphique 20">
            <a:extLst>
              <a:ext uri="{FF2B5EF4-FFF2-40B4-BE49-F238E27FC236}">
                <a16:creationId xmlns:a16="http://schemas.microsoft.com/office/drawing/2014/main" id="{00000000-0008-0000-0400-000015000000}"/>
              </a:ext>
            </a:extLst>
          </xdr:cNvPr>
          <xdr:cNvGraphicFramePr/>
        </xdr:nvGraphicFramePr>
        <xdr:xfrm>
          <a:off x="14260286" y="11157857"/>
          <a:ext cx="2286000" cy="28575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22" name="Graphique 21">
            <a:extLst>
              <a:ext uri="{FF2B5EF4-FFF2-40B4-BE49-F238E27FC236}">
                <a16:creationId xmlns:a16="http://schemas.microsoft.com/office/drawing/2014/main" id="{00000000-0008-0000-0400-000016000000}"/>
              </a:ext>
            </a:extLst>
          </xdr:cNvPr>
          <xdr:cNvGraphicFramePr/>
        </xdr:nvGraphicFramePr>
        <xdr:xfrm>
          <a:off x="16546286" y="11157857"/>
          <a:ext cx="2286000" cy="28575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23" name="Graphique 22">
            <a:extLst>
              <a:ext uri="{FF2B5EF4-FFF2-40B4-BE49-F238E27FC236}">
                <a16:creationId xmlns:a16="http://schemas.microsoft.com/office/drawing/2014/main" id="{00000000-0008-0000-0400-000017000000}"/>
              </a:ext>
            </a:extLst>
          </xdr:cNvPr>
          <xdr:cNvGraphicFramePr/>
        </xdr:nvGraphicFramePr>
        <xdr:xfrm>
          <a:off x="11974286" y="14015357"/>
          <a:ext cx="2286000" cy="28575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24" name="Graphique 23">
            <a:extLst>
              <a:ext uri="{FF2B5EF4-FFF2-40B4-BE49-F238E27FC236}">
                <a16:creationId xmlns:a16="http://schemas.microsoft.com/office/drawing/2014/main" id="{00000000-0008-0000-0400-000018000000}"/>
              </a:ext>
            </a:extLst>
          </xdr:cNvPr>
          <xdr:cNvGraphicFramePr/>
        </xdr:nvGraphicFramePr>
        <xdr:xfrm>
          <a:off x="14260286" y="14015357"/>
          <a:ext cx="2286000" cy="28575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25" name="Graphique 24">
            <a:extLst>
              <a:ext uri="{FF2B5EF4-FFF2-40B4-BE49-F238E27FC236}">
                <a16:creationId xmlns:a16="http://schemas.microsoft.com/office/drawing/2014/main" id="{00000000-0008-0000-0400-000019000000}"/>
              </a:ext>
            </a:extLst>
          </xdr:cNvPr>
          <xdr:cNvGraphicFramePr/>
        </xdr:nvGraphicFramePr>
        <xdr:xfrm>
          <a:off x="16546286" y="14015357"/>
          <a:ext cx="2286000" cy="285750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7</xdr:row>
      <xdr:rowOff>0</xdr:rowOff>
    </xdr:from>
    <xdr:to>
      <xdr:col>22</xdr:col>
      <xdr:colOff>0</xdr:colOff>
      <xdr:row>26</xdr:row>
      <xdr:rowOff>27214</xdr:rowOff>
    </xdr:to>
    <xdr:graphicFrame macro="">
      <xdr:nvGraphicFramePr>
        <xdr:cNvPr id="5" name="Graphique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721179</xdr:colOff>
      <xdr:row>27</xdr:row>
      <xdr:rowOff>190499</xdr:rowOff>
    </xdr:from>
    <xdr:to>
      <xdr:col>26</xdr:col>
      <xdr:colOff>707572</xdr:colOff>
      <xdr:row>51</xdr:row>
      <xdr:rowOff>13606</xdr:rowOff>
    </xdr:to>
    <xdr:grpSp>
      <xdr:nvGrpSpPr>
        <xdr:cNvPr id="11" name="Groupe 10">
          <a:extLst>
            <a:ext uri="{FF2B5EF4-FFF2-40B4-BE49-F238E27FC236}">
              <a16:creationId xmlns:a16="http://schemas.microsoft.com/office/drawing/2014/main" id="{00000000-0008-0000-0500-00000B000000}"/>
            </a:ext>
          </a:extLst>
        </xdr:cNvPr>
        <xdr:cNvGrpSpPr/>
      </xdr:nvGrpSpPr>
      <xdr:grpSpPr>
        <a:xfrm>
          <a:off x="13226944" y="5333999"/>
          <a:ext cx="7606393" cy="4395107"/>
          <a:chOff x="13226944" y="5333999"/>
          <a:chExt cx="7606393" cy="4395107"/>
        </a:xfrm>
      </xdr:grpSpPr>
      <xdr:graphicFrame macro="">
        <xdr:nvGraphicFramePr>
          <xdr:cNvPr id="7" name="Graphique 6">
            <a:extLst>
              <a:ext uri="{FF2B5EF4-FFF2-40B4-BE49-F238E27FC236}">
                <a16:creationId xmlns:a16="http://schemas.microsoft.com/office/drawing/2014/main" id="{00000000-0008-0000-0500-000007000000}"/>
              </a:ext>
            </a:extLst>
          </xdr:cNvPr>
          <xdr:cNvGraphicFramePr/>
        </xdr:nvGraphicFramePr>
        <xdr:xfrm>
          <a:off x="13226944" y="5333999"/>
          <a:ext cx="3796393" cy="439510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8" name="Graphique 7">
            <a:extLst>
              <a:ext uri="{FF2B5EF4-FFF2-40B4-BE49-F238E27FC236}">
                <a16:creationId xmlns:a16="http://schemas.microsoft.com/office/drawing/2014/main" id="{00000000-0008-0000-0500-000008000000}"/>
              </a:ext>
            </a:extLst>
          </xdr:cNvPr>
          <xdr:cNvGraphicFramePr/>
        </xdr:nvGraphicFramePr>
        <xdr:xfrm>
          <a:off x="17036944" y="5333999"/>
          <a:ext cx="3796393" cy="4395107"/>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41</xdr:col>
      <xdr:colOff>707572</xdr:colOff>
      <xdr:row>8</xdr:row>
      <xdr:rowOff>136071</xdr:rowOff>
    </xdr:from>
    <xdr:to>
      <xdr:col>41</xdr:col>
      <xdr:colOff>707572</xdr:colOff>
      <xdr:row>24</xdr:row>
      <xdr:rowOff>149679</xdr:rowOff>
    </xdr:to>
    <xdr:cxnSp macro="">
      <xdr:nvCxnSpPr>
        <xdr:cNvPr id="17" name="Connecteur droit 16">
          <a:extLst>
            <a:ext uri="{FF2B5EF4-FFF2-40B4-BE49-F238E27FC236}">
              <a16:creationId xmlns:a16="http://schemas.microsoft.com/office/drawing/2014/main" id="{00000000-0008-0000-0500-000011000000}"/>
            </a:ext>
          </a:extLst>
        </xdr:cNvPr>
        <xdr:cNvCxnSpPr/>
      </xdr:nvCxnSpPr>
      <xdr:spPr>
        <a:xfrm rot="5400000" flipH="1" flipV="1">
          <a:off x="30731732" y="3190875"/>
          <a:ext cx="3061608" cy="0"/>
        </a:xfrm>
        <a:prstGeom prst="line">
          <a:avLst/>
        </a:prstGeom>
        <a:ln w="2857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xdr:row>
      <xdr:rowOff>0</xdr:rowOff>
    </xdr:from>
    <xdr:to>
      <xdr:col>33</xdr:col>
      <xdr:colOff>0</xdr:colOff>
      <xdr:row>26</xdr:row>
      <xdr:rowOff>27214</xdr:rowOff>
    </xdr:to>
    <xdr:graphicFrame macro="">
      <xdr:nvGraphicFramePr>
        <xdr:cNvPr id="19" name="Graphique 18">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0</xdr:colOff>
      <xdr:row>7</xdr:row>
      <xdr:rowOff>0</xdr:rowOff>
    </xdr:from>
    <xdr:to>
      <xdr:col>39</xdr:col>
      <xdr:colOff>0</xdr:colOff>
      <xdr:row>26</xdr:row>
      <xdr:rowOff>27214</xdr:rowOff>
    </xdr:to>
    <xdr:graphicFrame macro="">
      <xdr:nvGraphicFramePr>
        <xdr:cNvPr id="20" name="Graphique 19">
          <a:extLst>
            <a:ext uri="{FF2B5EF4-FFF2-40B4-BE49-F238E27FC236}">
              <a16:creationId xmlns:a16="http://schemas.microsoft.com/office/drawing/2014/main" id="{00000000-0008-0000-05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0</xdr:colOff>
      <xdr:row>7</xdr:row>
      <xdr:rowOff>0</xdr:rowOff>
    </xdr:from>
    <xdr:to>
      <xdr:col>44</xdr:col>
      <xdr:colOff>0</xdr:colOff>
      <xdr:row>26</xdr:row>
      <xdr:rowOff>27214</xdr:rowOff>
    </xdr:to>
    <xdr:graphicFrame macro="">
      <xdr:nvGraphicFramePr>
        <xdr:cNvPr id="21" name="Graphique 20">
          <a:extLst>
            <a:ext uri="{FF2B5EF4-FFF2-40B4-BE49-F238E27FC236}">
              <a16:creationId xmlns:a16="http://schemas.microsoft.com/office/drawing/2014/main" id="{00000000-0008-0000-05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44</xdr:col>
      <xdr:colOff>0</xdr:colOff>
      <xdr:row>7</xdr:row>
      <xdr:rowOff>0</xdr:rowOff>
    </xdr:from>
    <xdr:to>
      <xdr:col>48</xdr:col>
      <xdr:colOff>748393</xdr:colOff>
      <xdr:row>26</xdr:row>
      <xdr:rowOff>176893</xdr:rowOff>
    </xdr:to>
    <xdr:graphicFrame macro="">
      <xdr:nvGraphicFramePr>
        <xdr:cNvPr id="22" name="Graphique 21">
          <a:extLst>
            <a:ext uri="{FF2B5EF4-FFF2-40B4-BE49-F238E27FC236}">
              <a16:creationId xmlns:a16="http://schemas.microsoft.com/office/drawing/2014/main" id="{00000000-0008-0000-05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0</xdr:colOff>
      <xdr:row>7</xdr:row>
      <xdr:rowOff>0</xdr:rowOff>
    </xdr:from>
    <xdr:to>
      <xdr:col>27</xdr:col>
      <xdr:colOff>0</xdr:colOff>
      <xdr:row>26</xdr:row>
      <xdr:rowOff>27214</xdr:rowOff>
    </xdr:to>
    <xdr:graphicFrame macro="">
      <xdr:nvGraphicFramePr>
        <xdr:cNvPr id="23" name="Graphique 22">
          <a:extLst>
            <a:ext uri="{FF2B5EF4-FFF2-40B4-BE49-F238E27FC236}">
              <a16:creationId xmlns:a16="http://schemas.microsoft.com/office/drawing/2014/main" id="{00000000-0008-0000-05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3"/>
  <sheetViews>
    <sheetView topLeftCell="B46" zoomScale="85" zoomScaleNormal="85" workbookViewId="0">
      <selection activeCell="J75" sqref="J75"/>
    </sheetView>
  </sheetViews>
  <sheetFormatPr baseColWidth="10" defaultRowHeight="15" x14ac:dyDescent="0.25"/>
  <cols>
    <col min="1" max="1" width="3.140625" customWidth="1"/>
    <col min="2" max="2" width="40" customWidth="1"/>
    <col min="4" max="4" width="4.28515625" customWidth="1"/>
    <col min="5" max="5" width="41.42578125" customWidth="1"/>
    <col min="7" max="7" width="5.42578125" customWidth="1"/>
    <col min="8" max="8" width="16.7109375" bestFit="1" customWidth="1"/>
    <col min="9" max="9" width="17.28515625" bestFit="1" customWidth="1"/>
    <col min="10" max="10" width="40.42578125" bestFit="1" customWidth="1"/>
  </cols>
  <sheetData>
    <row r="1" spans="2:6" x14ac:dyDescent="0.25">
      <c r="B1" t="s">
        <v>68</v>
      </c>
    </row>
    <row r="2" spans="2:6" x14ac:dyDescent="0.25">
      <c r="B2" t="s">
        <v>1</v>
      </c>
    </row>
    <row r="3" spans="2:6" x14ac:dyDescent="0.25">
      <c r="B3" t="s">
        <v>0</v>
      </c>
    </row>
    <row r="5" spans="2:6" ht="36" customHeight="1" x14ac:dyDescent="0.25">
      <c r="B5" s="165" t="s">
        <v>13</v>
      </c>
      <c r="C5" s="165"/>
      <c r="E5" s="165" t="s">
        <v>12</v>
      </c>
      <c r="F5" s="165"/>
    </row>
    <row r="7" spans="2:6" x14ac:dyDescent="0.25">
      <c r="B7" s="2" t="s">
        <v>11</v>
      </c>
      <c r="C7" s="7" t="s">
        <v>10</v>
      </c>
      <c r="E7" s="2" t="s">
        <v>11</v>
      </c>
      <c r="F7" s="7" t="s">
        <v>10</v>
      </c>
    </row>
    <row r="8" spans="2:6" x14ac:dyDescent="0.25">
      <c r="B8" s="5" t="s">
        <v>9</v>
      </c>
      <c r="C8" s="6">
        <v>548029</v>
      </c>
      <c r="E8" s="5" t="s">
        <v>9</v>
      </c>
      <c r="F8" s="4">
        <f t="shared" ref="F8:F14" si="0">C8/C$16</f>
        <v>1.8691437376987946E-2</v>
      </c>
    </row>
    <row r="9" spans="2:6" x14ac:dyDescent="0.25">
      <c r="B9" s="5" t="s">
        <v>8</v>
      </c>
      <c r="C9" s="6">
        <v>1622398</v>
      </c>
      <c r="E9" s="5" t="s">
        <v>8</v>
      </c>
      <c r="F9" s="4">
        <f t="shared" si="0"/>
        <v>5.5334572837478467E-2</v>
      </c>
    </row>
    <row r="10" spans="2:6" x14ac:dyDescent="0.25">
      <c r="B10" s="5" t="s">
        <v>7</v>
      </c>
      <c r="C10" s="6">
        <v>4157826</v>
      </c>
      <c r="E10" s="5" t="s">
        <v>7</v>
      </c>
      <c r="F10" s="4">
        <f t="shared" si="0"/>
        <v>0.14180954712873275</v>
      </c>
    </row>
    <row r="11" spans="2:6" x14ac:dyDescent="0.25">
      <c r="B11" s="5" t="s">
        <v>6</v>
      </c>
      <c r="C11" s="6">
        <v>6937201</v>
      </c>
      <c r="E11" s="5" t="s">
        <v>6</v>
      </c>
      <c r="F11" s="4">
        <f t="shared" si="0"/>
        <v>0.2366047381855306</v>
      </c>
    </row>
    <row r="12" spans="2:6" x14ac:dyDescent="0.25">
      <c r="B12" s="5" t="s">
        <v>5</v>
      </c>
      <c r="C12" s="6">
        <v>8595495</v>
      </c>
      <c r="E12" s="5" t="s">
        <v>5</v>
      </c>
      <c r="F12" s="4">
        <f t="shared" si="0"/>
        <v>0.29316360359892085</v>
      </c>
    </row>
    <row r="13" spans="2:6" x14ac:dyDescent="0.25">
      <c r="B13" s="5" t="s">
        <v>4</v>
      </c>
      <c r="C13" s="6">
        <v>7140185</v>
      </c>
      <c r="E13" s="5" t="s">
        <v>4</v>
      </c>
      <c r="F13" s="4">
        <f t="shared" si="0"/>
        <v>0.24352784394185101</v>
      </c>
    </row>
    <row r="14" spans="2:6" x14ac:dyDescent="0.25">
      <c r="B14" s="5" t="s">
        <v>3</v>
      </c>
      <c r="C14" s="6">
        <f>29319789-29001134</f>
        <v>318655</v>
      </c>
      <c r="E14" s="5" t="s">
        <v>3</v>
      </c>
      <c r="F14" s="4">
        <f t="shared" si="0"/>
        <v>1.0868256930498374E-2</v>
      </c>
    </row>
    <row r="15" spans="2:6" x14ac:dyDescent="0.25">
      <c r="B15" s="5"/>
      <c r="C15" s="6"/>
      <c r="E15" s="5"/>
      <c r="F15" s="4"/>
    </row>
    <row r="16" spans="2:6" x14ac:dyDescent="0.25">
      <c r="B16" s="2" t="s">
        <v>2</v>
      </c>
      <c r="C16" s="3">
        <f>SUM(C8:C14)</f>
        <v>29319789</v>
      </c>
      <c r="E16" s="2" t="s">
        <v>2</v>
      </c>
      <c r="F16" s="1">
        <f>SUM(F8:F14)</f>
        <v>1</v>
      </c>
    </row>
    <row r="18" spans="2:10" x14ac:dyDescent="0.25">
      <c r="B18" t="s">
        <v>67</v>
      </c>
    </row>
    <row r="19" spans="2:10" x14ac:dyDescent="0.25">
      <c r="B19" t="s">
        <v>1</v>
      </c>
    </row>
    <row r="20" spans="2:10" x14ac:dyDescent="0.25">
      <c r="B20" t="s">
        <v>0</v>
      </c>
    </row>
    <row r="22" spans="2:10" ht="23.25" customHeight="1" x14ac:dyDescent="0.25">
      <c r="B22" s="166" t="s">
        <v>24</v>
      </c>
      <c r="C22" s="166"/>
      <c r="E22" s="166" t="s">
        <v>24</v>
      </c>
      <c r="F22" s="166"/>
      <c r="H22" s="166" t="s">
        <v>72</v>
      </c>
      <c r="I22" s="166"/>
    </row>
    <row r="23" spans="2:10" x14ac:dyDescent="0.25">
      <c r="B23" s="23"/>
      <c r="C23" s="23"/>
    </row>
    <row r="24" spans="2:10" x14ac:dyDescent="0.25">
      <c r="B24" s="2" t="s">
        <v>11</v>
      </c>
      <c r="C24" s="7" t="s">
        <v>10</v>
      </c>
      <c r="E24" s="2" t="s">
        <v>11</v>
      </c>
      <c r="F24" s="7" t="s">
        <v>10</v>
      </c>
      <c r="H24" s="129" t="s">
        <v>73</v>
      </c>
      <c r="I24" s="130" t="s">
        <v>74</v>
      </c>
    </row>
    <row r="25" spans="2:10" x14ac:dyDescent="0.25">
      <c r="B25" s="24" t="s">
        <v>9</v>
      </c>
      <c r="C25" s="19">
        <v>78</v>
      </c>
      <c r="E25" s="5" t="s">
        <v>9</v>
      </c>
      <c r="F25" s="4">
        <f>C25/C$33</f>
        <v>3.3080002714256632E-4</v>
      </c>
      <c r="H25" s="131"/>
      <c r="I25" s="133"/>
      <c r="J25" s="130" t="s">
        <v>9</v>
      </c>
    </row>
    <row r="26" spans="2:10" x14ac:dyDescent="0.25">
      <c r="B26" s="25" t="s">
        <v>8</v>
      </c>
      <c r="C26" s="20">
        <v>9505</v>
      </c>
      <c r="E26" s="5" t="s">
        <v>8</v>
      </c>
      <c r="F26" s="4">
        <f t="shared" ref="F26:F31" si="1">C26/C$33</f>
        <v>4.0310952025514012E-2</v>
      </c>
      <c r="H26" s="77">
        <f t="shared" ref="H26:H31" si="2">F26/F9</f>
        <v>0.72849486240564487</v>
      </c>
      <c r="I26" s="78">
        <f t="shared" ref="I26:I31" si="3">F9/F26</f>
        <v>1.3726932770641476</v>
      </c>
      <c r="J26" s="22" t="s">
        <v>8</v>
      </c>
    </row>
    <row r="27" spans="2:10" x14ac:dyDescent="0.25">
      <c r="B27" s="25" t="s">
        <v>7</v>
      </c>
      <c r="C27" s="20">
        <v>63101</v>
      </c>
      <c r="E27" s="5" t="s">
        <v>7</v>
      </c>
      <c r="F27" s="4">
        <f t="shared" si="1"/>
        <v>0.26761298093234714</v>
      </c>
      <c r="H27" s="77">
        <f t="shared" si="2"/>
        <v>1.8871295082087227</v>
      </c>
      <c r="I27" s="78">
        <f t="shared" si="3"/>
        <v>0.52990533805451823</v>
      </c>
      <c r="J27" s="22" t="s">
        <v>7</v>
      </c>
    </row>
    <row r="28" spans="2:10" x14ac:dyDescent="0.25">
      <c r="B28" s="25" t="s">
        <v>6</v>
      </c>
      <c r="C28" s="20">
        <v>68787</v>
      </c>
      <c r="E28" s="5" t="s">
        <v>6</v>
      </c>
      <c r="F28" s="4">
        <f t="shared" si="1"/>
        <v>0.29172745470584244</v>
      </c>
      <c r="H28" s="77">
        <f t="shared" si="2"/>
        <v>1.2329738488883857</v>
      </c>
      <c r="I28" s="78">
        <f t="shared" si="3"/>
        <v>0.81104720988330103</v>
      </c>
      <c r="J28" s="22" t="s">
        <v>6</v>
      </c>
    </row>
    <row r="29" spans="2:10" x14ac:dyDescent="0.25">
      <c r="B29" s="25" t="s">
        <v>5</v>
      </c>
      <c r="C29" s="20">
        <v>61914</v>
      </c>
      <c r="E29" s="5" t="s">
        <v>5</v>
      </c>
      <c r="F29" s="4">
        <f t="shared" si="1"/>
        <v>0.26257888308339555</v>
      </c>
      <c r="H29" s="77">
        <f t="shared" si="2"/>
        <v>0.8956735415308632</v>
      </c>
      <c r="I29" s="78">
        <f t="shared" si="3"/>
        <v>1.1164782184933415</v>
      </c>
      <c r="J29" s="22" t="s">
        <v>5</v>
      </c>
    </row>
    <row r="30" spans="2:10" x14ac:dyDescent="0.25">
      <c r="B30" s="25" t="s">
        <v>4</v>
      </c>
      <c r="C30" s="20">
        <v>30435</v>
      </c>
      <c r="E30" s="5" t="s">
        <v>4</v>
      </c>
      <c r="F30" s="4">
        <f t="shared" si="1"/>
        <v>0.12907562597543598</v>
      </c>
      <c r="H30" s="77">
        <f t="shared" si="2"/>
        <v>0.530024098625274</v>
      </c>
      <c r="I30" s="78">
        <f t="shared" si="3"/>
        <v>1.8867066659680281</v>
      </c>
      <c r="J30" s="22" t="s">
        <v>4</v>
      </c>
    </row>
    <row r="31" spans="2:10" x14ac:dyDescent="0.25">
      <c r="B31" s="26" t="s">
        <v>3</v>
      </c>
      <c r="C31" s="21">
        <f>C33-SUM(C25:C30)</f>
        <v>1972</v>
      </c>
      <c r="E31" s="5" t="s">
        <v>3</v>
      </c>
      <c r="F31" s="4">
        <f t="shared" si="1"/>
        <v>8.3633032503223174E-3</v>
      </c>
      <c r="H31" s="79">
        <f t="shared" si="2"/>
        <v>0.76951651988032366</v>
      </c>
      <c r="I31" s="80">
        <f t="shared" si="3"/>
        <v>1.2995172607282317</v>
      </c>
      <c r="J31" s="132" t="s">
        <v>3</v>
      </c>
    </row>
    <row r="32" spans="2:10" x14ac:dyDescent="0.25">
      <c r="B32" s="5"/>
      <c r="C32" s="22"/>
      <c r="E32" s="5"/>
      <c r="F32" s="4"/>
    </row>
    <row r="33" spans="2:6" x14ac:dyDescent="0.25">
      <c r="B33" s="2" t="s">
        <v>2</v>
      </c>
      <c r="C33" s="27">
        <v>235792</v>
      </c>
      <c r="E33" s="2" t="s">
        <v>2</v>
      </c>
      <c r="F33" s="1">
        <f>SUM(F25:F31)</f>
        <v>1</v>
      </c>
    </row>
  </sheetData>
  <mergeCells count="5">
    <mergeCell ref="B5:C5"/>
    <mergeCell ref="E5:F5"/>
    <mergeCell ref="B22:C22"/>
    <mergeCell ref="E22:F22"/>
    <mergeCell ref="H22:I2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7"/>
  <sheetViews>
    <sheetView topLeftCell="B1" zoomScale="70" zoomScaleNormal="70" workbookViewId="0">
      <selection activeCell="P40" sqref="P40"/>
    </sheetView>
  </sheetViews>
  <sheetFormatPr baseColWidth="10" defaultColWidth="11.5703125" defaultRowHeight="15" x14ac:dyDescent="0.25"/>
  <cols>
    <col min="1" max="1" width="5.140625" style="8" customWidth="1"/>
    <col min="2" max="2" width="18" style="17" bestFit="1" customWidth="1"/>
    <col min="3" max="3" width="11.42578125" style="8"/>
    <col min="4" max="4" width="5.85546875" style="8" customWidth="1"/>
    <col min="5" max="5" width="18" style="8" bestFit="1" customWidth="1"/>
    <col min="6" max="6" width="16.7109375" style="8" bestFit="1" customWidth="1"/>
    <col min="7" max="7" width="17.28515625" style="8" bestFit="1" customWidth="1"/>
    <col min="8" max="8" width="18" style="8" bestFit="1" customWidth="1"/>
    <col min="9" max="9" width="11.42578125" style="8" bestFit="1" customWidth="1"/>
    <col min="10" max="16384" width="11.5703125" style="8"/>
  </cols>
  <sheetData>
    <row r="1" spans="2:9" x14ac:dyDescent="0.25">
      <c r="B1" s="170" t="s">
        <v>14</v>
      </c>
      <c r="C1" s="170"/>
      <c r="D1" s="170"/>
      <c r="E1" s="170"/>
      <c r="F1" s="170"/>
      <c r="G1" s="170"/>
      <c r="H1" s="170"/>
      <c r="I1" s="170"/>
    </row>
    <row r="2" spans="2:9" ht="55.15" customHeight="1" x14ac:dyDescent="0.25">
      <c r="B2" s="168" t="s">
        <v>15</v>
      </c>
      <c r="C2" s="168"/>
      <c r="D2" s="9"/>
      <c r="E2" s="168" t="s">
        <v>16</v>
      </c>
      <c r="F2" s="168"/>
      <c r="H2" s="169" t="s">
        <v>17</v>
      </c>
      <c r="I2" s="169"/>
    </row>
    <row r="3" spans="2:9" ht="14.45" customHeight="1" x14ac:dyDescent="0.25">
      <c r="B3" s="10"/>
      <c r="C3" s="10"/>
      <c r="D3" s="10"/>
      <c r="E3" s="10"/>
      <c r="F3" s="10"/>
      <c r="H3" s="10"/>
      <c r="I3" s="10"/>
    </row>
    <row r="4" spans="2:9" x14ac:dyDescent="0.25">
      <c r="B4" s="11" t="s">
        <v>18</v>
      </c>
      <c r="C4" s="12" t="s">
        <v>19</v>
      </c>
      <c r="E4" s="11" t="s">
        <v>18</v>
      </c>
      <c r="F4" s="12" t="s">
        <v>20</v>
      </c>
      <c r="H4" s="11" t="s">
        <v>18</v>
      </c>
      <c r="I4" s="13" t="s">
        <v>21</v>
      </c>
    </row>
    <row r="5" spans="2:9" x14ac:dyDescent="0.25">
      <c r="B5" s="14">
        <v>1</v>
      </c>
      <c r="C5" s="6">
        <v>1569266</v>
      </c>
      <c r="E5" s="14">
        <v>1</v>
      </c>
      <c r="F5" s="4">
        <f>C5/C$11</f>
        <v>5.8780957733466838E-2</v>
      </c>
      <c r="H5" s="14">
        <v>1</v>
      </c>
      <c r="I5" s="15">
        <v>1549115</v>
      </c>
    </row>
    <row r="6" spans="2:9" x14ac:dyDescent="0.25">
      <c r="B6" s="14">
        <v>2</v>
      </c>
      <c r="C6" s="6">
        <v>3274061</v>
      </c>
      <c r="E6" s="14">
        <v>2</v>
      </c>
      <c r="F6" s="4">
        <f t="shared" ref="F6:F9" si="0">C6/C$11</f>
        <v>0.12263850823110432</v>
      </c>
      <c r="H6" s="14">
        <v>2</v>
      </c>
      <c r="I6" s="15">
        <v>3089927</v>
      </c>
    </row>
    <row r="7" spans="2:9" x14ac:dyDescent="0.25">
      <c r="B7" s="14">
        <v>3</v>
      </c>
      <c r="C7" s="6">
        <v>5589080</v>
      </c>
      <c r="E7" s="14">
        <v>3</v>
      </c>
      <c r="F7" s="4">
        <f t="shared" si="0"/>
        <v>0.20935359285740265</v>
      </c>
      <c r="H7" s="14">
        <v>3</v>
      </c>
      <c r="I7" s="15">
        <v>5432261</v>
      </c>
    </row>
    <row r="8" spans="2:9" x14ac:dyDescent="0.25">
      <c r="B8" s="14">
        <v>4</v>
      </c>
      <c r="C8" s="6">
        <v>6859725</v>
      </c>
      <c r="E8" s="14">
        <v>4</v>
      </c>
      <c r="F8" s="4">
        <f t="shared" si="0"/>
        <v>0.25694892088926019</v>
      </c>
      <c r="H8" s="14">
        <v>4</v>
      </c>
      <c r="I8" s="15">
        <v>6589923</v>
      </c>
    </row>
    <row r="9" spans="2:9" x14ac:dyDescent="0.25">
      <c r="B9" s="14" t="s">
        <v>22</v>
      </c>
      <c r="C9" s="6">
        <v>9404711</v>
      </c>
      <c r="E9" s="14" t="s">
        <v>22</v>
      </c>
      <c r="F9" s="4">
        <f t="shared" si="0"/>
        <v>0.35227802028876598</v>
      </c>
      <c r="H9" s="14" t="s">
        <v>22</v>
      </c>
      <c r="I9" s="15">
        <v>7673212</v>
      </c>
    </row>
    <row r="10" spans="2:9" x14ac:dyDescent="0.25">
      <c r="B10" s="14"/>
      <c r="C10" s="6"/>
      <c r="E10" s="14"/>
      <c r="F10" s="4"/>
      <c r="H10" s="14"/>
      <c r="I10" s="15"/>
    </row>
    <row r="11" spans="2:9" x14ac:dyDescent="0.25">
      <c r="B11" s="11" t="s">
        <v>23</v>
      </c>
      <c r="C11" s="3">
        <f>SUM(C5:C9)</f>
        <v>26696843</v>
      </c>
      <c r="E11" s="11" t="s">
        <v>23</v>
      </c>
      <c r="F11" s="1">
        <f>SUM(F5:F9)</f>
        <v>0.99999999999999989</v>
      </c>
      <c r="H11" s="11" t="s">
        <v>23</v>
      </c>
      <c r="I11" s="16">
        <f>SUM(I5:I9)</f>
        <v>24334438</v>
      </c>
    </row>
    <row r="13" spans="2:9" x14ac:dyDescent="0.25">
      <c r="B13" s="170" t="s">
        <v>75</v>
      </c>
      <c r="C13" s="170"/>
      <c r="D13" s="170"/>
      <c r="E13" s="170"/>
      <c r="F13" s="170"/>
      <c r="G13" s="170"/>
      <c r="H13" s="170"/>
      <c r="I13" s="170"/>
    </row>
    <row r="14" spans="2:9" ht="52.9" customHeight="1" x14ac:dyDescent="0.25">
      <c r="B14" s="168" t="s">
        <v>101</v>
      </c>
      <c r="C14" s="168"/>
      <c r="D14" s="9"/>
      <c r="E14" s="168" t="s">
        <v>16</v>
      </c>
      <c r="F14" s="168"/>
      <c r="H14" s="169" t="s">
        <v>17</v>
      </c>
      <c r="I14" s="169"/>
    </row>
    <row r="15" spans="2:9" x14ac:dyDescent="0.25">
      <c r="B15" s="10"/>
      <c r="C15" s="10"/>
      <c r="D15" s="10"/>
      <c r="E15" s="10"/>
      <c r="F15" s="10"/>
      <c r="H15" s="10"/>
      <c r="I15" s="10"/>
    </row>
    <row r="16" spans="2:9" x14ac:dyDescent="0.25">
      <c r="B16" s="11" t="s">
        <v>18</v>
      </c>
      <c r="C16" s="13" t="s">
        <v>19</v>
      </c>
      <c r="E16" s="11" t="s">
        <v>18</v>
      </c>
      <c r="F16" s="12" t="s">
        <v>20</v>
      </c>
      <c r="H16" s="11" t="s">
        <v>18</v>
      </c>
      <c r="I16" s="13" t="s">
        <v>21</v>
      </c>
    </row>
    <row r="17" spans="2:9" x14ac:dyDescent="0.25">
      <c r="B17" s="14">
        <v>1</v>
      </c>
      <c r="C17" s="28">
        <v>32972</v>
      </c>
      <c r="E17" s="14">
        <v>1</v>
      </c>
      <c r="F17" s="4">
        <f>C17/C$23</f>
        <v>0.1392286936436688</v>
      </c>
      <c r="H17" s="14">
        <v>1</v>
      </c>
      <c r="I17" s="28">
        <v>32459</v>
      </c>
    </row>
    <row r="18" spans="2:9" x14ac:dyDescent="0.25">
      <c r="B18" s="14">
        <v>2</v>
      </c>
      <c r="C18" s="28">
        <v>58039</v>
      </c>
      <c r="E18" s="14">
        <v>2</v>
      </c>
      <c r="F18" s="4">
        <f t="shared" ref="F18:F21" si="1">C18/C$23</f>
        <v>0.24507746422373206</v>
      </c>
      <c r="H18" s="14">
        <v>2</v>
      </c>
      <c r="I18" s="28">
        <v>53502</v>
      </c>
    </row>
    <row r="19" spans="2:9" x14ac:dyDescent="0.25">
      <c r="B19" s="14">
        <v>3</v>
      </c>
      <c r="C19" s="28">
        <v>65509</v>
      </c>
      <c r="E19" s="14">
        <v>3</v>
      </c>
      <c r="F19" s="4">
        <f t="shared" si="1"/>
        <v>0.27662054142615244</v>
      </c>
      <c r="H19" s="14">
        <v>3</v>
      </c>
      <c r="I19" s="28">
        <v>60064</v>
      </c>
    </row>
    <row r="20" spans="2:9" x14ac:dyDescent="0.25">
      <c r="B20" s="14">
        <v>4</v>
      </c>
      <c r="C20" s="28">
        <v>47577</v>
      </c>
      <c r="E20" s="14">
        <v>4</v>
      </c>
      <c r="F20" s="4">
        <f t="shared" si="1"/>
        <v>0.2009002656036889</v>
      </c>
      <c r="H20" s="14">
        <v>4</v>
      </c>
      <c r="I20" s="28">
        <v>43438</v>
      </c>
    </row>
    <row r="21" spans="2:9" x14ac:dyDescent="0.25">
      <c r="B21" s="14" t="s">
        <v>22</v>
      </c>
      <c r="C21" s="28">
        <v>32722</v>
      </c>
      <c r="E21" s="14" t="s">
        <v>22</v>
      </c>
      <c r="F21" s="4">
        <f t="shared" si="1"/>
        <v>0.1381730351027578</v>
      </c>
      <c r="H21" s="14" t="s">
        <v>22</v>
      </c>
      <c r="I21" s="28">
        <v>26694</v>
      </c>
    </row>
    <row r="22" spans="2:9" x14ac:dyDescent="0.25">
      <c r="B22" s="14"/>
      <c r="C22" s="15"/>
      <c r="E22" s="14"/>
      <c r="F22" s="4"/>
      <c r="H22" s="14"/>
      <c r="I22" s="15"/>
    </row>
    <row r="23" spans="2:9" x14ac:dyDescent="0.25">
      <c r="B23" s="11" t="s">
        <v>23</v>
      </c>
      <c r="C23" s="16">
        <f>SUM(C17:C21)</f>
        <v>236819</v>
      </c>
      <c r="E23" s="11" t="s">
        <v>23</v>
      </c>
      <c r="F23" s="1">
        <f>SUM(F17:F21)</f>
        <v>1</v>
      </c>
      <c r="H23" s="11" t="s">
        <v>23</v>
      </c>
      <c r="I23" s="16">
        <f>SUM(I17:I21)</f>
        <v>216157</v>
      </c>
    </row>
    <row r="26" spans="2:9" ht="18.75" customHeight="1" x14ac:dyDescent="0.25">
      <c r="E26" s="83" t="s">
        <v>76</v>
      </c>
      <c r="F26" s="167" t="s">
        <v>77</v>
      </c>
      <c r="G26" s="167"/>
    </row>
    <row r="28" spans="2:9" x14ac:dyDescent="0.25">
      <c r="E28" s="11" t="s">
        <v>18</v>
      </c>
      <c r="F28" s="81" t="s">
        <v>73</v>
      </c>
      <c r="G28" s="82" t="s">
        <v>74</v>
      </c>
    </row>
    <row r="29" spans="2:9" x14ac:dyDescent="0.25">
      <c r="E29" s="14">
        <v>1</v>
      </c>
      <c r="F29" s="84">
        <f>F17/F5</f>
        <v>2.3686019930974886</v>
      </c>
      <c r="G29" s="85"/>
    </row>
    <row r="30" spans="2:9" x14ac:dyDescent="0.25">
      <c r="E30" s="14">
        <v>2</v>
      </c>
      <c r="F30" s="84">
        <f t="shared" ref="F30" si="2">F18/F6</f>
        <v>1.9983728419290574</v>
      </c>
      <c r="G30" s="85"/>
    </row>
    <row r="31" spans="2:9" x14ac:dyDescent="0.25">
      <c r="E31" s="14" t="s">
        <v>78</v>
      </c>
      <c r="F31" s="84">
        <f>(F17+F18)/SUM(F5:F6)</f>
        <v>2.1183292312328317</v>
      </c>
      <c r="G31" s="85"/>
    </row>
    <row r="32" spans="2:9" x14ac:dyDescent="0.25">
      <c r="E32" s="14">
        <v>3</v>
      </c>
      <c r="F32" s="84">
        <f>F19/F7</f>
        <v>1.3213078297374501</v>
      </c>
      <c r="G32" s="85">
        <f>F7/F19</f>
        <v>0.75682590952231366</v>
      </c>
    </row>
    <row r="33" spans="5:7" x14ac:dyDescent="0.25">
      <c r="E33" s="14">
        <v>4</v>
      </c>
      <c r="F33" s="84">
        <f>F20/F8</f>
        <v>0.78186849319469554</v>
      </c>
      <c r="G33" s="85">
        <f>F8/F20</f>
        <v>1.2789874623468001</v>
      </c>
    </row>
    <row r="34" spans="5:7" x14ac:dyDescent="0.25">
      <c r="E34" s="14" t="s">
        <v>79</v>
      </c>
      <c r="F34" s="84">
        <f>SUM(F19:F20)/SUM(F7:F8)</f>
        <v>1.0240579729949155</v>
      </c>
      <c r="G34" s="85"/>
    </row>
    <row r="35" spans="5:7" x14ac:dyDescent="0.25">
      <c r="E35" s="14" t="s">
        <v>22</v>
      </c>
      <c r="F35" s="84"/>
      <c r="G35" s="85">
        <f>F9/F21</f>
        <v>2.5495424633813726</v>
      </c>
    </row>
    <row r="36" spans="5:7" x14ac:dyDescent="0.25">
      <c r="E36" s="14"/>
      <c r="F36" s="86"/>
      <c r="G36" s="6"/>
    </row>
    <row r="37" spans="5:7" x14ac:dyDescent="0.25">
      <c r="E37" s="11" t="s">
        <v>23</v>
      </c>
      <c r="F37" s="87"/>
      <c r="G37" s="3"/>
    </row>
  </sheetData>
  <mergeCells count="9">
    <mergeCell ref="F26:G26"/>
    <mergeCell ref="B14:C14"/>
    <mergeCell ref="E14:F14"/>
    <mergeCell ref="H14:I14"/>
    <mergeCell ref="B1:I1"/>
    <mergeCell ref="B2:C2"/>
    <mergeCell ref="E2:F2"/>
    <mergeCell ref="H2:I2"/>
    <mergeCell ref="B13:I1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AD121"/>
  <sheetViews>
    <sheetView topLeftCell="A25" zoomScale="70" zoomScaleNormal="70" workbookViewId="0">
      <selection activeCell="P16" sqref="P16"/>
    </sheetView>
  </sheetViews>
  <sheetFormatPr baseColWidth="10" defaultRowHeight="15" x14ac:dyDescent="0.25"/>
  <cols>
    <col min="1" max="1" width="16.140625" customWidth="1"/>
    <col min="2" max="2" width="8.140625" bestFit="1" customWidth="1"/>
    <col min="3" max="3" width="6" bestFit="1" customWidth="1"/>
    <col min="4" max="4" width="6" customWidth="1"/>
    <col min="5" max="5" width="10.28515625" customWidth="1"/>
    <col min="6" max="6" width="15.7109375" customWidth="1"/>
    <col min="7" max="7" width="10.42578125" bestFit="1" customWidth="1"/>
    <col min="8" max="8" width="6" bestFit="1" customWidth="1"/>
    <col min="9" max="9" width="5.42578125" customWidth="1"/>
    <col min="10" max="10" width="22" bestFit="1" customWidth="1"/>
    <col min="11" max="11" width="16.42578125" bestFit="1" customWidth="1"/>
    <col min="12" max="12" width="16.85546875" bestFit="1" customWidth="1"/>
    <col min="14" max="14" width="3.42578125" customWidth="1"/>
    <col min="21" max="21" width="5.42578125" customWidth="1"/>
  </cols>
  <sheetData>
    <row r="1" spans="1:30" x14ac:dyDescent="0.25">
      <c r="A1" s="33" t="s">
        <v>27</v>
      </c>
      <c r="B1" s="32"/>
      <c r="C1" s="32"/>
      <c r="D1" s="32"/>
      <c r="F1" s="33" t="s">
        <v>27</v>
      </c>
      <c r="G1" s="32"/>
      <c r="H1" s="32"/>
      <c r="I1" s="32"/>
    </row>
    <row r="2" spans="1:30" x14ac:dyDescent="0.25">
      <c r="A2" s="33" t="s">
        <v>28</v>
      </c>
      <c r="B2" s="32"/>
      <c r="C2" s="32"/>
      <c r="D2" s="32"/>
      <c r="F2" s="33" t="s">
        <v>28</v>
      </c>
      <c r="G2" s="32"/>
      <c r="H2" s="32"/>
      <c r="I2" s="32"/>
    </row>
    <row r="3" spans="1:30" x14ac:dyDescent="0.25">
      <c r="A3" s="33" t="s">
        <v>29</v>
      </c>
      <c r="B3" s="32"/>
      <c r="C3" s="32"/>
      <c r="D3" s="32"/>
      <c r="F3" s="33" t="s">
        <v>29</v>
      </c>
      <c r="G3" s="32"/>
      <c r="H3" s="32"/>
      <c r="I3" s="32"/>
    </row>
    <row r="4" spans="1:30" x14ac:dyDescent="0.25">
      <c r="A4" s="33" t="s">
        <v>30</v>
      </c>
      <c r="B4" s="32"/>
      <c r="C4" s="32"/>
      <c r="D4" s="32"/>
      <c r="F4" s="33" t="s">
        <v>45</v>
      </c>
      <c r="G4" s="32"/>
      <c r="H4" s="32"/>
      <c r="I4" s="32"/>
      <c r="X4" t="s">
        <v>86</v>
      </c>
    </row>
    <row r="6" spans="1:30" ht="21" customHeight="1" x14ac:dyDescent="0.25">
      <c r="G6" s="18"/>
      <c r="J6" s="171" t="s">
        <v>72</v>
      </c>
      <c r="K6" s="171"/>
      <c r="L6" s="171"/>
      <c r="Y6" t="s">
        <v>87</v>
      </c>
      <c r="AB6" t="s">
        <v>87</v>
      </c>
    </row>
    <row r="7" spans="1:30" x14ac:dyDescent="0.25">
      <c r="A7" s="88" t="s">
        <v>31</v>
      </c>
      <c r="B7" s="102" t="s">
        <v>20</v>
      </c>
      <c r="C7" s="89" t="s">
        <v>25</v>
      </c>
      <c r="F7" s="88" t="s">
        <v>31</v>
      </c>
      <c r="G7" s="97" t="s">
        <v>20</v>
      </c>
      <c r="H7" s="98" t="s">
        <v>25</v>
      </c>
      <c r="J7" s="88" t="s">
        <v>31</v>
      </c>
      <c r="K7" s="81" t="s">
        <v>73</v>
      </c>
      <c r="L7" s="82" t="s">
        <v>74</v>
      </c>
      <c r="X7" s="134" t="s">
        <v>85</v>
      </c>
      <c r="Y7" s="136" t="s">
        <v>102</v>
      </c>
      <c r="Z7" s="136" t="s">
        <v>103</v>
      </c>
      <c r="AA7" s="145" t="s">
        <v>85</v>
      </c>
      <c r="AB7" t="s">
        <v>102</v>
      </c>
      <c r="AC7" t="s">
        <v>103</v>
      </c>
    </row>
    <row r="8" spans="1:30" x14ac:dyDescent="0.25">
      <c r="A8" s="90" t="s">
        <v>35</v>
      </c>
      <c r="B8" s="103">
        <v>17637</v>
      </c>
      <c r="C8" s="92">
        <f t="shared" ref="C8:C17" si="0">B8/B$18</f>
        <v>3.7340418775008995E-2</v>
      </c>
      <c r="F8" s="90" t="s">
        <v>35</v>
      </c>
      <c r="G8" s="95">
        <v>2258476</v>
      </c>
      <c r="H8" s="99">
        <f t="shared" ref="H8:H17" si="1">G8/G$18</f>
        <v>3.6547872493126708E-2</v>
      </c>
      <c r="J8" s="90" t="s">
        <v>35</v>
      </c>
      <c r="K8" s="105">
        <f>C8/H8</f>
        <v>1.0216851550533164</v>
      </c>
      <c r="L8" s="106">
        <f>H8/C8</f>
        <v>0.97877510997780459</v>
      </c>
      <c r="X8" s="136">
        <v>0</v>
      </c>
      <c r="Y8" s="137">
        <f>C$8/3</f>
        <v>1.2446806258336331E-2</v>
      </c>
      <c r="Z8" s="137">
        <f>H$8/3</f>
        <v>1.218262416437557E-2</v>
      </c>
      <c r="AA8" s="136">
        <v>0</v>
      </c>
      <c r="AB8" s="137">
        <v>1.2446806258336331E-2</v>
      </c>
      <c r="AD8" s="137">
        <v>1.218262416437557E-2</v>
      </c>
    </row>
    <row r="9" spans="1:30" x14ac:dyDescent="0.25">
      <c r="A9" s="90" t="s">
        <v>36</v>
      </c>
      <c r="B9" s="103">
        <v>15052</v>
      </c>
      <c r="C9" s="92">
        <f t="shared" si="0"/>
        <v>3.1867550229712278E-2</v>
      </c>
      <c r="F9" s="90" t="s">
        <v>36</v>
      </c>
      <c r="G9" s="95">
        <v>2286918</v>
      </c>
      <c r="H9" s="99">
        <f t="shared" si="1"/>
        <v>3.7008136223823651E-2</v>
      </c>
      <c r="J9" s="90" t="s">
        <v>36</v>
      </c>
      <c r="K9" s="105">
        <f t="shared" ref="K9:K17" si="2">C9/H9</f>
        <v>0.86109578815260179</v>
      </c>
      <c r="L9" s="106">
        <f t="shared" ref="L9:L17" si="3">H9/C9</f>
        <v>1.1613109874168632</v>
      </c>
      <c r="X9" s="136">
        <v>1</v>
      </c>
      <c r="Y9" s="138">
        <f>C$8/3</f>
        <v>1.2446806258336331E-2</v>
      </c>
      <c r="Z9" s="138">
        <f>H$8/3</f>
        <v>1.218262416437557E-2</v>
      </c>
      <c r="AA9" s="136">
        <v>1</v>
      </c>
      <c r="AB9" s="138">
        <v>1.2446806258336331E-2</v>
      </c>
      <c r="AD9" s="155">
        <v>1.218262416437557E-2</v>
      </c>
    </row>
    <row r="10" spans="1:30" x14ac:dyDescent="0.25">
      <c r="A10" s="90" t="s">
        <v>37</v>
      </c>
      <c r="B10" s="103">
        <v>21544</v>
      </c>
      <c r="C10" s="92">
        <f t="shared" si="0"/>
        <v>4.5612177926449726E-2</v>
      </c>
      <c r="F10" s="90" t="s">
        <v>37</v>
      </c>
      <c r="G10" s="95">
        <v>3780129</v>
      </c>
      <c r="H10" s="99">
        <f t="shared" si="1"/>
        <v>6.1172079180637995E-2</v>
      </c>
      <c r="J10" s="90" t="s">
        <v>37</v>
      </c>
      <c r="K10" s="105">
        <f t="shared" si="2"/>
        <v>0.74563720143890022</v>
      </c>
      <c r="L10" s="106">
        <f t="shared" si="3"/>
        <v>1.3411348013085196</v>
      </c>
      <c r="X10" s="136">
        <v>2</v>
      </c>
      <c r="Y10" s="138">
        <f>C$8/3</f>
        <v>1.2446806258336331E-2</v>
      </c>
      <c r="Z10" s="138">
        <f>H$8/3</f>
        <v>1.218262416437557E-2</v>
      </c>
      <c r="AA10" s="136">
        <v>2</v>
      </c>
      <c r="AB10" s="138">
        <v>1.2446806258336331E-2</v>
      </c>
      <c r="AD10" s="155">
        <v>1.218262416437557E-2</v>
      </c>
    </row>
    <row r="11" spans="1:30" x14ac:dyDescent="0.25">
      <c r="A11" s="90" t="s">
        <v>38</v>
      </c>
      <c r="B11" s="103">
        <v>30719</v>
      </c>
      <c r="C11" s="92">
        <f t="shared" si="0"/>
        <v>6.5037156225520296E-2</v>
      </c>
      <c r="F11" s="90" t="s">
        <v>38</v>
      </c>
      <c r="G11" s="95">
        <v>5322368</v>
      </c>
      <c r="H11" s="99">
        <f t="shared" si="1"/>
        <v>8.6129419584488748E-2</v>
      </c>
      <c r="J11" s="90" t="s">
        <v>38</v>
      </c>
      <c r="K11" s="105">
        <f t="shared" si="2"/>
        <v>0.75510965404477182</v>
      </c>
      <c r="L11" s="106">
        <f t="shared" si="3"/>
        <v>1.3243109721130755</v>
      </c>
      <c r="X11" s="136">
        <v>3</v>
      </c>
      <c r="Y11" s="137">
        <f>C$9/3</f>
        <v>1.0622516743237427E-2</v>
      </c>
      <c r="Z11" s="137">
        <f>H$9/3</f>
        <v>1.2336045407941218E-2</v>
      </c>
      <c r="AA11" s="136">
        <v>2.99</v>
      </c>
      <c r="AB11" s="138">
        <v>1.2446806258336331E-2</v>
      </c>
      <c r="AD11" s="137">
        <v>1.2336045407941218E-2</v>
      </c>
    </row>
    <row r="12" spans="1:30" x14ac:dyDescent="0.25">
      <c r="A12" s="90" t="s">
        <v>39</v>
      </c>
      <c r="B12" s="103">
        <v>74907</v>
      </c>
      <c r="C12" s="92">
        <f t="shared" si="0"/>
        <v>0.1585903923104609</v>
      </c>
      <c r="F12" s="90" t="s">
        <v>39</v>
      </c>
      <c r="G12" s="95">
        <v>5526510</v>
      </c>
      <c r="H12" s="99">
        <f t="shared" si="1"/>
        <v>8.9432955148511517E-2</v>
      </c>
      <c r="J12" s="90" t="s">
        <v>39</v>
      </c>
      <c r="K12" s="105">
        <f t="shared" si="2"/>
        <v>1.7732880686667147</v>
      </c>
      <c r="L12" s="106">
        <f t="shared" si="3"/>
        <v>0.56392416870648199</v>
      </c>
      <c r="X12" s="136">
        <v>4</v>
      </c>
      <c r="Y12" s="138">
        <f>C$9/3</f>
        <v>1.0622516743237427E-2</v>
      </c>
      <c r="Z12" s="138">
        <f>H$9/3</f>
        <v>1.2336045407941218E-2</v>
      </c>
      <c r="AA12" s="136">
        <v>3</v>
      </c>
      <c r="AB12" s="137">
        <v>1.0622516743237427E-2</v>
      </c>
      <c r="AD12" s="155">
        <v>1.2336045407941218E-2</v>
      </c>
    </row>
    <row r="13" spans="1:30" x14ac:dyDescent="0.25">
      <c r="A13" s="90" t="s">
        <v>40</v>
      </c>
      <c r="B13" s="103">
        <v>119428</v>
      </c>
      <c r="C13" s="92">
        <f t="shared" si="0"/>
        <v>0.25284864395655582</v>
      </c>
      <c r="F13" s="90" t="s">
        <v>40</v>
      </c>
      <c r="G13" s="95">
        <v>12253613</v>
      </c>
      <c r="H13" s="99">
        <f t="shared" si="1"/>
        <v>0.19829455150469602</v>
      </c>
      <c r="J13" s="90" t="s">
        <v>40</v>
      </c>
      <c r="K13" s="105">
        <f t="shared" si="2"/>
        <v>1.2751164469113911</v>
      </c>
      <c r="L13" s="106">
        <f t="shared" si="3"/>
        <v>0.78424209994484595</v>
      </c>
      <c r="X13" s="136">
        <v>5</v>
      </c>
      <c r="Y13" s="138">
        <f>C$9/3</f>
        <v>1.0622516743237427E-2</v>
      </c>
      <c r="Z13" s="138">
        <f>H$9/3</f>
        <v>1.2336045407941218E-2</v>
      </c>
      <c r="AA13" s="136">
        <v>4</v>
      </c>
      <c r="AB13" s="138">
        <v>1.0622516743237427E-2</v>
      </c>
      <c r="AD13" s="155">
        <v>1.2336045407941218E-2</v>
      </c>
    </row>
    <row r="14" spans="1:30" x14ac:dyDescent="0.25">
      <c r="A14" s="90" t="s">
        <v>41</v>
      </c>
      <c r="B14" s="103">
        <v>79363</v>
      </c>
      <c r="C14" s="92">
        <f t="shared" si="0"/>
        <v>0.16802447441407489</v>
      </c>
      <c r="F14" s="90" t="s">
        <v>41</v>
      </c>
      <c r="G14" s="95">
        <v>12844181</v>
      </c>
      <c r="H14" s="99">
        <f t="shared" si="1"/>
        <v>0.20785144029276412</v>
      </c>
      <c r="J14" s="90" t="s">
        <v>41</v>
      </c>
      <c r="K14" s="105">
        <f t="shared" si="2"/>
        <v>0.8083873471235421</v>
      </c>
      <c r="L14" s="106">
        <f t="shared" si="3"/>
        <v>1.23703074220331</v>
      </c>
      <c r="X14" s="136">
        <v>6</v>
      </c>
      <c r="Y14" s="137">
        <f>C$10/5</f>
        <v>9.1224355852899449E-3</v>
      </c>
      <c r="Z14" s="137">
        <f>H$10/5</f>
        <v>1.22344158361276E-2</v>
      </c>
      <c r="AA14" s="136">
        <v>5</v>
      </c>
      <c r="AB14" s="138">
        <v>1.0622516743237427E-2</v>
      </c>
      <c r="AD14" s="137">
        <v>1.22344158361276E-2</v>
      </c>
    </row>
    <row r="15" spans="1:30" x14ac:dyDescent="0.25">
      <c r="A15" s="90" t="s">
        <v>42</v>
      </c>
      <c r="B15" s="103">
        <v>44731</v>
      </c>
      <c r="C15" s="92">
        <f t="shared" si="0"/>
        <v>9.4702856054030018E-2</v>
      </c>
      <c r="F15" s="90" t="s">
        <v>42</v>
      </c>
      <c r="G15" s="95">
        <v>7224750</v>
      </c>
      <c r="H15" s="99">
        <f t="shared" si="1"/>
        <v>0.11691478758008374</v>
      </c>
      <c r="J15" s="90" t="s">
        <v>42</v>
      </c>
      <c r="K15" s="105">
        <f t="shared" si="2"/>
        <v>0.81001606395735792</v>
      </c>
      <c r="L15" s="106">
        <f t="shared" si="3"/>
        <v>1.2345434177125696</v>
      </c>
      <c r="X15" s="136">
        <v>7</v>
      </c>
      <c r="Y15" s="138">
        <f>C$10/5</f>
        <v>9.1224355852899449E-3</v>
      </c>
      <c r="Z15" s="138">
        <f>H$10/5</f>
        <v>1.22344158361276E-2</v>
      </c>
      <c r="AA15" s="136">
        <v>5.99</v>
      </c>
      <c r="AB15" s="138">
        <v>1.0622516743237427E-2</v>
      </c>
      <c r="AD15" s="155">
        <v>1.22344158361276E-2</v>
      </c>
    </row>
    <row r="16" spans="1:30" x14ac:dyDescent="0.25">
      <c r="A16" s="90" t="s">
        <v>43</v>
      </c>
      <c r="B16" s="103">
        <v>44914</v>
      </c>
      <c r="C16" s="92">
        <f t="shared" si="0"/>
        <v>9.5090297038087773E-2</v>
      </c>
      <c r="F16" s="90" t="s">
        <v>43</v>
      </c>
      <c r="G16" s="95">
        <v>7271931</v>
      </c>
      <c r="H16" s="99">
        <f t="shared" si="1"/>
        <v>0.11767829588041467</v>
      </c>
      <c r="J16" s="90" t="s">
        <v>43</v>
      </c>
      <c r="K16" s="105">
        <f t="shared" si="2"/>
        <v>0.80805297465149439</v>
      </c>
      <c r="L16" s="106">
        <f t="shared" si="3"/>
        <v>1.237542625755806</v>
      </c>
      <c r="X16" s="136">
        <v>8</v>
      </c>
      <c r="Y16" s="138">
        <f>C$10/5</f>
        <v>9.1224355852899449E-3</v>
      </c>
      <c r="Z16" s="138">
        <f>H$10/5</f>
        <v>1.22344158361276E-2</v>
      </c>
      <c r="AA16" s="136">
        <v>6</v>
      </c>
      <c r="AB16" s="137">
        <v>9.1224355852899449E-3</v>
      </c>
      <c r="AD16" s="155">
        <v>1.22344158361276E-2</v>
      </c>
    </row>
    <row r="17" spans="1:30" x14ac:dyDescent="0.25">
      <c r="A17" s="90" t="s">
        <v>44</v>
      </c>
      <c r="B17" s="103">
        <v>24035</v>
      </c>
      <c r="C17" s="96">
        <f t="shared" si="0"/>
        <v>5.0886033070099292E-2</v>
      </c>
      <c r="F17" s="90" t="s">
        <v>44</v>
      </c>
      <c r="G17" s="95">
        <v>3026130</v>
      </c>
      <c r="H17" s="99">
        <f t="shared" si="1"/>
        <v>4.8970462111452825E-2</v>
      </c>
      <c r="J17" s="90" t="s">
        <v>44</v>
      </c>
      <c r="K17" s="105">
        <f t="shared" si="2"/>
        <v>1.0391168650662674</v>
      </c>
      <c r="L17" s="106">
        <f t="shared" si="3"/>
        <v>0.96235566337018996</v>
      </c>
      <c r="X17" s="136">
        <v>9</v>
      </c>
      <c r="Y17" s="138">
        <f>C$10/5</f>
        <v>9.1224355852899449E-3</v>
      </c>
      <c r="Z17" s="138">
        <f>H$10/5</f>
        <v>1.22344158361276E-2</v>
      </c>
      <c r="AA17" s="136">
        <v>7</v>
      </c>
      <c r="AB17" s="138">
        <v>9.1224355852899449E-3</v>
      </c>
      <c r="AD17" s="155">
        <v>1.22344158361276E-2</v>
      </c>
    </row>
    <row r="18" spans="1:30" x14ac:dyDescent="0.25">
      <c r="A18" s="88" t="s">
        <v>26</v>
      </c>
      <c r="B18" s="104">
        <f>SUM(B8:B17)</f>
        <v>472330</v>
      </c>
      <c r="C18" s="94">
        <f>SUM(C8:C17)</f>
        <v>1</v>
      </c>
      <c r="F18" s="88" t="s">
        <v>26</v>
      </c>
      <c r="G18" s="100">
        <f>SUM(G8:G17)</f>
        <v>61795006</v>
      </c>
      <c r="H18" s="101">
        <f>SUM(H8:H17)</f>
        <v>1</v>
      </c>
      <c r="J18" s="88" t="s">
        <v>26</v>
      </c>
      <c r="K18" s="81"/>
      <c r="L18" s="82"/>
      <c r="X18" s="136">
        <v>10</v>
      </c>
      <c r="Y18" s="138">
        <f>C$10/5</f>
        <v>9.1224355852899449E-3</v>
      </c>
      <c r="Z18" s="138">
        <f>H$10/5</f>
        <v>1.22344158361276E-2</v>
      </c>
      <c r="AA18" s="136">
        <v>8</v>
      </c>
      <c r="AB18" s="138">
        <v>9.1224355852899449E-3</v>
      </c>
      <c r="AD18" s="155">
        <v>1.22344158361276E-2</v>
      </c>
    </row>
    <row r="19" spans="1:30" x14ac:dyDescent="0.25">
      <c r="X19" s="136">
        <v>11</v>
      </c>
      <c r="Y19" s="137">
        <f t="shared" ref="Y19:Y25" si="4">C$11/7</f>
        <v>9.2910223179314706E-3</v>
      </c>
      <c r="Z19" s="137">
        <f t="shared" ref="Z19:Z25" si="5">H$11/7</f>
        <v>1.2304202797784106E-2</v>
      </c>
      <c r="AA19" s="136">
        <v>9</v>
      </c>
      <c r="AB19" s="138">
        <v>9.1224355852899449E-3</v>
      </c>
      <c r="AD19" s="137">
        <v>1.2304202797784106E-2</v>
      </c>
    </row>
    <row r="20" spans="1:30" x14ac:dyDescent="0.25">
      <c r="X20" s="136">
        <v>12</v>
      </c>
      <c r="Y20" s="138">
        <f t="shared" si="4"/>
        <v>9.2910223179314706E-3</v>
      </c>
      <c r="Z20" s="138">
        <f t="shared" si="5"/>
        <v>1.2304202797784106E-2</v>
      </c>
      <c r="AA20" s="136">
        <v>10.99</v>
      </c>
      <c r="AB20" s="138">
        <v>9.1224355852899449E-3</v>
      </c>
      <c r="AD20" s="155">
        <v>1.2304202797784106E-2</v>
      </c>
    </row>
    <row r="21" spans="1:30" ht="20.25" x14ac:dyDescent="0.3">
      <c r="A21" s="172" t="s">
        <v>84</v>
      </c>
      <c r="B21" s="172"/>
      <c r="C21" s="172"/>
      <c r="D21" s="172"/>
      <c r="E21" s="172"/>
      <c r="F21" s="172"/>
      <c r="G21" s="172"/>
      <c r="H21" s="172"/>
      <c r="I21" s="172"/>
      <c r="J21" s="172"/>
      <c r="K21" s="172"/>
      <c r="L21" s="172"/>
      <c r="M21" s="172"/>
      <c r="N21" s="156"/>
      <c r="O21" s="173" t="s">
        <v>88</v>
      </c>
      <c r="P21" s="173"/>
      <c r="Q21" s="173"/>
      <c r="R21" s="173"/>
      <c r="S21" s="173"/>
      <c r="T21" s="173"/>
      <c r="U21" s="156"/>
      <c r="X21" s="136">
        <v>13</v>
      </c>
      <c r="Y21" s="138">
        <f t="shared" si="4"/>
        <v>9.2910223179314706E-3</v>
      </c>
      <c r="Z21" s="138">
        <f t="shared" si="5"/>
        <v>1.2304202797784106E-2</v>
      </c>
      <c r="AA21" s="136">
        <v>10</v>
      </c>
      <c r="AB21" s="138">
        <v>9.1224355852899449E-3</v>
      </c>
      <c r="AD21" s="155">
        <v>1.2304202797784106E-2</v>
      </c>
    </row>
    <row r="22" spans="1:30" x14ac:dyDescent="0.25">
      <c r="A22" s="157"/>
      <c r="B22" s="157"/>
      <c r="C22" s="157"/>
      <c r="D22" s="157"/>
      <c r="E22" s="157"/>
      <c r="F22" s="157"/>
      <c r="G22" s="157"/>
      <c r="H22" s="157"/>
      <c r="I22" s="157"/>
      <c r="J22" s="157"/>
      <c r="K22" s="157"/>
      <c r="L22" s="157"/>
      <c r="M22" s="157"/>
      <c r="N22" s="156"/>
      <c r="O22" s="156"/>
      <c r="P22" s="156"/>
      <c r="Q22" s="156"/>
      <c r="R22" s="156"/>
      <c r="S22" s="156"/>
      <c r="T22" s="156"/>
      <c r="U22" s="156"/>
      <c r="X22" s="136">
        <v>14</v>
      </c>
      <c r="Y22" s="138">
        <f t="shared" si="4"/>
        <v>9.2910223179314706E-3</v>
      </c>
      <c r="Z22" s="138">
        <f t="shared" si="5"/>
        <v>1.2304202797784106E-2</v>
      </c>
      <c r="AA22" s="136">
        <v>11</v>
      </c>
      <c r="AB22" s="137">
        <v>9.2910223179314706E-3</v>
      </c>
      <c r="AD22" s="155">
        <v>1.2304202797784106E-2</v>
      </c>
    </row>
    <row r="23" spans="1:30" x14ac:dyDescent="0.25">
      <c r="A23" s="157"/>
      <c r="B23" s="157"/>
      <c r="C23" s="157"/>
      <c r="D23" s="157"/>
      <c r="E23" s="157"/>
      <c r="F23" s="157"/>
      <c r="G23" s="157"/>
      <c r="H23" s="157"/>
      <c r="I23" s="157"/>
      <c r="J23" s="157"/>
      <c r="K23" s="157"/>
      <c r="L23" s="157"/>
      <c r="M23" s="157"/>
      <c r="N23" s="156"/>
      <c r="O23" s="156"/>
      <c r="P23" s="156"/>
      <c r="Q23" s="156"/>
      <c r="R23" s="156"/>
      <c r="S23" s="156"/>
      <c r="T23" s="156"/>
      <c r="U23" s="156"/>
      <c r="X23" s="136">
        <v>15</v>
      </c>
      <c r="Y23" s="138">
        <f t="shared" si="4"/>
        <v>9.2910223179314706E-3</v>
      </c>
      <c r="Z23" s="138">
        <f t="shared" si="5"/>
        <v>1.2304202797784106E-2</v>
      </c>
      <c r="AA23" s="136">
        <v>12</v>
      </c>
      <c r="AB23" s="138">
        <v>9.2910223179314706E-3</v>
      </c>
      <c r="AD23" s="155">
        <v>1.2304202797784106E-2</v>
      </c>
    </row>
    <row r="24" spans="1:30" x14ac:dyDescent="0.25">
      <c r="A24" s="157"/>
      <c r="B24" s="157"/>
      <c r="C24" s="157"/>
      <c r="D24" s="157"/>
      <c r="E24" s="157"/>
      <c r="F24" s="157"/>
      <c r="G24" s="157"/>
      <c r="H24" s="157"/>
      <c r="I24" s="157"/>
      <c r="J24" s="157"/>
      <c r="K24" s="157"/>
      <c r="L24" s="157"/>
      <c r="M24" s="157"/>
      <c r="N24" s="156"/>
      <c r="O24" s="156"/>
      <c r="P24" s="156"/>
      <c r="Q24" s="156"/>
      <c r="R24" s="156"/>
      <c r="S24" s="156"/>
      <c r="T24" s="156"/>
      <c r="U24" s="156"/>
      <c r="X24" s="136">
        <v>16</v>
      </c>
      <c r="Y24" s="138">
        <f t="shared" si="4"/>
        <v>9.2910223179314706E-3</v>
      </c>
      <c r="Z24" s="138">
        <f t="shared" si="5"/>
        <v>1.2304202797784106E-2</v>
      </c>
      <c r="AA24" s="136">
        <v>13</v>
      </c>
      <c r="AB24" s="138">
        <v>9.2910223179314706E-3</v>
      </c>
      <c r="AD24" s="155">
        <v>1.2304202797784106E-2</v>
      </c>
    </row>
    <row r="25" spans="1:30" x14ac:dyDescent="0.25">
      <c r="A25" s="157"/>
      <c r="B25" s="157"/>
      <c r="C25" s="157"/>
      <c r="D25" s="157"/>
      <c r="E25" s="157"/>
      <c r="F25" s="157"/>
      <c r="G25" s="157"/>
      <c r="H25" s="157"/>
      <c r="I25" s="157"/>
      <c r="J25" s="157"/>
      <c r="K25" s="157"/>
      <c r="L25" s="157"/>
      <c r="M25" s="157"/>
      <c r="N25" s="156"/>
      <c r="O25" s="156"/>
      <c r="P25" s="156"/>
      <c r="Q25" s="156"/>
      <c r="R25" s="156"/>
      <c r="S25" s="156"/>
      <c r="T25" s="156"/>
      <c r="U25" s="156"/>
      <c r="X25" s="136">
        <v>17</v>
      </c>
      <c r="Y25" s="138">
        <f t="shared" si="4"/>
        <v>9.2910223179314706E-3</v>
      </c>
      <c r="Z25" s="138">
        <f t="shared" si="5"/>
        <v>1.2304202797784106E-2</v>
      </c>
      <c r="AA25" s="136">
        <v>14</v>
      </c>
      <c r="AB25" s="138">
        <v>9.2910223179314706E-3</v>
      </c>
      <c r="AD25" s="155">
        <v>1.2304202797784106E-2</v>
      </c>
    </row>
    <row r="26" spans="1:30" x14ac:dyDescent="0.25">
      <c r="A26" s="157"/>
      <c r="B26" s="157"/>
      <c r="C26" s="157"/>
      <c r="D26" s="157"/>
      <c r="E26" s="157"/>
      <c r="F26" s="157"/>
      <c r="G26" s="157"/>
      <c r="H26" s="157"/>
      <c r="I26" s="157"/>
      <c r="J26" s="157"/>
      <c r="K26" s="157"/>
      <c r="L26" s="157"/>
      <c r="M26" s="157"/>
      <c r="N26" s="156"/>
      <c r="O26" s="156"/>
      <c r="P26" s="156"/>
      <c r="Q26" s="156"/>
      <c r="R26" s="156"/>
      <c r="S26" s="156"/>
      <c r="T26" s="156"/>
      <c r="U26" s="156"/>
      <c r="X26" s="136">
        <v>18</v>
      </c>
      <c r="Y26" s="137">
        <f t="shared" ref="Y26:Y32" si="6">C$12/7</f>
        <v>2.2655770330065845E-2</v>
      </c>
      <c r="Z26" s="137">
        <f t="shared" ref="Z26:Z32" si="7">H$12/7</f>
        <v>1.2776136449787359E-2</v>
      </c>
      <c r="AA26" s="136">
        <v>15</v>
      </c>
      <c r="AB26" s="138">
        <v>9.2910223179314706E-3</v>
      </c>
      <c r="AD26" s="137">
        <v>1.2776136449787359E-2</v>
      </c>
    </row>
    <row r="27" spans="1:30" x14ac:dyDescent="0.25">
      <c r="A27" s="157"/>
      <c r="B27" s="157"/>
      <c r="C27" s="157"/>
      <c r="D27" s="157"/>
      <c r="E27" s="157"/>
      <c r="F27" s="157"/>
      <c r="G27" s="157"/>
      <c r="H27" s="157"/>
      <c r="I27" s="157"/>
      <c r="J27" s="157"/>
      <c r="K27" s="157"/>
      <c r="L27" s="157"/>
      <c r="M27" s="157"/>
      <c r="N27" s="156"/>
      <c r="O27" s="156"/>
      <c r="P27" s="156"/>
      <c r="Q27" s="156"/>
      <c r="R27" s="156"/>
      <c r="S27" s="156"/>
      <c r="T27" s="156"/>
      <c r="U27" s="156"/>
      <c r="X27" s="136">
        <v>19</v>
      </c>
      <c r="Y27" s="138">
        <f t="shared" si="6"/>
        <v>2.2655770330065845E-2</v>
      </c>
      <c r="Z27" s="138">
        <f t="shared" si="7"/>
        <v>1.2776136449787359E-2</v>
      </c>
      <c r="AA27" s="136">
        <v>16</v>
      </c>
      <c r="AB27" s="138">
        <v>9.2910223179314706E-3</v>
      </c>
      <c r="AD27" s="155">
        <v>1.2776136449787359E-2</v>
      </c>
    </row>
    <row r="28" spans="1:30" x14ac:dyDescent="0.25">
      <c r="A28" s="157"/>
      <c r="B28" s="157"/>
      <c r="C28" s="157"/>
      <c r="D28" s="157"/>
      <c r="E28" s="157"/>
      <c r="F28" s="157"/>
      <c r="G28" s="157"/>
      <c r="H28" s="157"/>
      <c r="I28" s="157"/>
      <c r="J28" s="157"/>
      <c r="K28" s="157"/>
      <c r="L28" s="157"/>
      <c r="M28" s="157"/>
      <c r="N28" s="156"/>
      <c r="O28" s="156"/>
      <c r="P28" s="156"/>
      <c r="Q28" s="156"/>
      <c r="R28" s="156"/>
      <c r="S28" s="156"/>
      <c r="T28" s="156"/>
      <c r="U28" s="156"/>
      <c r="X28" s="136">
        <v>20</v>
      </c>
      <c r="Y28" s="138">
        <f t="shared" si="6"/>
        <v>2.2655770330065845E-2</v>
      </c>
      <c r="Z28" s="138">
        <f t="shared" si="7"/>
        <v>1.2776136449787359E-2</v>
      </c>
      <c r="AA28" s="136">
        <v>17</v>
      </c>
      <c r="AB28" s="138">
        <v>9.2910223179314706E-3</v>
      </c>
      <c r="AD28" s="155">
        <v>1.2776136449787359E-2</v>
      </c>
    </row>
    <row r="29" spans="1:30" x14ac:dyDescent="0.25">
      <c r="A29" s="157"/>
      <c r="B29" s="157"/>
      <c r="C29" s="157"/>
      <c r="D29" s="157"/>
      <c r="E29" s="157"/>
      <c r="F29" s="157"/>
      <c r="G29" s="157"/>
      <c r="H29" s="157"/>
      <c r="I29" s="157"/>
      <c r="J29" s="157"/>
      <c r="K29" s="157"/>
      <c r="L29" s="157"/>
      <c r="M29" s="157"/>
      <c r="N29" s="156"/>
      <c r="O29" s="156"/>
      <c r="P29" s="156"/>
      <c r="Q29" s="156"/>
      <c r="R29" s="156"/>
      <c r="S29" s="156"/>
      <c r="T29" s="156"/>
      <c r="U29" s="156"/>
      <c r="X29" s="136">
        <v>21</v>
      </c>
      <c r="Y29" s="138">
        <f t="shared" si="6"/>
        <v>2.2655770330065845E-2</v>
      </c>
      <c r="Z29" s="138">
        <f t="shared" si="7"/>
        <v>1.2776136449787359E-2</v>
      </c>
      <c r="AA29" s="136">
        <v>17.989999999999998</v>
      </c>
      <c r="AB29" s="138">
        <v>9.2910223179314706E-3</v>
      </c>
      <c r="AD29" s="155">
        <v>1.2776136449787359E-2</v>
      </c>
    </row>
    <row r="30" spans="1:30" x14ac:dyDescent="0.25">
      <c r="A30" s="157"/>
      <c r="B30" s="157"/>
      <c r="C30" s="157"/>
      <c r="D30" s="157"/>
      <c r="E30" s="157"/>
      <c r="F30" s="157"/>
      <c r="G30" s="157"/>
      <c r="H30" s="157"/>
      <c r="I30" s="157"/>
      <c r="J30" s="157"/>
      <c r="K30" s="157"/>
      <c r="L30" s="157"/>
      <c r="M30" s="157"/>
      <c r="N30" s="156"/>
      <c r="O30" s="156"/>
      <c r="P30" s="156"/>
      <c r="Q30" s="156"/>
      <c r="R30" s="156"/>
      <c r="S30" s="156"/>
      <c r="T30" s="156"/>
      <c r="U30" s="156"/>
      <c r="X30" s="136">
        <v>22</v>
      </c>
      <c r="Y30" s="138">
        <f t="shared" si="6"/>
        <v>2.2655770330065845E-2</v>
      </c>
      <c r="Z30" s="138">
        <f t="shared" si="7"/>
        <v>1.2776136449787359E-2</v>
      </c>
      <c r="AA30" s="136">
        <v>18</v>
      </c>
      <c r="AB30" s="137">
        <v>2.2655770330065845E-2</v>
      </c>
      <c r="AD30" s="155">
        <v>1.2776136449787359E-2</v>
      </c>
    </row>
    <row r="31" spans="1:30" x14ac:dyDescent="0.25">
      <c r="A31" s="157"/>
      <c r="B31" s="157"/>
      <c r="C31" s="157"/>
      <c r="D31" s="157"/>
      <c r="E31" s="157"/>
      <c r="F31" s="157"/>
      <c r="G31" s="157"/>
      <c r="H31" s="157"/>
      <c r="I31" s="157"/>
      <c r="J31" s="157"/>
      <c r="K31" s="157"/>
      <c r="L31" s="157"/>
      <c r="M31" s="157"/>
      <c r="N31" s="156"/>
      <c r="O31" s="156"/>
      <c r="P31" s="156"/>
      <c r="Q31" s="156"/>
      <c r="R31" s="156"/>
      <c r="S31" s="156"/>
      <c r="T31" s="156"/>
      <c r="U31" s="156"/>
      <c r="X31" s="136">
        <v>23</v>
      </c>
      <c r="Y31" s="138">
        <f t="shared" si="6"/>
        <v>2.2655770330065845E-2</v>
      </c>
      <c r="Z31" s="138">
        <f t="shared" si="7"/>
        <v>1.2776136449787359E-2</v>
      </c>
      <c r="AA31" s="136">
        <v>19</v>
      </c>
      <c r="AB31" s="138">
        <v>2.2655770330065845E-2</v>
      </c>
      <c r="AD31" s="155">
        <v>1.2776136449787359E-2</v>
      </c>
    </row>
    <row r="32" spans="1:30" x14ac:dyDescent="0.25">
      <c r="A32" s="157"/>
      <c r="B32" s="157"/>
      <c r="C32" s="157"/>
      <c r="D32" s="157"/>
      <c r="E32" s="157"/>
      <c r="F32" s="157"/>
      <c r="G32" s="157"/>
      <c r="H32" s="157"/>
      <c r="I32" s="157"/>
      <c r="J32" s="157"/>
      <c r="K32" s="157"/>
      <c r="L32" s="157"/>
      <c r="M32" s="157"/>
      <c r="N32" s="156"/>
      <c r="O32" s="156"/>
      <c r="P32" s="156"/>
      <c r="Q32" s="156"/>
      <c r="R32" s="156"/>
      <c r="S32" s="156"/>
      <c r="T32" s="156"/>
      <c r="U32" s="156"/>
      <c r="X32" s="136">
        <v>24</v>
      </c>
      <c r="Y32" s="138">
        <f t="shared" si="6"/>
        <v>2.2655770330065845E-2</v>
      </c>
      <c r="Z32" s="138">
        <f t="shared" si="7"/>
        <v>1.2776136449787359E-2</v>
      </c>
      <c r="AA32" s="136">
        <v>20</v>
      </c>
      <c r="AB32" s="138">
        <v>2.2655770330065845E-2</v>
      </c>
      <c r="AD32" s="155">
        <v>1.2776136449787359E-2</v>
      </c>
    </row>
    <row r="33" spans="1:30" x14ac:dyDescent="0.25">
      <c r="A33" s="157"/>
      <c r="B33" s="157"/>
      <c r="C33" s="157"/>
      <c r="D33" s="157"/>
      <c r="E33" s="157"/>
      <c r="F33" s="157"/>
      <c r="G33" s="157"/>
      <c r="H33" s="157"/>
      <c r="I33" s="157"/>
      <c r="J33" s="157"/>
      <c r="K33" s="157"/>
      <c r="L33" s="157"/>
      <c r="M33" s="157"/>
      <c r="N33" s="156"/>
      <c r="O33" s="156"/>
      <c r="P33" s="156"/>
      <c r="Q33" s="156"/>
      <c r="R33" s="156"/>
      <c r="S33" s="156"/>
      <c r="T33" s="156"/>
      <c r="U33" s="156"/>
      <c r="X33" s="136">
        <v>25</v>
      </c>
      <c r="Y33" s="137">
        <f t="shared" ref="Y33:Y47" si="8">C$13/15</f>
        <v>1.6856576263770389E-2</v>
      </c>
      <c r="Z33" s="137">
        <f t="shared" ref="Z33:Z47" si="9">H$13/15</f>
        <v>1.3219636766979735E-2</v>
      </c>
      <c r="AA33" s="136">
        <v>21</v>
      </c>
      <c r="AB33" s="138">
        <v>2.2655770330065845E-2</v>
      </c>
      <c r="AD33" s="137">
        <v>1.3219636766979735E-2</v>
      </c>
    </row>
    <row r="34" spans="1:30" x14ac:dyDescent="0.25">
      <c r="A34" s="157"/>
      <c r="B34" s="157"/>
      <c r="C34" s="157"/>
      <c r="D34" s="157"/>
      <c r="E34" s="157"/>
      <c r="F34" s="157"/>
      <c r="G34" s="157"/>
      <c r="H34" s="157"/>
      <c r="I34" s="157"/>
      <c r="J34" s="157"/>
      <c r="K34" s="157"/>
      <c r="L34" s="157"/>
      <c r="M34" s="157"/>
      <c r="N34" s="156"/>
      <c r="O34" s="156"/>
      <c r="P34" s="156"/>
      <c r="Q34" s="156"/>
      <c r="R34" s="156"/>
      <c r="S34" s="156"/>
      <c r="T34" s="156"/>
      <c r="U34" s="156"/>
      <c r="X34" s="136">
        <v>26</v>
      </c>
      <c r="Y34" s="138">
        <f t="shared" si="8"/>
        <v>1.6856576263770389E-2</v>
      </c>
      <c r="Z34" s="138">
        <f t="shared" si="9"/>
        <v>1.3219636766979735E-2</v>
      </c>
      <c r="AA34" s="136">
        <v>22</v>
      </c>
      <c r="AB34" s="138">
        <v>2.2655770330065845E-2</v>
      </c>
      <c r="AD34" s="155">
        <v>1.3219636766979735E-2</v>
      </c>
    </row>
    <row r="35" spans="1:30" x14ac:dyDescent="0.25">
      <c r="A35" s="157"/>
      <c r="B35" s="157"/>
      <c r="C35" s="157"/>
      <c r="D35" s="157"/>
      <c r="E35" s="157"/>
      <c r="F35" s="157"/>
      <c r="G35" s="157"/>
      <c r="H35" s="157"/>
      <c r="I35" s="157"/>
      <c r="J35" s="157"/>
      <c r="K35" s="157"/>
      <c r="L35" s="157"/>
      <c r="M35" s="157"/>
      <c r="N35" s="156"/>
      <c r="O35" s="156"/>
      <c r="P35" s="156"/>
      <c r="Q35" s="156"/>
      <c r="R35" s="156"/>
      <c r="S35" s="156"/>
      <c r="T35" s="156"/>
      <c r="U35" s="156"/>
      <c r="X35" s="136">
        <v>27</v>
      </c>
      <c r="Y35" s="138">
        <f t="shared" si="8"/>
        <v>1.6856576263770389E-2</v>
      </c>
      <c r="Z35" s="138">
        <f t="shared" si="9"/>
        <v>1.3219636766979735E-2</v>
      </c>
      <c r="AA35" s="136">
        <v>23</v>
      </c>
      <c r="AB35" s="138">
        <v>2.2655770330065845E-2</v>
      </c>
      <c r="AD35" s="155">
        <v>1.3219636766979735E-2</v>
      </c>
    </row>
    <row r="36" spans="1:30" x14ac:dyDescent="0.25">
      <c r="A36" s="157"/>
      <c r="B36" s="157"/>
      <c r="C36" s="157"/>
      <c r="D36" s="157"/>
      <c r="E36" s="157"/>
      <c r="F36" s="157"/>
      <c r="G36" s="157"/>
      <c r="H36" s="157"/>
      <c r="I36" s="157"/>
      <c r="J36" s="157"/>
      <c r="K36" s="157"/>
      <c r="L36" s="157"/>
      <c r="M36" s="157"/>
      <c r="N36" s="156"/>
      <c r="O36" s="156"/>
      <c r="P36" s="156"/>
      <c r="Q36" s="156"/>
      <c r="R36" s="156"/>
      <c r="S36" s="156"/>
      <c r="T36" s="156"/>
      <c r="U36" s="156"/>
      <c r="X36" s="136">
        <v>28</v>
      </c>
      <c r="Y36" s="138">
        <f t="shared" si="8"/>
        <v>1.6856576263770389E-2</v>
      </c>
      <c r="Z36" s="138">
        <f t="shared" si="9"/>
        <v>1.3219636766979735E-2</v>
      </c>
      <c r="AA36" s="136">
        <v>24</v>
      </c>
      <c r="AB36" s="138">
        <v>2.2655770330065845E-2</v>
      </c>
      <c r="AD36" s="155">
        <v>1.3219636766979735E-2</v>
      </c>
    </row>
    <row r="37" spans="1:30" x14ac:dyDescent="0.25">
      <c r="A37" s="157"/>
      <c r="B37" s="157"/>
      <c r="C37" s="157"/>
      <c r="D37" s="157"/>
      <c r="E37" s="157"/>
      <c r="F37" s="157"/>
      <c r="G37" s="157"/>
      <c r="H37" s="157"/>
      <c r="I37" s="157"/>
      <c r="J37" s="157"/>
      <c r="K37" s="157"/>
      <c r="L37" s="157"/>
      <c r="M37" s="157"/>
      <c r="N37" s="156"/>
      <c r="O37" s="156"/>
      <c r="P37" s="156"/>
      <c r="Q37" s="156"/>
      <c r="R37" s="156"/>
      <c r="S37" s="156"/>
      <c r="T37" s="156"/>
      <c r="U37" s="156"/>
      <c r="X37" s="136">
        <v>29</v>
      </c>
      <c r="Y37" s="138">
        <f t="shared" si="8"/>
        <v>1.6856576263770389E-2</v>
      </c>
      <c r="Z37" s="138">
        <f t="shared" si="9"/>
        <v>1.3219636766979735E-2</v>
      </c>
      <c r="AA37" s="136">
        <v>24.99</v>
      </c>
      <c r="AB37" s="138">
        <v>2.2655770330065845E-2</v>
      </c>
      <c r="AD37" s="155">
        <v>1.3219636766979735E-2</v>
      </c>
    </row>
    <row r="38" spans="1:30" x14ac:dyDescent="0.25">
      <c r="A38" s="157"/>
      <c r="B38" s="157"/>
      <c r="C38" s="157"/>
      <c r="D38" s="157"/>
      <c r="E38" s="157"/>
      <c r="F38" s="157"/>
      <c r="G38" s="157"/>
      <c r="H38" s="157"/>
      <c r="I38" s="157"/>
      <c r="J38" s="157"/>
      <c r="K38" s="157"/>
      <c r="L38" s="157"/>
      <c r="M38" s="157"/>
      <c r="N38" s="156"/>
      <c r="O38" s="156"/>
      <c r="P38" s="156"/>
      <c r="Q38" s="156"/>
      <c r="R38" s="156"/>
      <c r="S38" s="156"/>
      <c r="T38" s="156"/>
      <c r="U38" s="156"/>
      <c r="X38" s="136">
        <v>30</v>
      </c>
      <c r="Y38" s="138">
        <f t="shared" si="8"/>
        <v>1.6856576263770389E-2</v>
      </c>
      <c r="Z38" s="138">
        <f t="shared" si="9"/>
        <v>1.3219636766979735E-2</v>
      </c>
      <c r="AA38" s="136">
        <v>25</v>
      </c>
      <c r="AB38" s="137">
        <v>1.6856576263770389E-2</v>
      </c>
      <c r="AD38" s="155">
        <v>1.3219636766979735E-2</v>
      </c>
    </row>
    <row r="39" spans="1:30" x14ac:dyDescent="0.25">
      <c r="A39" s="157"/>
      <c r="B39" s="157"/>
      <c r="C39" s="157"/>
      <c r="D39" s="157"/>
      <c r="E39" s="157"/>
      <c r="F39" s="157"/>
      <c r="G39" s="157"/>
      <c r="H39" s="157"/>
      <c r="I39" s="157"/>
      <c r="J39" s="157"/>
      <c r="K39" s="157"/>
      <c r="L39" s="157"/>
      <c r="M39" s="157"/>
      <c r="N39" s="156"/>
      <c r="O39" s="156"/>
      <c r="P39" s="156"/>
      <c r="Q39" s="156"/>
      <c r="R39" s="156"/>
      <c r="S39" s="156"/>
      <c r="T39" s="156"/>
      <c r="U39" s="156"/>
      <c r="X39" s="136">
        <v>31</v>
      </c>
      <c r="Y39" s="138">
        <f t="shared" si="8"/>
        <v>1.6856576263770389E-2</v>
      </c>
      <c r="Z39" s="138">
        <f t="shared" si="9"/>
        <v>1.3219636766979735E-2</v>
      </c>
      <c r="AA39" s="136">
        <v>26</v>
      </c>
      <c r="AB39" s="138">
        <v>1.6856576263770389E-2</v>
      </c>
      <c r="AD39" s="155">
        <v>1.3219636766979735E-2</v>
      </c>
    </row>
    <row r="40" spans="1:30" x14ac:dyDescent="0.25">
      <c r="A40" s="157"/>
      <c r="B40" s="157"/>
      <c r="C40" s="157"/>
      <c r="D40" s="157"/>
      <c r="E40" s="157"/>
      <c r="F40" s="157"/>
      <c r="G40" s="157"/>
      <c r="H40" s="157"/>
      <c r="I40" s="157"/>
      <c r="J40" s="157"/>
      <c r="K40" s="157"/>
      <c r="L40" s="157"/>
      <c r="M40" s="157"/>
      <c r="N40" s="156"/>
      <c r="O40" s="156"/>
      <c r="P40" s="156"/>
      <c r="Q40" s="156"/>
      <c r="R40" s="156"/>
      <c r="S40" s="156"/>
      <c r="T40" s="156"/>
      <c r="U40" s="156"/>
      <c r="X40" s="136">
        <v>32</v>
      </c>
      <c r="Y40" s="138">
        <f t="shared" si="8"/>
        <v>1.6856576263770389E-2</v>
      </c>
      <c r="Z40" s="138">
        <f t="shared" si="9"/>
        <v>1.3219636766979735E-2</v>
      </c>
      <c r="AA40" s="136">
        <v>27</v>
      </c>
      <c r="AB40" s="138">
        <v>1.6856576263770389E-2</v>
      </c>
      <c r="AD40" s="155">
        <v>1.3219636766979735E-2</v>
      </c>
    </row>
    <row r="41" spans="1:30" x14ac:dyDescent="0.25">
      <c r="A41" s="157"/>
      <c r="B41" s="157"/>
      <c r="C41" s="157"/>
      <c r="D41" s="157"/>
      <c r="E41" s="157"/>
      <c r="F41" s="157"/>
      <c r="G41" s="157"/>
      <c r="H41" s="157"/>
      <c r="I41" s="157"/>
      <c r="J41" s="157"/>
      <c r="K41" s="157"/>
      <c r="L41" s="157"/>
      <c r="M41" s="157"/>
      <c r="N41" s="156"/>
      <c r="O41" s="156"/>
      <c r="P41" s="156"/>
      <c r="Q41" s="156"/>
      <c r="R41" s="156"/>
      <c r="S41" s="156"/>
      <c r="T41" s="156"/>
      <c r="U41" s="156"/>
      <c r="X41" s="136">
        <v>33</v>
      </c>
      <c r="Y41" s="138">
        <f t="shared" si="8"/>
        <v>1.6856576263770389E-2</v>
      </c>
      <c r="Z41" s="138">
        <f t="shared" si="9"/>
        <v>1.3219636766979735E-2</v>
      </c>
      <c r="AA41" s="136">
        <v>28</v>
      </c>
      <c r="AB41" s="138">
        <v>1.6856576263770389E-2</v>
      </c>
      <c r="AD41" s="155">
        <v>1.3219636766979735E-2</v>
      </c>
    </row>
    <row r="42" spans="1:30" x14ac:dyDescent="0.25">
      <c r="A42" s="157"/>
      <c r="B42" s="157"/>
      <c r="C42" s="157"/>
      <c r="D42" s="157"/>
      <c r="E42" s="157"/>
      <c r="F42" s="157"/>
      <c r="G42" s="157"/>
      <c r="H42" s="157"/>
      <c r="I42" s="157"/>
      <c r="J42" s="157"/>
      <c r="K42" s="157"/>
      <c r="L42" s="157"/>
      <c r="M42" s="157"/>
      <c r="N42" s="156"/>
      <c r="O42" s="156"/>
      <c r="P42" s="156"/>
      <c r="Q42" s="156"/>
      <c r="R42" s="156"/>
      <c r="S42" s="156"/>
      <c r="T42" s="156"/>
      <c r="U42" s="156"/>
      <c r="X42" s="136">
        <v>34</v>
      </c>
      <c r="Y42" s="138">
        <f t="shared" si="8"/>
        <v>1.6856576263770389E-2</v>
      </c>
      <c r="Z42" s="138">
        <f t="shared" si="9"/>
        <v>1.3219636766979735E-2</v>
      </c>
      <c r="AA42" s="136">
        <v>29</v>
      </c>
      <c r="AB42" s="138">
        <v>1.6856576263770389E-2</v>
      </c>
      <c r="AD42" s="155">
        <v>1.3219636766979735E-2</v>
      </c>
    </row>
    <row r="43" spans="1:30" x14ac:dyDescent="0.25">
      <c r="A43" s="157"/>
      <c r="B43" s="157"/>
      <c r="C43" s="157"/>
      <c r="D43" s="157"/>
      <c r="E43" s="157"/>
      <c r="F43" s="157"/>
      <c r="G43" s="157"/>
      <c r="H43" s="157"/>
      <c r="I43" s="157"/>
      <c r="J43" s="157"/>
      <c r="K43" s="157"/>
      <c r="L43" s="157"/>
      <c r="M43" s="157"/>
      <c r="N43" s="156"/>
      <c r="O43" s="156"/>
      <c r="P43" s="156"/>
      <c r="Q43" s="156"/>
      <c r="R43" s="156"/>
      <c r="S43" s="156"/>
      <c r="T43" s="156"/>
      <c r="U43" s="156"/>
      <c r="X43" s="136">
        <v>35</v>
      </c>
      <c r="Y43" s="138">
        <f t="shared" si="8"/>
        <v>1.6856576263770389E-2</v>
      </c>
      <c r="Z43" s="138">
        <f t="shared" si="9"/>
        <v>1.3219636766979735E-2</v>
      </c>
      <c r="AA43" s="136">
        <v>30</v>
      </c>
      <c r="AB43" s="138">
        <v>1.6856576263770389E-2</v>
      </c>
      <c r="AD43" s="155">
        <v>1.3219636766979735E-2</v>
      </c>
    </row>
    <row r="44" spans="1:30" x14ac:dyDescent="0.25">
      <c r="A44" s="157"/>
      <c r="B44" s="157"/>
      <c r="C44" s="157"/>
      <c r="D44" s="157"/>
      <c r="E44" s="157"/>
      <c r="F44" s="157"/>
      <c r="G44" s="157"/>
      <c r="H44" s="157"/>
      <c r="I44" s="157"/>
      <c r="J44" s="157"/>
      <c r="K44" s="157"/>
      <c r="L44" s="157"/>
      <c r="M44" s="157"/>
      <c r="N44" s="156"/>
      <c r="O44" s="156"/>
      <c r="P44" s="156"/>
      <c r="Q44" s="156"/>
      <c r="R44" s="156"/>
      <c r="S44" s="156"/>
      <c r="T44" s="156"/>
      <c r="U44" s="156"/>
      <c r="X44" s="136">
        <v>36</v>
      </c>
      <c r="Y44" s="138">
        <f t="shared" si="8"/>
        <v>1.6856576263770389E-2</v>
      </c>
      <c r="Z44" s="138">
        <f t="shared" si="9"/>
        <v>1.3219636766979735E-2</v>
      </c>
      <c r="AA44" s="136">
        <v>31</v>
      </c>
      <c r="AB44" s="138">
        <v>1.6856576263770389E-2</v>
      </c>
      <c r="AD44" s="155">
        <v>1.3219636766979735E-2</v>
      </c>
    </row>
    <row r="45" spans="1:30" x14ac:dyDescent="0.25">
      <c r="A45" s="157"/>
      <c r="B45" s="157"/>
      <c r="C45" s="157"/>
      <c r="D45" s="157"/>
      <c r="E45" s="157"/>
      <c r="F45" s="157"/>
      <c r="G45" s="157"/>
      <c r="H45" s="157"/>
      <c r="I45" s="157"/>
      <c r="J45" s="157"/>
      <c r="K45" s="157"/>
      <c r="L45" s="157"/>
      <c r="M45" s="157"/>
      <c r="N45" s="156"/>
      <c r="O45" s="156"/>
      <c r="P45" s="156"/>
      <c r="Q45" s="156"/>
      <c r="R45" s="156"/>
      <c r="S45" s="156"/>
      <c r="T45" s="156"/>
      <c r="U45" s="156"/>
      <c r="X45" s="136">
        <v>37</v>
      </c>
      <c r="Y45" s="138">
        <f t="shared" si="8"/>
        <v>1.6856576263770389E-2</v>
      </c>
      <c r="Z45" s="138">
        <f t="shared" si="9"/>
        <v>1.3219636766979735E-2</v>
      </c>
      <c r="AA45" s="136">
        <v>32</v>
      </c>
      <c r="AB45" s="138">
        <v>1.6856576263770389E-2</v>
      </c>
      <c r="AD45" s="155">
        <v>1.3219636766979735E-2</v>
      </c>
    </row>
    <row r="46" spans="1:30" x14ac:dyDescent="0.25">
      <c r="A46" s="157"/>
      <c r="B46" s="157"/>
      <c r="C46" s="157"/>
      <c r="D46" s="157"/>
      <c r="E46" s="157"/>
      <c r="F46" s="157"/>
      <c r="G46" s="157"/>
      <c r="H46" s="157"/>
      <c r="I46" s="157"/>
      <c r="J46" s="157"/>
      <c r="K46" s="157"/>
      <c r="L46" s="157"/>
      <c r="M46" s="157"/>
      <c r="N46" s="156"/>
      <c r="O46" s="156"/>
      <c r="P46" s="156"/>
      <c r="Q46" s="156"/>
      <c r="R46" s="156"/>
      <c r="S46" s="156"/>
      <c r="T46" s="156"/>
      <c r="U46" s="156"/>
      <c r="X46" s="136">
        <v>38</v>
      </c>
      <c r="Y46" s="138">
        <f t="shared" si="8"/>
        <v>1.6856576263770389E-2</v>
      </c>
      <c r="Z46" s="138">
        <f t="shared" si="9"/>
        <v>1.3219636766979735E-2</v>
      </c>
      <c r="AA46" s="136">
        <v>33</v>
      </c>
      <c r="AB46" s="138">
        <v>1.6856576263770389E-2</v>
      </c>
      <c r="AD46" s="155">
        <v>1.3219636766979735E-2</v>
      </c>
    </row>
    <row r="47" spans="1:30" x14ac:dyDescent="0.25">
      <c r="A47" s="157"/>
      <c r="B47" s="157"/>
      <c r="C47" s="157"/>
      <c r="D47" s="157"/>
      <c r="E47" s="157"/>
      <c r="F47" s="157"/>
      <c r="G47" s="157"/>
      <c r="H47" s="157"/>
      <c r="I47" s="157"/>
      <c r="J47" s="157"/>
      <c r="K47" s="157"/>
      <c r="L47" s="157"/>
      <c r="M47" s="157"/>
      <c r="N47" s="156"/>
      <c r="O47" s="156"/>
      <c r="P47" s="156"/>
      <c r="Q47" s="156"/>
      <c r="R47" s="156"/>
      <c r="S47" s="156"/>
      <c r="T47" s="156"/>
      <c r="U47" s="156"/>
      <c r="X47" s="136">
        <v>39</v>
      </c>
      <c r="Y47" s="138">
        <f t="shared" si="8"/>
        <v>1.6856576263770389E-2</v>
      </c>
      <c r="Z47" s="138">
        <f t="shared" si="9"/>
        <v>1.3219636766979735E-2</v>
      </c>
      <c r="AA47" s="136">
        <v>34</v>
      </c>
      <c r="AB47" s="138">
        <v>1.6856576263770389E-2</v>
      </c>
      <c r="AD47" s="155">
        <v>1.3219636766979735E-2</v>
      </c>
    </row>
    <row r="48" spans="1:30" x14ac:dyDescent="0.25">
      <c r="A48" s="157"/>
      <c r="B48" s="157"/>
      <c r="C48" s="157"/>
      <c r="D48" s="157"/>
      <c r="E48" s="157"/>
      <c r="F48" s="157"/>
      <c r="G48" s="157"/>
      <c r="H48" s="157"/>
      <c r="I48" s="157"/>
      <c r="J48" s="157"/>
      <c r="K48" s="157"/>
      <c r="L48" s="157"/>
      <c r="M48" s="157"/>
      <c r="N48" s="156"/>
      <c r="O48" s="156"/>
      <c r="P48" s="156"/>
      <c r="Q48" s="156"/>
      <c r="R48" s="156"/>
      <c r="S48" s="156"/>
      <c r="T48" s="156"/>
      <c r="U48" s="156"/>
      <c r="X48" s="136">
        <v>40</v>
      </c>
      <c r="Y48" s="137">
        <f t="shared" ref="Y48:Y62" si="10">C$14/15</f>
        <v>1.1201631627604992E-2</v>
      </c>
      <c r="Z48" s="137">
        <f t="shared" ref="Z48:Z62" si="11">H$14/15</f>
        <v>1.3856762686184274E-2</v>
      </c>
      <c r="AA48" s="136">
        <v>35</v>
      </c>
      <c r="AB48" s="138">
        <v>1.6856576263770389E-2</v>
      </c>
      <c r="AD48" s="137">
        <v>1.3856762686184274E-2</v>
      </c>
    </row>
    <row r="49" spans="1:30" x14ac:dyDescent="0.25">
      <c r="A49" s="157"/>
      <c r="B49" s="157"/>
      <c r="C49" s="157"/>
      <c r="D49" s="157"/>
      <c r="E49" s="157"/>
      <c r="F49" s="157"/>
      <c r="G49" s="157"/>
      <c r="H49" s="157"/>
      <c r="I49" s="157"/>
      <c r="J49" s="157"/>
      <c r="K49" s="157"/>
      <c r="L49" s="157"/>
      <c r="M49" s="157"/>
      <c r="N49" s="156"/>
      <c r="O49" s="156"/>
      <c r="P49" s="156"/>
      <c r="Q49" s="156"/>
      <c r="R49" s="156"/>
      <c r="S49" s="156"/>
      <c r="T49" s="156"/>
      <c r="U49" s="156"/>
      <c r="X49" s="136">
        <v>41</v>
      </c>
      <c r="Y49" s="138">
        <f t="shared" si="10"/>
        <v>1.1201631627604992E-2</v>
      </c>
      <c r="Z49" s="138">
        <f t="shared" si="11"/>
        <v>1.3856762686184274E-2</v>
      </c>
      <c r="AA49" s="136">
        <v>36</v>
      </c>
      <c r="AB49" s="138">
        <v>1.6856576263770389E-2</v>
      </c>
      <c r="AD49" s="155">
        <v>1.3856762686184274E-2</v>
      </c>
    </row>
    <row r="50" spans="1:30" x14ac:dyDescent="0.25">
      <c r="A50" s="157"/>
      <c r="B50" s="157"/>
      <c r="C50" s="157"/>
      <c r="D50" s="157"/>
      <c r="E50" s="157"/>
      <c r="F50" s="157"/>
      <c r="G50" s="157"/>
      <c r="H50" s="157"/>
      <c r="I50" s="157"/>
      <c r="J50" s="157"/>
      <c r="K50" s="157"/>
      <c r="L50" s="157"/>
      <c r="M50" s="157"/>
      <c r="N50" s="156"/>
      <c r="O50" s="156"/>
      <c r="P50" s="156"/>
      <c r="Q50" s="156"/>
      <c r="R50" s="156"/>
      <c r="S50" s="156"/>
      <c r="T50" s="156"/>
      <c r="U50" s="156"/>
      <c r="X50" s="136">
        <v>42</v>
      </c>
      <c r="Y50" s="138">
        <f t="shared" si="10"/>
        <v>1.1201631627604992E-2</v>
      </c>
      <c r="Z50" s="138">
        <f t="shared" si="11"/>
        <v>1.3856762686184274E-2</v>
      </c>
      <c r="AA50" s="136">
        <v>37</v>
      </c>
      <c r="AB50" s="138">
        <v>1.6856576263770389E-2</v>
      </c>
      <c r="AD50" s="155">
        <v>1.3856762686184274E-2</v>
      </c>
    </row>
    <row r="51" spans="1:30" x14ac:dyDescent="0.25">
      <c r="A51" s="157"/>
      <c r="B51" s="157"/>
      <c r="C51" s="157"/>
      <c r="D51" s="157"/>
      <c r="E51" s="157"/>
      <c r="F51" s="157"/>
      <c r="G51" s="157"/>
      <c r="H51" s="157"/>
      <c r="I51" s="157"/>
      <c r="J51" s="157"/>
      <c r="K51" s="157"/>
      <c r="L51" s="157"/>
      <c r="M51" s="157"/>
      <c r="N51" s="156"/>
      <c r="O51" s="156"/>
      <c r="P51" s="156"/>
      <c r="Q51" s="156"/>
      <c r="R51" s="156"/>
      <c r="S51" s="156"/>
      <c r="T51" s="156"/>
      <c r="U51" s="156"/>
      <c r="X51" s="136">
        <v>43</v>
      </c>
      <c r="Y51" s="138">
        <f t="shared" si="10"/>
        <v>1.1201631627604992E-2</v>
      </c>
      <c r="Z51" s="138">
        <f t="shared" si="11"/>
        <v>1.3856762686184274E-2</v>
      </c>
      <c r="AA51" s="136">
        <v>38</v>
      </c>
      <c r="AB51" s="138">
        <v>1.6856576263770389E-2</v>
      </c>
      <c r="AD51" s="155">
        <v>1.3856762686184274E-2</v>
      </c>
    </row>
    <row r="52" spans="1:30" x14ac:dyDescent="0.25">
      <c r="A52" s="157"/>
      <c r="B52" s="157"/>
      <c r="C52" s="157"/>
      <c r="D52" s="157"/>
      <c r="E52" s="157"/>
      <c r="F52" s="157"/>
      <c r="G52" s="157"/>
      <c r="H52" s="157"/>
      <c r="I52" s="157"/>
      <c r="J52" s="157"/>
      <c r="K52" s="157"/>
      <c r="L52" s="157"/>
      <c r="M52" s="157"/>
      <c r="N52" s="156"/>
      <c r="O52" s="156"/>
      <c r="P52" s="156"/>
      <c r="Q52" s="156"/>
      <c r="R52" s="156"/>
      <c r="S52" s="156"/>
      <c r="T52" s="156"/>
      <c r="U52" s="156"/>
      <c r="X52" s="136">
        <v>44</v>
      </c>
      <c r="Y52" s="138">
        <f t="shared" si="10"/>
        <v>1.1201631627604992E-2</v>
      </c>
      <c r="Z52" s="138">
        <f t="shared" si="11"/>
        <v>1.3856762686184274E-2</v>
      </c>
      <c r="AA52" s="136">
        <v>39</v>
      </c>
      <c r="AB52" s="138">
        <v>1.6856576263770389E-2</v>
      </c>
      <c r="AD52" s="155">
        <v>1.3856762686184274E-2</v>
      </c>
    </row>
    <row r="53" spans="1:30" x14ac:dyDescent="0.25">
      <c r="A53" s="157"/>
      <c r="B53" s="157"/>
      <c r="C53" s="157"/>
      <c r="D53" s="157"/>
      <c r="E53" s="157"/>
      <c r="F53" s="157"/>
      <c r="G53" s="157"/>
      <c r="H53" s="157"/>
      <c r="I53" s="157"/>
      <c r="J53" s="157"/>
      <c r="K53" s="157"/>
      <c r="L53" s="157"/>
      <c r="M53" s="157"/>
      <c r="N53" s="156"/>
      <c r="O53" s="156"/>
      <c r="P53" s="156"/>
      <c r="Q53" s="156"/>
      <c r="R53" s="156"/>
      <c r="S53" s="156"/>
      <c r="T53" s="156"/>
      <c r="U53" s="156"/>
      <c r="X53" s="136">
        <v>45</v>
      </c>
      <c r="Y53" s="138">
        <f t="shared" si="10"/>
        <v>1.1201631627604992E-2</v>
      </c>
      <c r="Z53" s="138">
        <f t="shared" si="11"/>
        <v>1.3856762686184274E-2</v>
      </c>
      <c r="AA53" s="136">
        <v>39.99</v>
      </c>
      <c r="AB53" s="138">
        <v>1.6856576263770389E-2</v>
      </c>
      <c r="AD53" s="155">
        <v>1.3856762686184274E-2</v>
      </c>
    </row>
    <row r="54" spans="1:30" x14ac:dyDescent="0.25">
      <c r="A54" s="157"/>
      <c r="B54" s="157"/>
      <c r="C54" s="157"/>
      <c r="D54" s="157"/>
      <c r="E54" s="157"/>
      <c r="F54" s="157"/>
      <c r="G54" s="157"/>
      <c r="H54" s="157"/>
      <c r="I54" s="157"/>
      <c r="J54" s="157"/>
      <c r="K54" s="157"/>
      <c r="L54" s="157"/>
      <c r="M54" s="157"/>
      <c r="N54" s="156"/>
      <c r="O54" s="156"/>
      <c r="P54" s="156"/>
      <c r="Q54" s="156"/>
      <c r="R54" s="156"/>
      <c r="S54" s="156"/>
      <c r="T54" s="156"/>
      <c r="U54" s="156"/>
      <c r="X54" s="136">
        <v>46</v>
      </c>
      <c r="Y54" s="138">
        <f t="shared" si="10"/>
        <v>1.1201631627604992E-2</v>
      </c>
      <c r="Z54" s="138">
        <f t="shared" si="11"/>
        <v>1.3856762686184274E-2</v>
      </c>
      <c r="AA54" s="136">
        <v>40</v>
      </c>
      <c r="AB54" s="137">
        <v>1.1201631627604992E-2</v>
      </c>
      <c r="AD54" s="155">
        <v>1.3856762686184274E-2</v>
      </c>
    </row>
    <row r="55" spans="1:30" x14ac:dyDescent="0.25">
      <c r="A55" s="157"/>
      <c r="B55" s="157"/>
      <c r="C55" s="157"/>
      <c r="D55" s="157"/>
      <c r="E55" s="157"/>
      <c r="F55" s="157"/>
      <c r="G55" s="157"/>
      <c r="H55" s="157"/>
      <c r="I55" s="157"/>
      <c r="J55" s="157"/>
      <c r="K55" s="157"/>
      <c r="L55" s="157"/>
      <c r="M55" s="157"/>
      <c r="N55" s="156"/>
      <c r="O55" s="156"/>
      <c r="P55" s="156"/>
      <c r="Q55" s="156"/>
      <c r="R55" s="156"/>
      <c r="S55" s="156"/>
      <c r="T55" s="156"/>
      <c r="U55" s="156"/>
      <c r="X55" s="136">
        <v>47</v>
      </c>
      <c r="Y55" s="138">
        <f t="shared" si="10"/>
        <v>1.1201631627604992E-2</v>
      </c>
      <c r="Z55" s="138">
        <f t="shared" si="11"/>
        <v>1.3856762686184274E-2</v>
      </c>
      <c r="AA55" s="136">
        <v>41</v>
      </c>
      <c r="AB55" s="138">
        <v>1.1201631627604992E-2</v>
      </c>
      <c r="AD55" s="155">
        <v>1.3856762686184274E-2</v>
      </c>
    </row>
    <row r="56" spans="1:30" x14ac:dyDescent="0.25">
      <c r="A56" s="157"/>
      <c r="B56" s="157"/>
      <c r="C56" s="157"/>
      <c r="D56" s="157"/>
      <c r="E56" s="157"/>
      <c r="F56" s="157"/>
      <c r="G56" s="157"/>
      <c r="H56" s="157"/>
      <c r="I56" s="157"/>
      <c r="J56" s="157"/>
      <c r="K56" s="157"/>
      <c r="L56" s="157"/>
      <c r="M56" s="157"/>
      <c r="N56" s="156"/>
      <c r="O56" s="156"/>
      <c r="P56" s="156"/>
      <c r="Q56" s="156"/>
      <c r="R56" s="156"/>
      <c r="S56" s="156"/>
      <c r="T56" s="156"/>
      <c r="U56" s="156"/>
      <c r="X56" s="136">
        <v>48</v>
      </c>
      <c r="Y56" s="138">
        <f t="shared" si="10"/>
        <v>1.1201631627604992E-2</v>
      </c>
      <c r="Z56" s="138">
        <f t="shared" si="11"/>
        <v>1.3856762686184274E-2</v>
      </c>
      <c r="AA56" s="136">
        <v>42</v>
      </c>
      <c r="AB56" s="138">
        <v>1.1201631627604992E-2</v>
      </c>
      <c r="AD56" s="155">
        <v>1.3856762686184274E-2</v>
      </c>
    </row>
    <row r="57" spans="1:30" x14ac:dyDescent="0.25">
      <c r="A57" s="157"/>
      <c r="B57" s="157"/>
      <c r="C57" s="157"/>
      <c r="D57" s="157"/>
      <c r="E57" s="157"/>
      <c r="F57" s="157"/>
      <c r="G57" s="157"/>
      <c r="H57" s="157"/>
      <c r="I57" s="157"/>
      <c r="J57" s="157"/>
      <c r="K57" s="157"/>
      <c r="L57" s="157"/>
      <c r="M57" s="157"/>
      <c r="N57" s="156"/>
      <c r="O57" s="156"/>
      <c r="P57" s="156"/>
      <c r="Q57" s="156"/>
      <c r="R57" s="156"/>
      <c r="S57" s="156"/>
      <c r="T57" s="156"/>
      <c r="U57" s="156"/>
      <c r="X57" s="136">
        <v>49</v>
      </c>
      <c r="Y57" s="138">
        <f t="shared" si="10"/>
        <v>1.1201631627604992E-2</v>
      </c>
      <c r="Z57" s="138">
        <f t="shared" si="11"/>
        <v>1.3856762686184274E-2</v>
      </c>
      <c r="AA57" s="136">
        <v>43</v>
      </c>
      <c r="AB57" s="138">
        <v>1.1201631627604992E-2</v>
      </c>
      <c r="AD57" s="155">
        <v>1.3856762686184274E-2</v>
      </c>
    </row>
    <row r="58" spans="1:30" x14ac:dyDescent="0.25">
      <c r="A58" s="157"/>
      <c r="B58" s="157"/>
      <c r="C58" s="157"/>
      <c r="D58" s="157"/>
      <c r="E58" s="157"/>
      <c r="F58" s="157"/>
      <c r="G58" s="157"/>
      <c r="H58" s="157"/>
      <c r="I58" s="157"/>
      <c r="J58" s="157"/>
      <c r="K58" s="157"/>
      <c r="L58" s="157"/>
      <c r="M58" s="157"/>
      <c r="N58" s="156"/>
      <c r="O58" s="156"/>
      <c r="P58" s="156"/>
      <c r="Q58" s="156"/>
      <c r="R58" s="156"/>
      <c r="S58" s="156"/>
      <c r="T58" s="156"/>
      <c r="U58" s="156"/>
      <c r="X58" s="136">
        <v>50</v>
      </c>
      <c r="Y58" s="138">
        <f t="shared" si="10"/>
        <v>1.1201631627604992E-2</v>
      </c>
      <c r="Z58" s="138">
        <f t="shared" si="11"/>
        <v>1.3856762686184274E-2</v>
      </c>
      <c r="AA58" s="136">
        <v>44</v>
      </c>
      <c r="AB58" s="138">
        <v>1.1201631627604992E-2</v>
      </c>
      <c r="AD58" s="155">
        <v>1.3856762686184274E-2</v>
      </c>
    </row>
    <row r="59" spans="1:30" x14ac:dyDescent="0.25">
      <c r="A59" s="157"/>
      <c r="B59" s="157"/>
      <c r="C59" s="157"/>
      <c r="D59" s="157"/>
      <c r="E59" s="157"/>
      <c r="F59" s="157"/>
      <c r="G59" s="157"/>
      <c r="H59" s="157"/>
      <c r="I59" s="157"/>
      <c r="J59" s="157"/>
      <c r="K59" s="157"/>
      <c r="L59" s="157"/>
      <c r="M59" s="157"/>
      <c r="N59" s="156"/>
      <c r="O59" s="156"/>
      <c r="P59" s="156"/>
      <c r="Q59" s="156"/>
      <c r="R59" s="156"/>
      <c r="S59" s="156"/>
      <c r="T59" s="156"/>
      <c r="U59" s="156"/>
      <c r="X59" s="136">
        <v>51</v>
      </c>
      <c r="Y59" s="138">
        <f t="shared" si="10"/>
        <v>1.1201631627604992E-2</v>
      </c>
      <c r="Z59" s="138">
        <f t="shared" si="11"/>
        <v>1.3856762686184274E-2</v>
      </c>
      <c r="AA59" s="136">
        <v>45</v>
      </c>
      <c r="AB59" s="138">
        <v>1.1201631627604992E-2</v>
      </c>
      <c r="AD59" s="155">
        <v>1.3856762686184274E-2</v>
      </c>
    </row>
    <row r="60" spans="1:30" x14ac:dyDescent="0.25">
      <c r="A60" s="157"/>
      <c r="B60" s="157"/>
      <c r="C60" s="157"/>
      <c r="D60" s="157"/>
      <c r="E60" s="157"/>
      <c r="F60" s="157"/>
      <c r="G60" s="157"/>
      <c r="H60" s="157"/>
      <c r="I60" s="157"/>
      <c r="J60" s="157"/>
      <c r="K60" s="157"/>
      <c r="L60" s="157"/>
      <c r="M60" s="157"/>
      <c r="N60" s="156"/>
      <c r="O60" s="156"/>
      <c r="P60" s="156"/>
      <c r="Q60" s="156"/>
      <c r="R60" s="156"/>
      <c r="S60" s="156"/>
      <c r="T60" s="156"/>
      <c r="U60" s="156"/>
      <c r="X60" s="136">
        <v>52</v>
      </c>
      <c r="Y60" s="138">
        <f t="shared" si="10"/>
        <v>1.1201631627604992E-2</v>
      </c>
      <c r="Z60" s="138">
        <f t="shared" si="11"/>
        <v>1.3856762686184274E-2</v>
      </c>
      <c r="AA60" s="136">
        <v>46</v>
      </c>
      <c r="AB60" s="138">
        <v>1.1201631627604992E-2</v>
      </c>
      <c r="AD60" s="155">
        <v>1.3856762686184274E-2</v>
      </c>
    </row>
    <row r="61" spans="1:30" x14ac:dyDescent="0.25">
      <c r="X61" s="136">
        <v>53</v>
      </c>
      <c r="Y61" s="138">
        <f t="shared" si="10"/>
        <v>1.1201631627604992E-2</v>
      </c>
      <c r="Z61" s="138">
        <f t="shared" si="11"/>
        <v>1.3856762686184274E-2</v>
      </c>
      <c r="AA61" s="136">
        <v>47</v>
      </c>
      <c r="AB61" s="138">
        <v>1.1201631627604992E-2</v>
      </c>
      <c r="AD61" s="155">
        <v>1.3856762686184274E-2</v>
      </c>
    </row>
    <row r="62" spans="1:30" x14ac:dyDescent="0.25">
      <c r="X62" s="136">
        <v>54</v>
      </c>
      <c r="Y62" s="138">
        <f t="shared" si="10"/>
        <v>1.1201631627604992E-2</v>
      </c>
      <c r="Z62" s="138">
        <f t="shared" si="11"/>
        <v>1.3856762686184274E-2</v>
      </c>
      <c r="AA62" s="136">
        <v>48</v>
      </c>
      <c r="AB62" s="138">
        <v>1.1201631627604992E-2</v>
      </c>
      <c r="AD62" s="155">
        <v>1.3856762686184274E-2</v>
      </c>
    </row>
    <row r="63" spans="1:30" x14ac:dyDescent="0.25">
      <c r="X63" s="136">
        <v>55</v>
      </c>
      <c r="Y63" s="137">
        <f t="shared" ref="Y63:Y72" si="12">C$15/10</f>
        <v>9.4702856054030022E-3</v>
      </c>
      <c r="Z63" s="137">
        <f t="shared" ref="Z63:Z72" si="13">H$15/10</f>
        <v>1.1691478758008373E-2</v>
      </c>
      <c r="AA63" s="136">
        <v>49</v>
      </c>
      <c r="AB63" s="138">
        <v>1.1201631627604992E-2</v>
      </c>
      <c r="AD63" s="137">
        <v>1.1691478758008373E-2</v>
      </c>
    </row>
    <row r="64" spans="1:30" x14ac:dyDescent="0.25">
      <c r="X64" s="136">
        <v>56</v>
      </c>
      <c r="Y64" s="138">
        <f t="shared" si="12"/>
        <v>9.4702856054030022E-3</v>
      </c>
      <c r="Z64" s="138">
        <f t="shared" si="13"/>
        <v>1.1691478758008373E-2</v>
      </c>
      <c r="AA64" s="136">
        <v>50</v>
      </c>
      <c r="AB64" s="138">
        <v>1.1201631627604992E-2</v>
      </c>
      <c r="AD64" s="155">
        <v>1.1691478758008373E-2</v>
      </c>
    </row>
    <row r="65" spans="24:30" x14ac:dyDescent="0.25">
      <c r="X65" s="136">
        <v>57</v>
      </c>
      <c r="Y65" s="138">
        <f t="shared" si="12"/>
        <v>9.4702856054030022E-3</v>
      </c>
      <c r="Z65" s="138">
        <f t="shared" si="13"/>
        <v>1.1691478758008373E-2</v>
      </c>
      <c r="AA65" s="136">
        <v>51</v>
      </c>
      <c r="AB65" s="138">
        <v>1.1201631627604992E-2</v>
      </c>
      <c r="AD65" s="155">
        <v>1.1691478758008373E-2</v>
      </c>
    </row>
    <row r="66" spans="24:30" x14ac:dyDescent="0.25">
      <c r="X66" s="136">
        <v>58</v>
      </c>
      <c r="Y66" s="138">
        <f t="shared" si="12"/>
        <v>9.4702856054030022E-3</v>
      </c>
      <c r="Z66" s="138">
        <f t="shared" si="13"/>
        <v>1.1691478758008373E-2</v>
      </c>
      <c r="AA66" s="136">
        <v>52</v>
      </c>
      <c r="AB66" s="138">
        <v>1.1201631627604992E-2</v>
      </c>
      <c r="AD66" s="155">
        <v>1.1691478758008373E-2</v>
      </c>
    </row>
    <row r="67" spans="24:30" x14ac:dyDescent="0.25">
      <c r="X67" s="136">
        <v>59</v>
      </c>
      <c r="Y67" s="138">
        <f t="shared" si="12"/>
        <v>9.4702856054030022E-3</v>
      </c>
      <c r="Z67" s="138">
        <f t="shared" si="13"/>
        <v>1.1691478758008373E-2</v>
      </c>
      <c r="AA67" s="136">
        <v>53</v>
      </c>
      <c r="AB67" s="138">
        <v>1.1201631627604992E-2</v>
      </c>
      <c r="AD67" s="155">
        <v>1.1691478758008373E-2</v>
      </c>
    </row>
    <row r="68" spans="24:30" x14ac:dyDescent="0.25">
      <c r="X68" s="136">
        <v>60</v>
      </c>
      <c r="Y68" s="138">
        <f t="shared" si="12"/>
        <v>9.4702856054030022E-3</v>
      </c>
      <c r="Z68" s="138">
        <f t="shared" si="13"/>
        <v>1.1691478758008373E-2</v>
      </c>
      <c r="AA68" s="136">
        <v>54</v>
      </c>
      <c r="AB68" s="138">
        <v>1.1201631627604992E-2</v>
      </c>
      <c r="AD68" s="155">
        <v>1.1691478758008373E-2</v>
      </c>
    </row>
    <row r="69" spans="24:30" x14ac:dyDescent="0.25">
      <c r="X69" s="136">
        <v>61</v>
      </c>
      <c r="Y69" s="138">
        <f t="shared" si="12"/>
        <v>9.4702856054030022E-3</v>
      </c>
      <c r="Z69" s="138">
        <f t="shared" si="13"/>
        <v>1.1691478758008373E-2</v>
      </c>
      <c r="AA69" s="136">
        <v>54.99</v>
      </c>
      <c r="AB69" s="138">
        <v>1.1201631627604992E-2</v>
      </c>
      <c r="AD69" s="155">
        <v>1.1691478758008373E-2</v>
      </c>
    </row>
    <row r="70" spans="24:30" x14ac:dyDescent="0.25">
      <c r="X70" s="136">
        <v>62</v>
      </c>
      <c r="Y70" s="138">
        <f t="shared" si="12"/>
        <v>9.4702856054030022E-3</v>
      </c>
      <c r="Z70" s="138">
        <f t="shared" si="13"/>
        <v>1.1691478758008373E-2</v>
      </c>
      <c r="AA70" s="136">
        <v>55</v>
      </c>
      <c r="AB70" s="137">
        <v>9.4702856054030022E-3</v>
      </c>
      <c r="AD70" s="155">
        <v>1.1691478758008373E-2</v>
      </c>
    </row>
    <row r="71" spans="24:30" x14ac:dyDescent="0.25">
      <c r="X71" s="136">
        <v>63</v>
      </c>
      <c r="Y71" s="138">
        <f t="shared" si="12"/>
        <v>9.4702856054030022E-3</v>
      </c>
      <c r="Z71" s="138">
        <f t="shared" si="13"/>
        <v>1.1691478758008373E-2</v>
      </c>
      <c r="AA71" s="136">
        <v>56</v>
      </c>
      <c r="AB71" s="138">
        <v>9.4702856054030022E-3</v>
      </c>
      <c r="AD71" s="155">
        <v>1.1691478758008373E-2</v>
      </c>
    </row>
    <row r="72" spans="24:30" x14ac:dyDescent="0.25">
      <c r="X72" s="136">
        <v>64</v>
      </c>
      <c r="Y72" s="138">
        <f t="shared" si="12"/>
        <v>9.4702856054030022E-3</v>
      </c>
      <c r="Z72" s="138">
        <f t="shared" si="13"/>
        <v>1.1691478758008373E-2</v>
      </c>
      <c r="AA72" s="136">
        <v>57</v>
      </c>
      <c r="AB72" s="138">
        <v>9.4702856054030022E-3</v>
      </c>
      <c r="AD72" s="155">
        <v>1.1691478758008373E-2</v>
      </c>
    </row>
    <row r="73" spans="24:30" x14ac:dyDescent="0.25">
      <c r="X73" s="136">
        <v>65</v>
      </c>
      <c r="Y73" s="137">
        <f t="shared" ref="Y73:Y87" si="14">C$16/15</f>
        <v>6.3393531358725179E-3</v>
      </c>
      <c r="Z73" s="137">
        <f t="shared" ref="Z73:Z87" si="15">H$16/15</f>
        <v>7.8452197253609784E-3</v>
      </c>
      <c r="AA73" s="136">
        <v>58</v>
      </c>
      <c r="AB73" s="138">
        <v>9.4702856054030022E-3</v>
      </c>
      <c r="AD73" s="137">
        <v>7.8452197253609784E-3</v>
      </c>
    </row>
    <row r="74" spans="24:30" x14ac:dyDescent="0.25">
      <c r="X74" s="136">
        <v>66</v>
      </c>
      <c r="Y74" s="138">
        <f t="shared" si="14"/>
        <v>6.3393531358725179E-3</v>
      </c>
      <c r="Z74" s="138">
        <f t="shared" si="15"/>
        <v>7.8452197253609784E-3</v>
      </c>
      <c r="AA74" s="136">
        <v>59</v>
      </c>
      <c r="AB74" s="138">
        <v>9.4702856054030022E-3</v>
      </c>
      <c r="AD74" s="155">
        <v>7.8452197253609784E-3</v>
      </c>
    </row>
    <row r="75" spans="24:30" x14ac:dyDescent="0.25">
      <c r="X75" s="136">
        <v>67</v>
      </c>
      <c r="Y75" s="138">
        <f t="shared" si="14"/>
        <v>6.3393531358725179E-3</v>
      </c>
      <c r="Z75" s="138">
        <f t="shared" si="15"/>
        <v>7.8452197253609784E-3</v>
      </c>
      <c r="AA75" s="136">
        <v>60</v>
      </c>
      <c r="AB75" s="138">
        <v>9.4702856054030022E-3</v>
      </c>
      <c r="AD75" s="155">
        <v>7.8452197253609784E-3</v>
      </c>
    </row>
    <row r="76" spans="24:30" x14ac:dyDescent="0.25">
      <c r="X76" s="136">
        <v>68</v>
      </c>
      <c r="Y76" s="138">
        <f t="shared" si="14"/>
        <v>6.3393531358725179E-3</v>
      </c>
      <c r="Z76" s="138">
        <f t="shared" si="15"/>
        <v>7.8452197253609784E-3</v>
      </c>
      <c r="AA76" s="136">
        <v>61</v>
      </c>
      <c r="AB76" s="138">
        <v>9.4702856054030022E-3</v>
      </c>
      <c r="AD76" s="155">
        <v>7.8452197253609784E-3</v>
      </c>
    </row>
    <row r="77" spans="24:30" x14ac:dyDescent="0.25">
      <c r="X77" s="136">
        <v>69</v>
      </c>
      <c r="Y77" s="138">
        <f t="shared" si="14"/>
        <v>6.3393531358725179E-3</v>
      </c>
      <c r="Z77" s="138">
        <f t="shared" si="15"/>
        <v>7.8452197253609784E-3</v>
      </c>
      <c r="AA77" s="136">
        <v>62</v>
      </c>
      <c r="AB77" s="138">
        <v>9.4702856054030022E-3</v>
      </c>
      <c r="AD77" s="155">
        <v>7.8452197253609784E-3</v>
      </c>
    </row>
    <row r="78" spans="24:30" x14ac:dyDescent="0.25">
      <c r="X78" s="136">
        <v>70</v>
      </c>
      <c r="Y78" s="138">
        <f t="shared" si="14"/>
        <v>6.3393531358725179E-3</v>
      </c>
      <c r="Z78" s="138">
        <f t="shared" si="15"/>
        <v>7.8452197253609784E-3</v>
      </c>
      <c r="AA78" s="136">
        <v>63</v>
      </c>
      <c r="AB78" s="138">
        <v>9.4702856054030022E-3</v>
      </c>
      <c r="AD78" s="155">
        <v>7.8452197253609784E-3</v>
      </c>
    </row>
    <row r="79" spans="24:30" x14ac:dyDescent="0.25">
      <c r="X79" s="136">
        <v>71</v>
      </c>
      <c r="Y79" s="138">
        <f t="shared" si="14"/>
        <v>6.3393531358725179E-3</v>
      </c>
      <c r="Z79" s="138">
        <f t="shared" si="15"/>
        <v>7.8452197253609784E-3</v>
      </c>
      <c r="AA79" s="136">
        <v>64</v>
      </c>
      <c r="AB79" s="138">
        <v>9.4702856054030022E-3</v>
      </c>
      <c r="AD79" s="155">
        <v>7.8452197253609784E-3</v>
      </c>
    </row>
    <row r="80" spans="24:30" x14ac:dyDescent="0.25">
      <c r="X80" s="136">
        <v>72</v>
      </c>
      <c r="Y80" s="138">
        <f t="shared" si="14"/>
        <v>6.3393531358725179E-3</v>
      </c>
      <c r="Z80" s="138">
        <f t="shared" si="15"/>
        <v>7.8452197253609784E-3</v>
      </c>
      <c r="AA80" s="136">
        <v>64.989999999999995</v>
      </c>
      <c r="AB80" s="138">
        <v>9.4702856054030022E-3</v>
      </c>
      <c r="AD80" s="155">
        <v>7.8452197253609784E-3</v>
      </c>
    </row>
    <row r="81" spans="24:30" x14ac:dyDescent="0.25">
      <c r="X81" s="136">
        <v>73</v>
      </c>
      <c r="Y81" s="138">
        <f t="shared" si="14"/>
        <v>6.3393531358725179E-3</v>
      </c>
      <c r="Z81" s="138">
        <f t="shared" si="15"/>
        <v>7.8452197253609784E-3</v>
      </c>
      <c r="AA81" s="136">
        <v>65</v>
      </c>
      <c r="AB81" s="137">
        <v>6.3393531358725179E-3</v>
      </c>
      <c r="AD81" s="155">
        <v>7.8452197253609784E-3</v>
      </c>
    </row>
    <row r="82" spans="24:30" x14ac:dyDescent="0.25">
      <c r="X82" s="136">
        <v>74</v>
      </c>
      <c r="Y82" s="138">
        <f t="shared" si="14"/>
        <v>6.3393531358725179E-3</v>
      </c>
      <c r="Z82" s="138">
        <f t="shared" si="15"/>
        <v>7.8452197253609784E-3</v>
      </c>
      <c r="AA82" s="136">
        <v>66</v>
      </c>
      <c r="AB82" s="138">
        <v>6.3393531358725179E-3</v>
      </c>
      <c r="AD82" s="155">
        <v>7.8452197253609784E-3</v>
      </c>
    </row>
    <row r="83" spans="24:30" x14ac:dyDescent="0.25">
      <c r="X83" s="136">
        <v>75</v>
      </c>
      <c r="Y83" s="138">
        <f t="shared" si="14"/>
        <v>6.3393531358725179E-3</v>
      </c>
      <c r="Z83" s="138">
        <f t="shared" si="15"/>
        <v>7.8452197253609784E-3</v>
      </c>
      <c r="AA83" s="136">
        <v>67</v>
      </c>
      <c r="AB83" s="138">
        <v>6.3393531358725179E-3</v>
      </c>
      <c r="AD83" s="155">
        <v>7.8452197253609784E-3</v>
      </c>
    </row>
    <row r="84" spans="24:30" x14ac:dyDescent="0.25">
      <c r="X84" s="136">
        <v>76</v>
      </c>
      <c r="Y84" s="138">
        <f t="shared" si="14"/>
        <v>6.3393531358725179E-3</v>
      </c>
      <c r="Z84" s="138">
        <f t="shared" si="15"/>
        <v>7.8452197253609784E-3</v>
      </c>
      <c r="AA84" s="136">
        <v>68</v>
      </c>
      <c r="AB84" s="138">
        <v>6.3393531358725179E-3</v>
      </c>
      <c r="AD84" s="155">
        <v>7.8452197253609784E-3</v>
      </c>
    </row>
    <row r="85" spans="24:30" x14ac:dyDescent="0.25">
      <c r="X85" s="136">
        <v>77</v>
      </c>
      <c r="Y85" s="138">
        <f t="shared" si="14"/>
        <v>6.3393531358725179E-3</v>
      </c>
      <c r="Z85" s="138">
        <f t="shared" si="15"/>
        <v>7.8452197253609784E-3</v>
      </c>
      <c r="AA85" s="136">
        <v>69</v>
      </c>
      <c r="AB85" s="138">
        <v>6.3393531358725179E-3</v>
      </c>
      <c r="AD85" s="155">
        <v>7.8452197253609784E-3</v>
      </c>
    </row>
    <row r="86" spans="24:30" x14ac:dyDescent="0.25">
      <c r="X86" s="136">
        <v>78</v>
      </c>
      <c r="Y86" s="138">
        <f t="shared" si="14"/>
        <v>6.3393531358725179E-3</v>
      </c>
      <c r="Z86" s="138">
        <f t="shared" si="15"/>
        <v>7.8452197253609784E-3</v>
      </c>
      <c r="AA86" s="136">
        <v>70</v>
      </c>
      <c r="AB86" s="138">
        <v>6.3393531358725179E-3</v>
      </c>
      <c r="AD86" s="155">
        <v>7.8452197253609784E-3</v>
      </c>
    </row>
    <row r="87" spans="24:30" x14ac:dyDescent="0.25">
      <c r="X87" s="136">
        <v>79</v>
      </c>
      <c r="Y87" s="138">
        <f t="shared" si="14"/>
        <v>6.3393531358725179E-3</v>
      </c>
      <c r="Z87" s="138">
        <f t="shared" si="15"/>
        <v>7.8452197253609784E-3</v>
      </c>
      <c r="AA87" s="136">
        <v>71</v>
      </c>
      <c r="AB87" s="138">
        <v>6.3393531358725179E-3</v>
      </c>
      <c r="AD87" s="155">
        <v>7.8452197253609784E-3</v>
      </c>
    </row>
    <row r="88" spans="24:30" x14ac:dyDescent="0.25">
      <c r="X88" s="136">
        <v>80</v>
      </c>
      <c r="Y88" s="137">
        <f t="shared" ref="Y88:Y112" si="16">C$17/25</f>
        <v>2.0354413228039717E-3</v>
      </c>
      <c r="Z88" s="137">
        <f t="shared" ref="Z88:Z112" si="17">H$17/25</f>
        <v>1.9588184844581131E-3</v>
      </c>
      <c r="AA88" s="136">
        <v>72</v>
      </c>
      <c r="AB88" s="138">
        <v>6.3393531358725179E-3</v>
      </c>
      <c r="AD88" s="137">
        <v>1.9588184844581131E-3</v>
      </c>
    </row>
    <row r="89" spans="24:30" x14ac:dyDescent="0.25">
      <c r="X89" s="136">
        <v>81</v>
      </c>
      <c r="Y89" s="138">
        <f t="shared" si="16"/>
        <v>2.0354413228039717E-3</v>
      </c>
      <c r="Z89" s="138">
        <f t="shared" si="17"/>
        <v>1.9588184844581131E-3</v>
      </c>
      <c r="AA89" s="136">
        <v>73</v>
      </c>
      <c r="AB89" s="138">
        <v>6.3393531358725179E-3</v>
      </c>
      <c r="AD89" s="155">
        <v>1.9588184844581131E-3</v>
      </c>
    </row>
    <row r="90" spans="24:30" x14ac:dyDescent="0.25">
      <c r="X90" s="136">
        <v>82</v>
      </c>
      <c r="Y90" s="138">
        <f t="shared" si="16"/>
        <v>2.0354413228039717E-3</v>
      </c>
      <c r="Z90" s="138">
        <f t="shared" si="17"/>
        <v>1.9588184844581131E-3</v>
      </c>
      <c r="AA90" s="136">
        <v>74</v>
      </c>
      <c r="AB90" s="138">
        <v>6.3393531358725179E-3</v>
      </c>
      <c r="AD90" s="155">
        <v>1.9588184844581131E-3</v>
      </c>
    </row>
    <row r="91" spans="24:30" x14ac:dyDescent="0.25">
      <c r="X91" s="136">
        <v>83</v>
      </c>
      <c r="Y91" s="138">
        <f t="shared" si="16"/>
        <v>2.0354413228039717E-3</v>
      </c>
      <c r="Z91" s="138">
        <f t="shared" si="17"/>
        <v>1.9588184844581131E-3</v>
      </c>
      <c r="AA91" s="136">
        <v>75</v>
      </c>
      <c r="AB91" s="138">
        <v>6.3393531358725179E-3</v>
      </c>
      <c r="AD91" s="155">
        <v>1.9588184844581131E-3</v>
      </c>
    </row>
    <row r="92" spans="24:30" x14ac:dyDescent="0.25">
      <c r="X92" s="136">
        <v>84</v>
      </c>
      <c r="Y92" s="138">
        <f t="shared" si="16"/>
        <v>2.0354413228039717E-3</v>
      </c>
      <c r="Z92" s="138">
        <f t="shared" si="17"/>
        <v>1.9588184844581131E-3</v>
      </c>
      <c r="AA92" s="136">
        <v>76</v>
      </c>
      <c r="AB92" s="138">
        <v>6.3393531358725179E-3</v>
      </c>
      <c r="AD92" s="155">
        <v>1.9588184844581131E-3</v>
      </c>
    </row>
    <row r="93" spans="24:30" x14ac:dyDescent="0.25">
      <c r="X93" s="136">
        <v>85</v>
      </c>
      <c r="Y93" s="138">
        <f t="shared" si="16"/>
        <v>2.0354413228039717E-3</v>
      </c>
      <c r="Z93" s="138">
        <f t="shared" si="17"/>
        <v>1.9588184844581131E-3</v>
      </c>
      <c r="AA93" s="136">
        <v>77</v>
      </c>
      <c r="AB93" s="138">
        <v>6.3393531358725179E-3</v>
      </c>
      <c r="AD93" s="155">
        <v>1.9588184844581131E-3</v>
      </c>
    </row>
    <row r="94" spans="24:30" x14ac:dyDescent="0.25">
      <c r="X94" s="136">
        <v>86</v>
      </c>
      <c r="Y94" s="138">
        <f t="shared" si="16"/>
        <v>2.0354413228039717E-3</v>
      </c>
      <c r="Z94" s="138">
        <f t="shared" si="17"/>
        <v>1.9588184844581131E-3</v>
      </c>
      <c r="AA94" s="136">
        <v>78</v>
      </c>
      <c r="AB94" s="138">
        <v>6.3393531358725179E-3</v>
      </c>
      <c r="AD94" s="155">
        <v>1.9588184844581131E-3</v>
      </c>
    </row>
    <row r="95" spans="24:30" x14ac:dyDescent="0.25">
      <c r="X95" s="136">
        <v>87</v>
      </c>
      <c r="Y95" s="138">
        <f t="shared" si="16"/>
        <v>2.0354413228039717E-3</v>
      </c>
      <c r="Z95" s="138">
        <f t="shared" si="17"/>
        <v>1.9588184844581131E-3</v>
      </c>
      <c r="AA95" s="136">
        <v>79</v>
      </c>
      <c r="AB95" s="138">
        <v>6.3393531358725179E-3</v>
      </c>
      <c r="AD95" s="155">
        <v>1.9588184844581131E-3</v>
      </c>
    </row>
    <row r="96" spans="24:30" x14ac:dyDescent="0.25">
      <c r="X96" s="136">
        <v>88</v>
      </c>
      <c r="Y96" s="138">
        <f t="shared" si="16"/>
        <v>2.0354413228039717E-3</v>
      </c>
      <c r="Z96" s="138">
        <f t="shared" si="17"/>
        <v>1.9588184844581131E-3</v>
      </c>
      <c r="AA96" s="136">
        <v>79.989999999999995</v>
      </c>
      <c r="AB96" s="138">
        <v>6.3393531358725179E-3</v>
      </c>
      <c r="AD96" s="155">
        <v>1.9588184844581131E-3</v>
      </c>
    </row>
    <row r="97" spans="24:30" x14ac:dyDescent="0.25">
      <c r="X97" s="136">
        <v>89</v>
      </c>
      <c r="Y97" s="138">
        <f t="shared" si="16"/>
        <v>2.0354413228039717E-3</v>
      </c>
      <c r="Z97" s="138">
        <f t="shared" si="17"/>
        <v>1.9588184844581131E-3</v>
      </c>
      <c r="AA97" s="136">
        <v>80</v>
      </c>
      <c r="AB97" s="137">
        <v>2.0354413228039717E-3</v>
      </c>
      <c r="AD97" s="155">
        <v>1.9588184844581131E-3</v>
      </c>
    </row>
    <row r="98" spans="24:30" x14ac:dyDescent="0.25">
      <c r="X98" s="136">
        <v>90</v>
      </c>
      <c r="Y98" s="138">
        <f t="shared" si="16"/>
        <v>2.0354413228039717E-3</v>
      </c>
      <c r="Z98" s="138">
        <f t="shared" si="17"/>
        <v>1.9588184844581131E-3</v>
      </c>
      <c r="AA98" s="136">
        <v>81</v>
      </c>
      <c r="AB98" s="138">
        <v>2.0354413228039717E-3</v>
      </c>
      <c r="AD98" s="155">
        <v>1.9588184844581131E-3</v>
      </c>
    </row>
    <row r="99" spans="24:30" x14ac:dyDescent="0.25">
      <c r="X99" s="136">
        <v>91</v>
      </c>
      <c r="Y99" s="138">
        <f t="shared" si="16"/>
        <v>2.0354413228039717E-3</v>
      </c>
      <c r="Z99" s="138">
        <f t="shared" si="17"/>
        <v>1.9588184844581131E-3</v>
      </c>
      <c r="AA99" s="136">
        <v>82</v>
      </c>
      <c r="AB99" s="138">
        <v>2.0354413228039717E-3</v>
      </c>
      <c r="AD99" s="155">
        <v>1.9588184844581131E-3</v>
      </c>
    </row>
    <row r="100" spans="24:30" x14ac:dyDescent="0.25">
      <c r="X100" s="136">
        <v>92</v>
      </c>
      <c r="Y100" s="138">
        <f t="shared" si="16"/>
        <v>2.0354413228039717E-3</v>
      </c>
      <c r="Z100" s="138">
        <f t="shared" si="17"/>
        <v>1.9588184844581131E-3</v>
      </c>
      <c r="AA100" s="136">
        <v>83</v>
      </c>
      <c r="AB100" s="138">
        <v>2.0354413228039717E-3</v>
      </c>
      <c r="AD100" s="155">
        <v>1.9588184844581131E-3</v>
      </c>
    </row>
    <row r="101" spans="24:30" x14ac:dyDescent="0.25">
      <c r="X101" s="136">
        <v>93</v>
      </c>
      <c r="Y101" s="138">
        <f t="shared" si="16"/>
        <v>2.0354413228039717E-3</v>
      </c>
      <c r="Z101" s="138">
        <f t="shared" si="17"/>
        <v>1.9588184844581131E-3</v>
      </c>
      <c r="AA101" s="136">
        <v>84</v>
      </c>
      <c r="AB101" s="138">
        <v>2.0354413228039717E-3</v>
      </c>
      <c r="AD101" s="155">
        <v>1.9588184844581131E-3</v>
      </c>
    </row>
    <row r="102" spans="24:30" x14ac:dyDescent="0.25">
      <c r="X102" s="136">
        <v>94</v>
      </c>
      <c r="Y102" s="138">
        <f t="shared" si="16"/>
        <v>2.0354413228039717E-3</v>
      </c>
      <c r="Z102" s="138">
        <f t="shared" si="17"/>
        <v>1.9588184844581131E-3</v>
      </c>
      <c r="AA102" s="136">
        <v>85</v>
      </c>
      <c r="AB102" s="138">
        <v>2.0354413228039717E-3</v>
      </c>
      <c r="AD102" s="155">
        <v>1.9588184844581131E-3</v>
      </c>
    </row>
    <row r="103" spans="24:30" x14ac:dyDescent="0.25">
      <c r="X103" s="136">
        <v>95</v>
      </c>
      <c r="Y103" s="138">
        <f t="shared" si="16"/>
        <v>2.0354413228039717E-3</v>
      </c>
      <c r="Z103" s="138">
        <f t="shared" si="17"/>
        <v>1.9588184844581131E-3</v>
      </c>
      <c r="AA103" s="136">
        <v>86</v>
      </c>
      <c r="AB103" s="138">
        <v>2.0354413228039717E-3</v>
      </c>
      <c r="AD103" s="155">
        <v>1.9588184844581131E-3</v>
      </c>
    </row>
    <row r="104" spans="24:30" x14ac:dyDescent="0.25">
      <c r="X104" s="136">
        <v>96</v>
      </c>
      <c r="Y104" s="138">
        <f t="shared" si="16"/>
        <v>2.0354413228039717E-3</v>
      </c>
      <c r="Z104" s="138">
        <f t="shared" si="17"/>
        <v>1.9588184844581131E-3</v>
      </c>
      <c r="AA104" s="136">
        <v>87</v>
      </c>
      <c r="AB104" s="138">
        <v>2.0354413228039717E-3</v>
      </c>
      <c r="AD104" s="155">
        <v>1.9588184844581131E-3</v>
      </c>
    </row>
    <row r="105" spans="24:30" x14ac:dyDescent="0.25">
      <c r="X105" s="136">
        <v>97</v>
      </c>
      <c r="Y105" s="138">
        <f t="shared" si="16"/>
        <v>2.0354413228039717E-3</v>
      </c>
      <c r="Z105" s="138">
        <f t="shared" si="17"/>
        <v>1.9588184844581131E-3</v>
      </c>
      <c r="AA105" s="136">
        <v>88</v>
      </c>
      <c r="AB105" s="138">
        <v>2.0354413228039717E-3</v>
      </c>
      <c r="AD105" s="155">
        <v>1.9588184844581131E-3</v>
      </c>
    </row>
    <row r="106" spans="24:30" x14ac:dyDescent="0.25">
      <c r="X106" s="136">
        <v>98</v>
      </c>
      <c r="Y106" s="138">
        <f t="shared" si="16"/>
        <v>2.0354413228039717E-3</v>
      </c>
      <c r="Z106" s="138">
        <f t="shared" si="17"/>
        <v>1.9588184844581131E-3</v>
      </c>
      <c r="AA106" s="136">
        <v>89</v>
      </c>
      <c r="AB106" s="138">
        <v>2.0354413228039717E-3</v>
      </c>
      <c r="AD106" s="155">
        <v>1.9588184844581131E-3</v>
      </c>
    </row>
    <row r="107" spans="24:30" x14ac:dyDescent="0.25">
      <c r="X107" s="136">
        <v>99</v>
      </c>
      <c r="Y107" s="138">
        <f t="shared" si="16"/>
        <v>2.0354413228039717E-3</v>
      </c>
      <c r="Z107" s="138">
        <f t="shared" si="17"/>
        <v>1.9588184844581131E-3</v>
      </c>
      <c r="AA107" s="136">
        <v>90</v>
      </c>
      <c r="AB107" s="138">
        <v>2.0354413228039717E-3</v>
      </c>
      <c r="AD107" s="155">
        <v>1.9588184844581131E-3</v>
      </c>
    </row>
    <row r="108" spans="24:30" x14ac:dyDescent="0.25">
      <c r="X108" s="136">
        <v>100</v>
      </c>
      <c r="Y108" s="138">
        <f t="shared" si="16"/>
        <v>2.0354413228039717E-3</v>
      </c>
      <c r="Z108" s="138">
        <f t="shared" si="17"/>
        <v>1.9588184844581131E-3</v>
      </c>
      <c r="AA108" s="136">
        <v>91</v>
      </c>
      <c r="AB108" s="138">
        <v>2.0354413228039717E-3</v>
      </c>
      <c r="AD108" s="155">
        <v>1.9588184844581131E-3</v>
      </c>
    </row>
    <row r="109" spans="24:30" x14ac:dyDescent="0.25">
      <c r="X109" s="136">
        <v>101</v>
      </c>
      <c r="Y109" s="138">
        <f t="shared" si="16"/>
        <v>2.0354413228039717E-3</v>
      </c>
      <c r="Z109" s="138">
        <f t="shared" si="17"/>
        <v>1.9588184844581131E-3</v>
      </c>
      <c r="AA109" s="136">
        <v>92</v>
      </c>
      <c r="AB109" s="138">
        <v>2.0354413228039717E-3</v>
      </c>
      <c r="AD109" s="155">
        <v>1.9588184844581131E-3</v>
      </c>
    </row>
    <row r="110" spans="24:30" x14ac:dyDescent="0.25">
      <c r="X110" s="136">
        <v>102</v>
      </c>
      <c r="Y110" s="138">
        <f t="shared" si="16"/>
        <v>2.0354413228039717E-3</v>
      </c>
      <c r="Z110" s="138">
        <f t="shared" si="17"/>
        <v>1.9588184844581131E-3</v>
      </c>
      <c r="AA110" s="136">
        <v>93</v>
      </c>
      <c r="AB110" s="138">
        <v>2.0354413228039717E-3</v>
      </c>
      <c r="AD110" s="155">
        <v>1.9588184844581131E-3</v>
      </c>
    </row>
    <row r="111" spans="24:30" x14ac:dyDescent="0.25">
      <c r="X111" s="136">
        <v>103</v>
      </c>
      <c r="Y111" s="138">
        <f t="shared" si="16"/>
        <v>2.0354413228039717E-3</v>
      </c>
      <c r="Z111" s="138">
        <f t="shared" si="17"/>
        <v>1.9588184844581131E-3</v>
      </c>
      <c r="AA111" s="136">
        <v>94</v>
      </c>
      <c r="AB111" s="138">
        <v>2.0354413228039717E-3</v>
      </c>
      <c r="AD111" s="155">
        <v>1.9588184844581131E-3</v>
      </c>
    </row>
    <row r="112" spans="24:30" x14ac:dyDescent="0.25">
      <c r="X112" s="136">
        <v>104</v>
      </c>
      <c r="Y112" s="138">
        <f t="shared" si="16"/>
        <v>2.0354413228039717E-3</v>
      </c>
      <c r="Z112" s="138">
        <f t="shared" si="17"/>
        <v>1.9588184844581131E-3</v>
      </c>
      <c r="AA112" s="136">
        <v>95</v>
      </c>
      <c r="AB112" s="138">
        <v>2.0354413228039717E-3</v>
      </c>
      <c r="AD112" s="155">
        <v>1.9588184844581131E-3</v>
      </c>
    </row>
    <row r="113" spans="24:29" x14ac:dyDescent="0.25">
      <c r="AA113" s="136">
        <v>96</v>
      </c>
      <c r="AB113" s="138">
        <v>2.0354413228039717E-3</v>
      </c>
      <c r="AC113" s="138">
        <v>2.0354413228039717E-3</v>
      </c>
    </row>
    <row r="114" spans="24:29" x14ac:dyDescent="0.25">
      <c r="X114" s="136" t="s">
        <v>2</v>
      </c>
      <c r="Y114" s="139">
        <f>SUM(Y8:Y112)</f>
        <v>1.0000000000000002</v>
      </c>
      <c r="Z114" s="139">
        <f>SUM(Z8:Z112)</f>
        <v>1.0000000000000007</v>
      </c>
      <c r="AA114" s="136">
        <v>97</v>
      </c>
      <c r="AB114" s="138">
        <v>2.0354413228039717E-3</v>
      </c>
      <c r="AC114" s="138">
        <v>2.0354413228039717E-3</v>
      </c>
    </row>
    <row r="115" spans="24:29" x14ac:dyDescent="0.25">
      <c r="AA115" s="136">
        <v>98</v>
      </c>
      <c r="AB115" s="138">
        <v>2.0354413228039717E-3</v>
      </c>
      <c r="AC115" s="138">
        <v>2.0354413228039717E-3</v>
      </c>
    </row>
    <row r="116" spans="24:29" x14ac:dyDescent="0.25">
      <c r="AA116" s="136">
        <v>99</v>
      </c>
      <c r="AB116" s="138">
        <v>2.0354413228039717E-3</v>
      </c>
      <c r="AC116" s="138">
        <v>2.0354413228039717E-3</v>
      </c>
    </row>
    <row r="117" spans="24:29" x14ac:dyDescent="0.25">
      <c r="AA117" s="136">
        <v>100</v>
      </c>
      <c r="AB117" s="138">
        <v>2.0354413228039717E-3</v>
      </c>
      <c r="AC117" s="138">
        <v>2.0354413228039717E-3</v>
      </c>
    </row>
    <row r="118" spans="24:29" x14ac:dyDescent="0.25">
      <c r="AA118" s="136">
        <v>101</v>
      </c>
      <c r="AB118" s="138">
        <v>2.0354413228039717E-3</v>
      </c>
      <c r="AC118" s="138">
        <v>2.0354413228039717E-3</v>
      </c>
    </row>
    <row r="119" spans="24:29" x14ac:dyDescent="0.25">
      <c r="AA119" s="136">
        <v>102</v>
      </c>
      <c r="AB119" s="138">
        <v>2.0354413228039717E-3</v>
      </c>
      <c r="AC119" s="138">
        <v>2.0354413228039717E-3</v>
      </c>
    </row>
    <row r="120" spans="24:29" x14ac:dyDescent="0.25">
      <c r="AA120" s="136">
        <v>103</v>
      </c>
      <c r="AB120" s="138">
        <v>2.0354413228039717E-3</v>
      </c>
      <c r="AC120" s="138">
        <v>2.0354413228039717E-3</v>
      </c>
    </row>
    <row r="121" spans="24:29" x14ac:dyDescent="0.25">
      <c r="AA121" s="136">
        <v>104</v>
      </c>
      <c r="AB121" s="138">
        <v>2.0354413228039717E-3</v>
      </c>
      <c r="AC121" s="138">
        <v>2.0354413228039717E-3</v>
      </c>
    </row>
  </sheetData>
  <mergeCells count="3">
    <mergeCell ref="J6:L6"/>
    <mergeCell ref="A21:M21"/>
    <mergeCell ref="O21:T21"/>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48"/>
  <sheetViews>
    <sheetView topLeftCell="A23" zoomScale="85" zoomScaleNormal="85" workbookViewId="0">
      <selection activeCell="AV49" sqref="AV49"/>
    </sheetView>
  </sheetViews>
  <sheetFormatPr baseColWidth="10" defaultRowHeight="15" x14ac:dyDescent="0.25"/>
  <cols>
    <col min="1" max="1" width="36" customWidth="1"/>
    <col min="2" max="3" width="10.28515625" bestFit="1" customWidth="1"/>
    <col min="4" max="4" width="11.140625" bestFit="1" customWidth="1"/>
    <col min="5" max="5" width="5.5703125" customWidth="1"/>
    <col min="6" max="7" width="9.140625" bestFit="1" customWidth="1"/>
    <col min="8" max="8" width="10.140625" bestFit="1" customWidth="1"/>
    <col min="9" max="9" width="35.28515625" bestFit="1" customWidth="1"/>
    <col min="10" max="10" width="3.5703125" customWidth="1"/>
    <col min="11" max="11" width="6.85546875" style="31" bestFit="1" customWidth="1"/>
    <col min="12" max="12" width="2.7109375" customWidth="1"/>
    <col min="13" max="13" width="6.5703125" bestFit="1" customWidth="1"/>
    <col min="14" max="14" width="4.140625" customWidth="1"/>
    <col min="15" max="15" width="5.5703125" bestFit="1" customWidth="1"/>
    <col min="18" max="18" width="3.28515625" customWidth="1"/>
    <col min="31" max="31" width="3.28515625" customWidth="1"/>
  </cols>
  <sheetData>
    <row r="1" spans="1:15" x14ac:dyDescent="0.25">
      <c r="A1" s="33" t="s">
        <v>27</v>
      </c>
      <c r="B1" s="32"/>
      <c r="C1" s="32"/>
      <c r="D1" s="32"/>
      <c r="E1" s="32"/>
      <c r="F1" s="32"/>
      <c r="G1" s="32"/>
      <c r="H1" s="32"/>
    </row>
    <row r="2" spans="1:15" x14ac:dyDescent="0.25">
      <c r="A2" s="33" t="s">
        <v>46</v>
      </c>
      <c r="B2" s="32"/>
      <c r="C2" s="32"/>
      <c r="D2" s="32"/>
      <c r="E2" s="32"/>
      <c r="F2" s="32"/>
      <c r="G2" s="32"/>
      <c r="H2" s="32"/>
    </row>
    <row r="3" spans="1:15" x14ac:dyDescent="0.25">
      <c r="A3" s="33" t="s">
        <v>47</v>
      </c>
      <c r="B3" s="32"/>
      <c r="C3" s="32"/>
      <c r="D3" s="32"/>
      <c r="E3" s="32"/>
      <c r="F3" s="32"/>
      <c r="G3" s="32"/>
      <c r="H3" s="32"/>
    </row>
    <row r="4" spans="1:15" x14ac:dyDescent="0.25">
      <c r="A4" s="33" t="s">
        <v>45</v>
      </c>
      <c r="B4" s="32"/>
      <c r="C4" s="32"/>
      <c r="D4" s="32"/>
      <c r="E4" s="32"/>
      <c r="F4" s="32"/>
      <c r="G4" s="32"/>
      <c r="H4" s="32"/>
    </row>
    <row r="7" spans="1:15" x14ac:dyDescent="0.25">
      <c r="A7" s="36" t="s">
        <v>11</v>
      </c>
      <c r="B7" s="35" t="s">
        <v>33</v>
      </c>
      <c r="C7" s="7" t="s">
        <v>34</v>
      </c>
    </row>
    <row r="8" spans="1:15" x14ac:dyDescent="0.25">
      <c r="A8" s="25" t="s">
        <v>9</v>
      </c>
      <c r="B8" s="34">
        <v>372316</v>
      </c>
      <c r="C8" s="20">
        <v>153049</v>
      </c>
    </row>
    <row r="9" spans="1:15" x14ac:dyDescent="0.25">
      <c r="A9" s="25" t="s">
        <v>48</v>
      </c>
      <c r="B9" s="34">
        <v>1099623</v>
      </c>
      <c r="C9" s="20">
        <v>421281</v>
      </c>
    </row>
    <row r="10" spans="1:15" x14ac:dyDescent="0.25">
      <c r="A10" s="25" t="s">
        <v>49</v>
      </c>
      <c r="B10" s="34">
        <v>2541650</v>
      </c>
      <c r="C10" s="20">
        <v>1538458</v>
      </c>
    </row>
    <row r="11" spans="1:15" x14ac:dyDescent="0.25">
      <c r="A11" s="25" t="s">
        <v>6</v>
      </c>
      <c r="B11" s="34">
        <v>3104887</v>
      </c>
      <c r="C11" s="20">
        <v>3278225</v>
      </c>
    </row>
    <row r="12" spans="1:15" x14ac:dyDescent="0.25">
      <c r="A12" s="25" t="s">
        <v>5</v>
      </c>
      <c r="B12" s="34">
        <v>1747949</v>
      </c>
      <c r="C12" s="20">
        <v>5576035</v>
      </c>
    </row>
    <row r="13" spans="1:15" x14ac:dyDescent="0.25">
      <c r="A13" s="25" t="s">
        <v>4</v>
      </c>
      <c r="B13" s="34">
        <v>4833635</v>
      </c>
      <c r="C13" s="20">
        <v>1117883</v>
      </c>
    </row>
    <row r="14" spans="1:15" x14ac:dyDescent="0.25">
      <c r="A14" s="37" t="s">
        <v>26</v>
      </c>
      <c r="B14" s="38">
        <f>SUM(B8:B13)</f>
        <v>13700060</v>
      </c>
      <c r="C14" s="39">
        <f>SUM(C8:C13)</f>
        <v>12084931</v>
      </c>
    </row>
    <row r="16" spans="1:15" x14ac:dyDescent="0.25">
      <c r="A16" s="50" t="s">
        <v>63</v>
      </c>
      <c r="J16" s="174" t="s">
        <v>72</v>
      </c>
      <c r="K16" s="174"/>
      <c r="L16" s="174"/>
      <c r="M16" s="174"/>
      <c r="N16" s="174"/>
      <c r="O16" s="174"/>
    </row>
    <row r="18" spans="1:63" x14ac:dyDescent="0.25">
      <c r="A18" s="36" t="s">
        <v>11</v>
      </c>
      <c r="B18" s="35" t="s">
        <v>33</v>
      </c>
      <c r="C18" s="7" t="s">
        <v>34</v>
      </c>
      <c r="D18" s="41" t="s">
        <v>2</v>
      </c>
      <c r="F18" s="47" t="s">
        <v>33</v>
      </c>
      <c r="G18" s="7" t="s">
        <v>34</v>
      </c>
      <c r="H18" s="41" t="s">
        <v>2</v>
      </c>
      <c r="I18" s="36" t="s">
        <v>11</v>
      </c>
      <c r="K18" s="57" t="s">
        <v>66</v>
      </c>
      <c r="M18" s="59" t="s">
        <v>66</v>
      </c>
      <c r="O18" s="57" t="s">
        <v>69</v>
      </c>
    </row>
    <row r="19" spans="1:63" x14ac:dyDescent="0.25">
      <c r="A19" s="25" t="s">
        <v>9</v>
      </c>
      <c r="B19" s="34">
        <v>372316</v>
      </c>
      <c r="C19" s="20">
        <v>153049</v>
      </c>
      <c r="D19" s="40">
        <f>B19+C19</f>
        <v>525365</v>
      </c>
      <c r="F19" s="48">
        <f>B19/$D$25</f>
        <v>1.4439252664466705E-2</v>
      </c>
      <c r="G19" s="43">
        <f>C19/$D$25</f>
        <v>5.935584774879309E-3</v>
      </c>
      <c r="H19" s="44">
        <f>F19+G19</f>
        <v>2.0374837439346014E-2</v>
      </c>
      <c r="I19" s="25" t="s">
        <v>9</v>
      </c>
      <c r="K19" s="56">
        <f t="shared" ref="K19:K23" si="0">F19/G19</f>
        <v>2.4326588216845586</v>
      </c>
      <c r="M19" s="60">
        <f>K19/K$36</f>
        <v>2.145867536828247E-2</v>
      </c>
      <c r="O19" s="56">
        <f>G19/F19</f>
        <v>0.41107285209338307</v>
      </c>
    </row>
    <row r="20" spans="1:63" x14ac:dyDescent="0.25">
      <c r="A20" s="25" t="s">
        <v>48</v>
      </c>
      <c r="B20" s="34">
        <v>1099623</v>
      </c>
      <c r="C20" s="20">
        <v>421281</v>
      </c>
      <c r="D20" s="40">
        <f t="shared" ref="D20:D24" si="1">B20+C20</f>
        <v>1520904</v>
      </c>
      <c r="F20" s="48">
        <f t="shared" ref="F20:G24" si="2">B20/$D$25</f>
        <v>4.2645855490118262E-2</v>
      </c>
      <c r="G20" s="43">
        <f t="shared" si="2"/>
        <v>1.6338225597984504E-2</v>
      </c>
      <c r="H20" s="44">
        <f t="shared" ref="H20:H24" si="3">F20+G20</f>
        <v>5.8984081088102769E-2</v>
      </c>
      <c r="I20" s="25" t="s">
        <v>48</v>
      </c>
      <c r="K20" s="56">
        <f t="shared" si="0"/>
        <v>2.6101889237824634</v>
      </c>
      <c r="M20" s="60">
        <f t="shared" ref="M20:M24" si="4">K20/K$36</f>
        <v>2.3024682403489715E-2</v>
      </c>
      <c r="O20" s="56">
        <f t="shared" ref="O20:O24" si="5">G20/F20</f>
        <v>0.3831140308996811</v>
      </c>
    </row>
    <row r="21" spans="1:63" x14ac:dyDescent="0.25">
      <c r="A21" s="25" t="s">
        <v>49</v>
      </c>
      <c r="B21" s="34">
        <v>2541650</v>
      </c>
      <c r="C21" s="20">
        <v>1538458</v>
      </c>
      <c r="D21" s="40">
        <f t="shared" si="1"/>
        <v>4080108</v>
      </c>
      <c r="F21" s="48">
        <f t="shared" si="2"/>
        <v>9.8570908944664748E-2</v>
      </c>
      <c r="G21" s="43">
        <f t="shared" si="2"/>
        <v>5.966486472692583E-2</v>
      </c>
      <c r="H21" s="44">
        <f t="shared" si="3"/>
        <v>0.15823577367159058</v>
      </c>
      <c r="I21" s="25" t="s">
        <v>49</v>
      </c>
      <c r="K21" s="56">
        <f t="shared" si="0"/>
        <v>1.6520762997754894</v>
      </c>
      <c r="M21" s="60">
        <f t="shared" si="4"/>
        <v>1.4573095365656871E-2</v>
      </c>
      <c r="O21" s="56">
        <f t="shared" si="5"/>
        <v>0.60529891999291796</v>
      </c>
    </row>
    <row r="22" spans="1:63" x14ac:dyDescent="0.25">
      <c r="A22" s="25" t="s">
        <v>6</v>
      </c>
      <c r="B22" s="34">
        <v>3104887</v>
      </c>
      <c r="C22" s="20">
        <v>3278225</v>
      </c>
      <c r="D22" s="40">
        <f t="shared" si="1"/>
        <v>6383112</v>
      </c>
      <c r="F22" s="48">
        <f t="shared" si="2"/>
        <v>0.12041450780417182</v>
      </c>
      <c r="G22" s="43">
        <f t="shared" si="2"/>
        <v>0.12713694567510223</v>
      </c>
      <c r="H22" s="44">
        <f t="shared" si="3"/>
        <v>0.24755145347927404</v>
      </c>
      <c r="I22" s="25" t="s">
        <v>6</v>
      </c>
      <c r="K22" s="56">
        <f t="shared" si="0"/>
        <v>0.94712443471695817</v>
      </c>
      <c r="M22" s="60">
        <f t="shared" si="4"/>
        <v>8.3546593532936673E-3</v>
      </c>
      <c r="O22" s="56">
        <f t="shared" si="5"/>
        <v>1.0558274745586553</v>
      </c>
    </row>
    <row r="23" spans="1:63" x14ac:dyDescent="0.25">
      <c r="A23" s="25" t="s">
        <v>5</v>
      </c>
      <c r="B23" s="34">
        <v>1747949</v>
      </c>
      <c r="C23" s="20">
        <v>5576035</v>
      </c>
      <c r="D23" s="40">
        <f t="shared" si="1"/>
        <v>7323984</v>
      </c>
      <c r="F23" s="48">
        <f t="shared" si="2"/>
        <v>6.7789397328081286E-2</v>
      </c>
      <c r="G23" s="43">
        <f t="shared" si="2"/>
        <v>0.21625119046968061</v>
      </c>
      <c r="H23" s="44">
        <f t="shared" si="3"/>
        <v>0.28404058779776187</v>
      </c>
      <c r="I23" s="25" t="s">
        <v>5</v>
      </c>
      <c r="K23" s="56">
        <f t="shared" si="0"/>
        <v>0.31347525616320554</v>
      </c>
      <c r="M23" s="60">
        <f t="shared" si="4"/>
        <v>2.7651899633575794E-3</v>
      </c>
      <c r="O23" s="56">
        <f t="shared" si="5"/>
        <v>3.1900444463768682</v>
      </c>
    </row>
    <row r="24" spans="1:63" x14ac:dyDescent="0.25">
      <c r="A24" s="25" t="s">
        <v>4</v>
      </c>
      <c r="B24" s="34">
        <v>4833635</v>
      </c>
      <c r="C24" s="20">
        <v>1117883</v>
      </c>
      <c r="D24" s="40">
        <f t="shared" si="1"/>
        <v>5951518</v>
      </c>
      <c r="F24" s="48">
        <f t="shared" si="2"/>
        <v>0.18745924712558557</v>
      </c>
      <c r="G24" s="43">
        <f t="shared" si="2"/>
        <v>4.3354019398339133E-2</v>
      </c>
      <c r="H24" s="44">
        <f t="shared" si="3"/>
        <v>0.2308132665239247</v>
      </c>
      <c r="I24" s="25" t="s">
        <v>4</v>
      </c>
      <c r="K24" s="56">
        <f>F24/G24</f>
        <v>4.3239185138337373</v>
      </c>
      <c r="M24" s="60">
        <f t="shared" si="4"/>
        <v>3.814162630623754E-2</v>
      </c>
      <c r="O24" s="56">
        <f t="shared" si="5"/>
        <v>0.23127170338678862</v>
      </c>
    </row>
    <row r="25" spans="1:63" x14ac:dyDescent="0.25">
      <c r="A25" s="37" t="s">
        <v>26</v>
      </c>
      <c r="B25" s="38">
        <f>SUM(B19:B24)</f>
        <v>13700060</v>
      </c>
      <c r="C25" s="39">
        <f>SUM(C19:C24)</f>
        <v>12084931</v>
      </c>
      <c r="D25" s="42">
        <f>SUM(D19:D24)</f>
        <v>25784991</v>
      </c>
      <c r="F25" s="49">
        <f>SUM(F19:F24)</f>
        <v>0.53131916935708845</v>
      </c>
      <c r="G25" s="45">
        <f>SUM(G19:G24)</f>
        <v>0.46868083064291166</v>
      </c>
      <c r="H25" s="46">
        <f>SUM(H19:H24)</f>
        <v>1</v>
      </c>
      <c r="I25" s="37" t="s">
        <v>26</v>
      </c>
      <c r="K25" s="58">
        <f>F25/G25</f>
        <v>1.1336481772216986</v>
      </c>
      <c r="M25" s="61">
        <f>K25/K$36</f>
        <v>0.01</v>
      </c>
      <c r="O25" s="58">
        <f>G25/F25</f>
        <v>0.88210788857859013</v>
      </c>
    </row>
    <row r="26" spans="1:63" x14ac:dyDescent="0.25">
      <c r="K26" s="55"/>
      <c r="O26" s="55"/>
    </row>
    <row r="27" spans="1:63" x14ac:dyDescent="0.25">
      <c r="A27" s="50" t="s">
        <v>64</v>
      </c>
      <c r="K27" s="55"/>
      <c r="O27" s="55"/>
    </row>
    <row r="28" spans="1:63" x14ac:dyDescent="0.25">
      <c r="K28" s="55"/>
      <c r="O28" s="55"/>
      <c r="R28" s="164"/>
      <c r="S28" s="164"/>
      <c r="T28" s="164"/>
      <c r="U28" s="164"/>
      <c r="V28" s="164"/>
      <c r="W28" s="164"/>
      <c r="X28" s="164"/>
      <c r="Y28" s="164"/>
      <c r="Z28" s="164"/>
      <c r="AA28" s="164"/>
      <c r="AB28" s="164"/>
      <c r="AC28" s="164"/>
      <c r="AD28" s="164"/>
      <c r="AE28" s="164"/>
    </row>
    <row r="29" spans="1:63" x14ac:dyDescent="0.25">
      <c r="A29" s="36" t="s">
        <v>11</v>
      </c>
      <c r="B29" s="35" t="s">
        <v>33</v>
      </c>
      <c r="C29" s="7" t="s">
        <v>34</v>
      </c>
      <c r="D29" s="41" t="s">
        <v>2</v>
      </c>
      <c r="F29" s="47" t="s">
        <v>33</v>
      </c>
      <c r="G29" s="7" t="s">
        <v>34</v>
      </c>
      <c r="H29" s="54" t="s">
        <v>2</v>
      </c>
      <c r="I29" s="36" t="s">
        <v>11</v>
      </c>
      <c r="K29" s="57" t="s">
        <v>66</v>
      </c>
      <c r="M29" s="59" t="s">
        <v>66</v>
      </c>
      <c r="O29" s="57" t="s">
        <v>69</v>
      </c>
      <c r="Q29" t="s">
        <v>80</v>
      </c>
      <c r="R29" s="164"/>
      <c r="S29" s="164"/>
      <c r="T29" s="164"/>
      <c r="U29" s="164"/>
      <c r="V29" s="164"/>
      <c r="W29" s="164"/>
      <c r="X29" s="164"/>
      <c r="Y29" s="164"/>
      <c r="Z29" s="164"/>
      <c r="AA29" s="164"/>
      <c r="AB29" s="164"/>
      <c r="AC29" s="164"/>
      <c r="AD29" s="164"/>
      <c r="AE29" s="164"/>
      <c r="BI29" s="57" t="s">
        <v>66</v>
      </c>
      <c r="BJ29" s="57" t="s">
        <v>69</v>
      </c>
      <c r="BK29" s="57" t="s">
        <v>69</v>
      </c>
    </row>
    <row r="30" spans="1:63" x14ac:dyDescent="0.25">
      <c r="A30" s="25" t="s">
        <v>9</v>
      </c>
      <c r="B30" s="34">
        <v>372316</v>
      </c>
      <c r="C30" s="20">
        <v>153049</v>
      </c>
      <c r="D30" s="40">
        <f>B30+C30</f>
        <v>525365</v>
      </c>
      <c r="F30" s="48">
        <f>B30/$D30</f>
        <v>0.70868063156091476</v>
      </c>
      <c r="G30" s="51">
        <f>C30/$D30</f>
        <v>0.29131936843908518</v>
      </c>
      <c r="H30" s="52">
        <f>F30+G30</f>
        <v>1</v>
      </c>
      <c r="I30" s="25" t="s">
        <v>9</v>
      </c>
      <c r="K30" s="158">
        <f>100*F30/G30</f>
        <v>243.26588216845587</v>
      </c>
      <c r="M30" s="160">
        <f t="shared" ref="M30:M36" si="6">100*K30/K$36</f>
        <v>214.58675368282471</v>
      </c>
      <c r="O30" s="158">
        <f>100*G30/F30</f>
        <v>41.107285209338301</v>
      </c>
      <c r="R30" s="164"/>
      <c r="S30" s="164"/>
      <c r="T30" s="164"/>
      <c r="U30" s="164"/>
      <c r="V30" s="164"/>
      <c r="W30" s="164"/>
      <c r="X30" s="164"/>
      <c r="Y30" s="164"/>
      <c r="Z30" s="164"/>
      <c r="AA30" s="164"/>
      <c r="AB30" s="164"/>
      <c r="AC30" s="164"/>
      <c r="AD30" s="164"/>
      <c r="AE30" s="164"/>
      <c r="BI30" s="162">
        <v>243.26588216845585</v>
      </c>
      <c r="BJ30" s="162">
        <v>41.107285209338301</v>
      </c>
      <c r="BK30" s="162"/>
    </row>
    <row r="31" spans="1:63" x14ac:dyDescent="0.25">
      <c r="A31" s="25" t="s">
        <v>48</v>
      </c>
      <c r="B31" s="34">
        <v>1099623</v>
      </c>
      <c r="C31" s="20">
        <v>421281</v>
      </c>
      <c r="D31" s="40">
        <f t="shared" ref="D31:D35" si="7">B31+C31</f>
        <v>1520904</v>
      </c>
      <c r="F31" s="48">
        <f t="shared" ref="F31:F35" si="8">B31/$D31</f>
        <v>0.72300618579476417</v>
      </c>
      <c r="G31" s="51">
        <f t="shared" ref="G31:G35" si="9">C31/$D31</f>
        <v>0.27699381420523583</v>
      </c>
      <c r="H31" s="52">
        <f t="shared" ref="H31:H36" si="10">F31+G31</f>
        <v>1</v>
      </c>
      <c r="I31" s="25" t="s">
        <v>48</v>
      </c>
      <c r="K31" s="158">
        <f t="shared" ref="K31:K35" si="11">100*F31/G31</f>
        <v>261.01889237824639</v>
      </c>
      <c r="M31" s="160">
        <f t="shared" si="6"/>
        <v>230.2468240348972</v>
      </c>
      <c r="O31" s="158">
        <f t="shared" ref="O31:O35" si="12">100*G31/F31</f>
        <v>38.31140308996811</v>
      </c>
      <c r="R31" s="164"/>
      <c r="S31" s="164"/>
      <c r="T31" s="164"/>
      <c r="U31" s="164"/>
      <c r="V31" s="164"/>
      <c r="W31" s="164"/>
      <c r="X31" s="164"/>
      <c r="Y31" s="164"/>
      <c r="Z31" s="164"/>
      <c r="AA31" s="164"/>
      <c r="AB31" s="164"/>
      <c r="AC31" s="164"/>
      <c r="AD31" s="164"/>
      <c r="AE31" s="164"/>
      <c r="BI31" s="162">
        <v>261.01889237824633</v>
      </c>
      <c r="BJ31" s="162">
        <v>38.311403089968103</v>
      </c>
      <c r="BK31" s="162"/>
    </row>
    <row r="32" spans="1:63" x14ac:dyDescent="0.25">
      <c r="A32" s="25" t="s">
        <v>49</v>
      </c>
      <c r="B32" s="34">
        <v>2541650</v>
      </c>
      <c r="C32" s="20">
        <v>1538458</v>
      </c>
      <c r="D32" s="40">
        <f t="shared" si="7"/>
        <v>4080108</v>
      </c>
      <c r="F32" s="48">
        <f t="shared" si="8"/>
        <v>0.62293694186526438</v>
      </c>
      <c r="G32" s="51">
        <f t="shared" si="9"/>
        <v>0.37706305813473567</v>
      </c>
      <c r="H32" s="52">
        <f t="shared" si="10"/>
        <v>1</v>
      </c>
      <c r="I32" s="25" t="s">
        <v>49</v>
      </c>
      <c r="K32" s="158">
        <f t="shared" si="11"/>
        <v>165.20762997754895</v>
      </c>
      <c r="M32" s="160">
        <f t="shared" si="6"/>
        <v>145.73095365656869</v>
      </c>
      <c r="O32" s="158">
        <f t="shared" si="12"/>
        <v>60.529891999291806</v>
      </c>
      <c r="R32" s="164"/>
      <c r="S32" s="164"/>
      <c r="T32" s="164"/>
      <c r="U32" s="164"/>
      <c r="V32" s="164"/>
      <c r="W32" s="164"/>
      <c r="X32" s="164"/>
      <c r="Y32" s="164"/>
      <c r="Z32" s="164"/>
      <c r="AA32" s="164"/>
      <c r="AB32" s="164"/>
      <c r="AC32" s="164"/>
      <c r="AD32" s="164"/>
      <c r="AE32" s="164"/>
      <c r="BI32" s="162">
        <v>165.20762997754895</v>
      </c>
      <c r="BJ32" s="162">
        <v>60.529891999291799</v>
      </c>
      <c r="BK32" s="162"/>
    </row>
    <row r="33" spans="1:63" x14ac:dyDescent="0.25">
      <c r="A33" s="25" t="s">
        <v>6</v>
      </c>
      <c r="B33" s="34">
        <v>3104887</v>
      </c>
      <c r="C33" s="20">
        <v>3278225</v>
      </c>
      <c r="D33" s="40">
        <f t="shared" si="7"/>
        <v>6383112</v>
      </c>
      <c r="F33" s="48">
        <f t="shared" si="8"/>
        <v>0.48642214017237989</v>
      </c>
      <c r="G33" s="51">
        <f t="shared" si="9"/>
        <v>0.51357785982762016</v>
      </c>
      <c r="H33" s="52">
        <f t="shared" si="10"/>
        <v>1</v>
      </c>
      <c r="I33" s="25" t="s">
        <v>6</v>
      </c>
      <c r="K33" s="158">
        <f t="shared" si="11"/>
        <v>94.712443471695806</v>
      </c>
      <c r="M33" s="160">
        <f t="shared" si="6"/>
        <v>83.546593532936669</v>
      </c>
      <c r="O33" s="158">
        <f t="shared" si="12"/>
        <v>105.58274745586554</v>
      </c>
      <c r="R33" s="164"/>
      <c r="S33" s="164"/>
      <c r="T33" s="164"/>
      <c r="U33" s="164"/>
      <c r="V33" s="164"/>
      <c r="W33" s="164"/>
      <c r="X33" s="164"/>
      <c r="Y33" s="164"/>
      <c r="Z33" s="164"/>
      <c r="AA33" s="164"/>
      <c r="AB33" s="164"/>
      <c r="AC33" s="164"/>
      <c r="AD33" s="164"/>
      <c r="AE33" s="164"/>
      <c r="BI33" s="162"/>
      <c r="BJ33" s="162">
        <v>105.58274745586556</v>
      </c>
      <c r="BK33" s="162">
        <v>-105.58274745586556</v>
      </c>
    </row>
    <row r="34" spans="1:63" x14ac:dyDescent="0.25">
      <c r="A34" s="25" t="s">
        <v>5</v>
      </c>
      <c r="B34" s="34">
        <v>1747949</v>
      </c>
      <c r="C34" s="20">
        <v>5576035</v>
      </c>
      <c r="D34" s="40">
        <f t="shared" si="7"/>
        <v>7323984</v>
      </c>
      <c r="F34" s="48">
        <f t="shared" si="8"/>
        <v>0.23866095283659822</v>
      </c>
      <c r="G34" s="51">
        <f t="shared" si="9"/>
        <v>0.76133904716340173</v>
      </c>
      <c r="H34" s="52">
        <f t="shared" si="10"/>
        <v>1</v>
      </c>
      <c r="I34" s="25" t="s">
        <v>5</v>
      </c>
      <c r="K34" s="158">
        <f t="shared" si="11"/>
        <v>31.347525616320556</v>
      </c>
      <c r="M34" s="160">
        <f t="shared" si="6"/>
        <v>27.651899633575798</v>
      </c>
      <c r="O34" s="158">
        <f t="shared" si="12"/>
        <v>319.00444463768679</v>
      </c>
      <c r="R34" s="164"/>
      <c r="S34" s="164"/>
      <c r="T34" s="164"/>
      <c r="U34" s="164"/>
      <c r="V34" s="164"/>
      <c r="W34" s="164"/>
      <c r="X34" s="164"/>
      <c r="Y34" s="164"/>
      <c r="Z34" s="164"/>
      <c r="AA34" s="164"/>
      <c r="AB34" s="164"/>
      <c r="AC34" s="164"/>
      <c r="AD34" s="164"/>
      <c r="AE34" s="164"/>
      <c r="BI34" s="162"/>
      <c r="BJ34" s="162">
        <v>319.00444463768679</v>
      </c>
      <c r="BK34" s="162">
        <v>-319.00444463768679</v>
      </c>
    </row>
    <row r="35" spans="1:63" x14ac:dyDescent="0.25">
      <c r="A35" s="25" t="s">
        <v>4</v>
      </c>
      <c r="B35" s="34">
        <v>4833635</v>
      </c>
      <c r="C35" s="20">
        <v>1117883</v>
      </c>
      <c r="D35" s="40">
        <f t="shared" si="7"/>
        <v>5951518</v>
      </c>
      <c r="F35" s="48">
        <f t="shared" si="8"/>
        <v>0.81216842492957264</v>
      </c>
      <c r="G35" s="51">
        <f t="shared" si="9"/>
        <v>0.18783157507042741</v>
      </c>
      <c r="H35" s="52">
        <f t="shared" si="10"/>
        <v>1</v>
      </c>
      <c r="I35" s="25" t="s">
        <v>4</v>
      </c>
      <c r="K35" s="158">
        <f t="shared" si="11"/>
        <v>432.39185138337382</v>
      </c>
      <c r="M35" s="160">
        <f t="shared" si="6"/>
        <v>381.41626306237544</v>
      </c>
      <c r="O35" s="158">
        <f t="shared" si="12"/>
        <v>23.127170338678862</v>
      </c>
      <c r="R35" s="164"/>
      <c r="S35" s="164"/>
      <c r="T35" s="164"/>
      <c r="U35" s="164"/>
      <c r="V35" s="164"/>
      <c r="W35" s="164"/>
      <c r="X35" s="164"/>
      <c r="Y35" s="164"/>
      <c r="Z35" s="164"/>
      <c r="AA35" s="164"/>
      <c r="AB35" s="164"/>
      <c r="AC35" s="164"/>
      <c r="AD35" s="164"/>
      <c r="AE35" s="164"/>
      <c r="BI35" s="162">
        <v>432.39185138337371</v>
      </c>
      <c r="BJ35" s="162">
        <v>23.127170338678859</v>
      </c>
      <c r="BK35" s="162"/>
    </row>
    <row r="36" spans="1:63" x14ac:dyDescent="0.25">
      <c r="A36" s="37" t="s">
        <v>26</v>
      </c>
      <c r="B36" s="38">
        <f>SUM(B30:B35)</f>
        <v>13700060</v>
      </c>
      <c r="C36" s="39">
        <f>SUM(C30:C35)</f>
        <v>12084931</v>
      </c>
      <c r="D36" s="42">
        <f>SUM(D30:D35)</f>
        <v>25784991</v>
      </c>
      <c r="F36" s="49">
        <f>B36/$D36</f>
        <v>0.53131916935708834</v>
      </c>
      <c r="G36" s="45">
        <f>C36/$D36</f>
        <v>0.46868083064291161</v>
      </c>
      <c r="H36" s="53">
        <f t="shared" si="10"/>
        <v>1</v>
      </c>
      <c r="I36" s="37" t="s">
        <v>26</v>
      </c>
      <c r="K36" s="159">
        <f>100*F36/G36</f>
        <v>113.36481772216986</v>
      </c>
      <c r="M36" s="161">
        <f t="shared" si="6"/>
        <v>100</v>
      </c>
      <c r="O36" s="159">
        <f>100*G36/F36</f>
        <v>88.210788857859029</v>
      </c>
      <c r="R36" s="164"/>
      <c r="S36" s="164"/>
      <c r="T36" s="164"/>
      <c r="U36" s="164"/>
      <c r="V36" s="164"/>
      <c r="W36" s="164"/>
      <c r="X36" s="164"/>
      <c r="Y36" s="164"/>
      <c r="Z36" s="164"/>
      <c r="AA36" s="164"/>
      <c r="AB36" s="164"/>
      <c r="AC36" s="164"/>
      <c r="AD36" s="164"/>
      <c r="AE36" s="164"/>
      <c r="BI36" s="163">
        <v>113.36481772216986</v>
      </c>
      <c r="BJ36" s="163">
        <v>88.210788857859029</v>
      </c>
      <c r="BK36" s="163">
        <v>-88.210788857859029</v>
      </c>
    </row>
    <row r="37" spans="1:63" x14ac:dyDescent="0.25">
      <c r="K37" s="55"/>
      <c r="O37" s="55"/>
      <c r="R37" s="164"/>
      <c r="S37" s="164"/>
      <c r="T37" s="164"/>
      <c r="U37" s="164"/>
      <c r="V37" s="164"/>
      <c r="W37" s="164"/>
      <c r="X37" s="164"/>
      <c r="Y37" s="164"/>
      <c r="Z37" s="164"/>
      <c r="AA37" s="164"/>
      <c r="AB37" s="164"/>
      <c r="AC37" s="164"/>
      <c r="AD37" s="164"/>
      <c r="AE37" s="164"/>
    </row>
    <row r="38" spans="1:63" x14ac:dyDescent="0.25">
      <c r="K38" s="55"/>
      <c r="O38" s="55"/>
      <c r="R38" s="164"/>
      <c r="S38" s="164"/>
      <c r="T38" s="164"/>
      <c r="U38" s="164"/>
      <c r="V38" s="164"/>
      <c r="W38" s="164"/>
      <c r="X38" s="164"/>
      <c r="Y38" s="164"/>
      <c r="Z38" s="164"/>
      <c r="AA38" s="164"/>
      <c r="AB38" s="164"/>
      <c r="AC38" s="164"/>
      <c r="AD38" s="164"/>
      <c r="AE38" s="164"/>
    </row>
    <row r="39" spans="1:63" x14ac:dyDescent="0.25">
      <c r="A39" s="50" t="s">
        <v>65</v>
      </c>
      <c r="K39" s="55"/>
      <c r="O39" s="55"/>
      <c r="R39" s="164"/>
      <c r="S39" s="164"/>
      <c r="T39" s="164"/>
      <c r="U39" s="164"/>
      <c r="V39" s="164"/>
      <c r="W39" s="164"/>
      <c r="X39" s="164"/>
      <c r="Y39" s="164"/>
      <c r="Z39" s="164"/>
      <c r="AA39" s="164"/>
      <c r="AB39" s="164"/>
      <c r="AC39" s="164"/>
      <c r="AD39" s="164"/>
      <c r="AE39" s="164"/>
    </row>
    <row r="40" spans="1:63" x14ac:dyDescent="0.25">
      <c r="K40" s="55"/>
      <c r="O40" s="55"/>
      <c r="R40" s="164"/>
      <c r="S40" s="164"/>
      <c r="T40" s="164"/>
      <c r="U40" s="164"/>
      <c r="V40" s="164"/>
      <c r="W40" s="164"/>
      <c r="X40" s="164"/>
      <c r="Y40" s="164"/>
      <c r="Z40" s="164"/>
      <c r="AA40" s="164"/>
      <c r="AB40" s="164"/>
      <c r="AC40" s="164"/>
      <c r="AD40" s="164"/>
      <c r="AE40" s="164"/>
    </row>
    <row r="41" spans="1:63" x14ac:dyDescent="0.25">
      <c r="A41" s="36" t="s">
        <v>11</v>
      </c>
      <c r="B41" s="35" t="s">
        <v>33</v>
      </c>
      <c r="C41" s="7" t="s">
        <v>34</v>
      </c>
      <c r="D41" s="41" t="s">
        <v>2</v>
      </c>
      <c r="F41" s="47" t="s">
        <v>33</v>
      </c>
      <c r="G41" s="7" t="s">
        <v>34</v>
      </c>
      <c r="H41" s="54" t="s">
        <v>2</v>
      </c>
      <c r="I41" s="36" t="s">
        <v>11</v>
      </c>
      <c r="K41" s="57" t="s">
        <v>66</v>
      </c>
      <c r="O41" s="57" t="s">
        <v>69</v>
      </c>
      <c r="Q41" t="s">
        <v>81</v>
      </c>
      <c r="R41" s="164"/>
      <c r="S41" s="164"/>
      <c r="T41" s="164"/>
      <c r="U41" s="164"/>
      <c r="V41" s="164"/>
      <c r="W41" s="164"/>
      <c r="X41" s="164"/>
      <c r="Y41" s="164"/>
      <c r="Z41" s="164"/>
      <c r="AA41" s="164"/>
      <c r="AB41" s="164"/>
      <c r="AC41" s="164"/>
      <c r="AD41" s="164"/>
      <c r="AE41" s="164"/>
    </row>
    <row r="42" spans="1:63" x14ac:dyDescent="0.25">
      <c r="A42" s="25" t="s">
        <v>9</v>
      </c>
      <c r="B42" s="34">
        <v>372316</v>
      </c>
      <c r="C42" s="20">
        <v>153049</v>
      </c>
      <c r="D42" s="40">
        <f>B42+C42</f>
        <v>525365</v>
      </c>
      <c r="F42" s="48">
        <f>B42/B$48</f>
        <v>2.7176231344972213E-2</v>
      </c>
      <c r="G42" s="48">
        <f>C42/C$48</f>
        <v>1.2664449635666104E-2</v>
      </c>
      <c r="H42" s="48">
        <f>D42/D$48</f>
        <v>2.0374837439346014E-2</v>
      </c>
      <c r="I42" s="25" t="s">
        <v>9</v>
      </c>
      <c r="K42" s="56">
        <f t="shared" ref="K42:K46" si="13">F42/G42</f>
        <v>2.1458675368282472</v>
      </c>
      <c r="O42" s="56">
        <f>G42/F42</f>
        <v>0.46601198948098865</v>
      </c>
      <c r="R42" s="164"/>
      <c r="S42" s="164"/>
      <c r="T42" s="164"/>
      <c r="U42" s="164"/>
      <c r="V42" s="164"/>
      <c r="W42" s="164"/>
      <c r="X42" s="164"/>
      <c r="Y42" s="164"/>
      <c r="Z42" s="164"/>
      <c r="AA42" s="164"/>
      <c r="AB42" s="164"/>
      <c r="AC42" s="164"/>
      <c r="AD42" s="164"/>
      <c r="AE42" s="164"/>
    </row>
    <row r="43" spans="1:63" x14ac:dyDescent="0.25">
      <c r="A43" s="25" t="s">
        <v>48</v>
      </c>
      <c r="B43" s="34">
        <v>1099623</v>
      </c>
      <c r="C43" s="20">
        <v>421281</v>
      </c>
      <c r="D43" s="40">
        <f t="shared" ref="D43:D47" si="14">B43+C43</f>
        <v>1520904</v>
      </c>
      <c r="F43" s="48">
        <f t="shared" ref="F43:H47" si="15">B43/B$48</f>
        <v>8.0264101033134166E-2</v>
      </c>
      <c r="G43" s="48">
        <f t="shared" si="15"/>
        <v>3.4860025266176528E-2</v>
      </c>
      <c r="H43" s="48">
        <f t="shared" si="15"/>
        <v>5.8984081088102762E-2</v>
      </c>
      <c r="I43" s="25" t="s">
        <v>48</v>
      </c>
      <c r="K43" s="56">
        <f t="shared" si="13"/>
        <v>2.3024682403489716</v>
      </c>
      <c r="O43" s="56">
        <f t="shared" ref="O43:O47" si="16">G43/F43</f>
        <v>0.43431652279748095</v>
      </c>
      <c r="R43" s="164"/>
      <c r="S43" s="164"/>
      <c r="T43" s="164"/>
      <c r="U43" s="164"/>
      <c r="V43" s="164"/>
      <c r="W43" s="164"/>
      <c r="X43" s="164"/>
      <c r="Y43" s="164"/>
      <c r="Z43" s="164"/>
      <c r="AA43" s="164"/>
      <c r="AB43" s="164"/>
      <c r="AC43" s="164"/>
      <c r="AD43" s="164"/>
      <c r="AE43" s="164"/>
    </row>
    <row r="44" spans="1:63" x14ac:dyDescent="0.25">
      <c r="A44" s="25" t="s">
        <v>49</v>
      </c>
      <c r="B44" s="34">
        <v>2541650</v>
      </c>
      <c r="C44" s="20">
        <v>1538458</v>
      </c>
      <c r="D44" s="40">
        <f t="shared" si="14"/>
        <v>4080108</v>
      </c>
      <c r="F44" s="48">
        <f t="shared" si="15"/>
        <v>0.18552108530911543</v>
      </c>
      <c r="G44" s="48">
        <f t="shared" si="15"/>
        <v>0.12730382986878452</v>
      </c>
      <c r="H44" s="48">
        <f t="shared" si="15"/>
        <v>0.15823577367159058</v>
      </c>
      <c r="I44" s="25" t="s">
        <v>49</v>
      </c>
      <c r="K44" s="56">
        <f t="shared" si="13"/>
        <v>1.457309536565687</v>
      </c>
      <c r="O44" s="56">
        <f t="shared" si="16"/>
        <v>0.6861960173242343</v>
      </c>
      <c r="R44" s="164"/>
      <c r="S44" s="164"/>
      <c r="T44" s="164"/>
      <c r="U44" s="164"/>
      <c r="V44" s="164"/>
      <c r="W44" s="164"/>
      <c r="X44" s="164"/>
      <c r="Y44" s="164"/>
      <c r="Z44" s="164"/>
      <c r="AA44" s="164"/>
      <c r="AB44" s="164"/>
      <c r="AC44" s="164"/>
      <c r="AD44" s="164"/>
      <c r="AE44" s="164"/>
    </row>
    <row r="45" spans="1:63" x14ac:dyDescent="0.25">
      <c r="A45" s="25" t="s">
        <v>6</v>
      </c>
      <c r="B45" s="34">
        <v>3104887</v>
      </c>
      <c r="C45" s="20">
        <v>3278225</v>
      </c>
      <c r="D45" s="40">
        <f t="shared" si="14"/>
        <v>6383112</v>
      </c>
      <c r="F45" s="48">
        <f t="shared" si="15"/>
        <v>0.22663309503753998</v>
      </c>
      <c r="G45" s="48">
        <f t="shared" si="15"/>
        <v>0.27126551239721602</v>
      </c>
      <c r="H45" s="48">
        <f t="shared" si="15"/>
        <v>0.24755145347927404</v>
      </c>
      <c r="I45" s="25" t="s">
        <v>6</v>
      </c>
      <c r="K45" s="56">
        <f t="shared" si="13"/>
        <v>0.83546593532936664</v>
      </c>
      <c r="O45" s="56">
        <f t="shared" si="16"/>
        <v>1.1969368919940093</v>
      </c>
      <c r="R45" s="164"/>
      <c r="S45" s="164"/>
      <c r="T45" s="164"/>
      <c r="U45" s="164"/>
      <c r="V45" s="164"/>
      <c r="W45" s="164"/>
      <c r="X45" s="164"/>
      <c r="Y45" s="164"/>
      <c r="Z45" s="164"/>
      <c r="AA45" s="164"/>
      <c r="AB45" s="164"/>
      <c r="AC45" s="164"/>
      <c r="AD45" s="164"/>
      <c r="AE45" s="164"/>
    </row>
    <row r="46" spans="1:63" x14ac:dyDescent="0.25">
      <c r="A46" s="25" t="s">
        <v>5</v>
      </c>
      <c r="B46" s="34">
        <v>1747949</v>
      </c>
      <c r="C46" s="20">
        <v>5576035</v>
      </c>
      <c r="D46" s="40">
        <f t="shared" si="14"/>
        <v>7323984</v>
      </c>
      <c r="F46" s="48">
        <f t="shared" si="15"/>
        <v>0.1275869594731702</v>
      </c>
      <c r="G46" s="48">
        <f t="shared" si="15"/>
        <v>0.46140395836765641</v>
      </c>
      <c r="H46" s="48">
        <f t="shared" si="15"/>
        <v>0.28404058779776187</v>
      </c>
      <c r="I46" s="25" t="s">
        <v>5</v>
      </c>
      <c r="K46" s="56">
        <f t="shared" si="13"/>
        <v>0.27651899633575794</v>
      </c>
      <c r="O46" s="56">
        <f t="shared" si="16"/>
        <v>3.6163880718913393</v>
      </c>
      <c r="R46" s="164"/>
      <c r="S46" s="164"/>
      <c r="T46" s="164"/>
      <c r="U46" s="164"/>
      <c r="V46" s="164"/>
      <c r="W46" s="164"/>
      <c r="X46" s="164"/>
      <c r="Y46" s="164"/>
      <c r="Z46" s="164"/>
      <c r="AA46" s="164"/>
      <c r="AB46" s="164"/>
      <c r="AC46" s="164"/>
      <c r="AD46" s="164"/>
      <c r="AE46" s="164"/>
    </row>
    <row r="47" spans="1:63" x14ac:dyDescent="0.25">
      <c r="A47" s="25" t="s">
        <v>4</v>
      </c>
      <c r="B47" s="34">
        <v>4833635</v>
      </c>
      <c r="C47" s="20">
        <v>1117883</v>
      </c>
      <c r="D47" s="40">
        <f t="shared" si="14"/>
        <v>5951518</v>
      </c>
      <c r="F47" s="48">
        <f t="shared" si="15"/>
        <v>0.35281852780206802</v>
      </c>
      <c r="G47" s="48">
        <f t="shared" si="15"/>
        <v>9.250222446450046E-2</v>
      </c>
      <c r="H47" s="48">
        <f t="shared" si="15"/>
        <v>0.23081326652392473</v>
      </c>
      <c r="I47" s="25" t="s">
        <v>4</v>
      </c>
      <c r="K47" s="56">
        <f>F47/G47</f>
        <v>3.8141626306237537</v>
      </c>
      <c r="O47" s="56">
        <f t="shared" si="16"/>
        <v>0.26218074498739025</v>
      </c>
    </row>
    <row r="48" spans="1:63" x14ac:dyDescent="0.25">
      <c r="A48" s="37" t="s">
        <v>26</v>
      </c>
      <c r="B48" s="38">
        <f>SUM(B42:B47)</f>
        <v>13700060</v>
      </c>
      <c r="C48" s="39">
        <f>SUM(C42:C47)</f>
        <v>12084931</v>
      </c>
      <c r="D48" s="42">
        <f>SUM(D42:D47)</f>
        <v>25784991</v>
      </c>
      <c r="F48" s="49">
        <f>SUM(F42:F47)</f>
        <v>1</v>
      </c>
      <c r="G48" s="49">
        <f t="shared" ref="G48:H48" si="17">SUM(G42:G47)</f>
        <v>1</v>
      </c>
      <c r="H48" s="49">
        <f t="shared" si="17"/>
        <v>1</v>
      </c>
      <c r="I48" s="37" t="s">
        <v>26</v>
      </c>
      <c r="K48" s="58">
        <f>F48/G48</f>
        <v>1</v>
      </c>
      <c r="O48" s="58">
        <f>G48/F48</f>
        <v>1</v>
      </c>
    </row>
  </sheetData>
  <mergeCells count="1">
    <mergeCell ref="J16:O1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62"/>
  <sheetViews>
    <sheetView zoomScale="70" zoomScaleNormal="70" workbookViewId="0">
      <selection activeCell="L22" sqref="L22"/>
    </sheetView>
  </sheetViews>
  <sheetFormatPr baseColWidth="10" defaultRowHeight="15" x14ac:dyDescent="0.25"/>
  <cols>
    <col min="1" max="1" width="19.5703125" customWidth="1"/>
    <col min="2" max="2" width="10" bestFit="1" customWidth="1"/>
    <col min="3" max="5" width="5.42578125" bestFit="1" customWidth="1"/>
    <col min="6" max="6" width="5.7109375" bestFit="1" customWidth="1"/>
    <col min="7" max="7" width="6.85546875" bestFit="1" customWidth="1"/>
    <col min="8" max="8" width="6.42578125" bestFit="1" customWidth="1"/>
  </cols>
  <sheetData>
    <row r="2" spans="1:8" x14ac:dyDescent="0.25">
      <c r="A2" t="s">
        <v>82</v>
      </c>
    </row>
    <row r="4" spans="1:8" x14ac:dyDescent="0.25">
      <c r="A4" s="179" t="s">
        <v>70</v>
      </c>
      <c r="B4" s="176" t="s">
        <v>71</v>
      </c>
      <c r="C4" s="177"/>
      <c r="D4" s="177"/>
      <c r="E4" s="177"/>
      <c r="F4" s="177"/>
      <c r="G4" s="178"/>
      <c r="H4" s="181" t="s">
        <v>2</v>
      </c>
    </row>
    <row r="5" spans="1:8" x14ac:dyDescent="0.25">
      <c r="A5" s="180"/>
      <c r="B5" s="72" t="s">
        <v>50</v>
      </c>
      <c r="C5" s="73" t="s">
        <v>51</v>
      </c>
      <c r="D5" s="73" t="s">
        <v>52</v>
      </c>
      <c r="E5" s="73" t="s">
        <v>53</v>
      </c>
      <c r="F5" s="73" t="s">
        <v>54</v>
      </c>
      <c r="G5" s="74" t="s">
        <v>55</v>
      </c>
      <c r="H5" s="182"/>
    </row>
    <row r="6" spans="1:8" x14ac:dyDescent="0.25">
      <c r="A6" s="63" t="s">
        <v>56</v>
      </c>
      <c r="B6" s="64">
        <v>1218</v>
      </c>
      <c r="C6" s="65">
        <v>576</v>
      </c>
      <c r="D6" s="65">
        <v>258</v>
      </c>
      <c r="E6" s="65">
        <v>86</v>
      </c>
      <c r="F6" s="65">
        <v>12</v>
      </c>
      <c r="G6" s="66">
        <v>7</v>
      </c>
      <c r="H6" s="67">
        <f>SUM(B6:G6)</f>
        <v>2157</v>
      </c>
    </row>
    <row r="7" spans="1:8" x14ac:dyDescent="0.25">
      <c r="A7" s="63" t="s">
        <v>57</v>
      </c>
      <c r="B7" s="64">
        <v>917</v>
      </c>
      <c r="C7" s="65">
        <v>1013</v>
      </c>
      <c r="D7" s="65">
        <v>747</v>
      </c>
      <c r="E7" s="65">
        <v>260</v>
      </c>
      <c r="F7" s="65">
        <v>35</v>
      </c>
      <c r="G7" s="66">
        <v>10</v>
      </c>
      <c r="H7" s="67">
        <f t="shared" ref="H7:H12" si="0">SUM(B7:G7)</f>
        <v>2982</v>
      </c>
    </row>
    <row r="8" spans="1:8" x14ac:dyDescent="0.25">
      <c r="A8" s="63" t="s">
        <v>58</v>
      </c>
      <c r="B8" s="64">
        <v>373</v>
      </c>
      <c r="C8" s="65">
        <v>523</v>
      </c>
      <c r="D8" s="65">
        <v>689</v>
      </c>
      <c r="E8" s="65">
        <v>380</v>
      </c>
      <c r="F8" s="65">
        <v>54</v>
      </c>
      <c r="G8" s="66">
        <v>10</v>
      </c>
      <c r="H8" s="67">
        <f t="shared" si="0"/>
        <v>2029</v>
      </c>
    </row>
    <row r="9" spans="1:8" x14ac:dyDescent="0.25">
      <c r="A9" s="63" t="s">
        <v>59</v>
      </c>
      <c r="B9" s="64">
        <v>154</v>
      </c>
      <c r="C9" s="65">
        <v>244</v>
      </c>
      <c r="D9" s="65">
        <v>524</v>
      </c>
      <c r="E9" s="65">
        <v>482</v>
      </c>
      <c r="F9" s="65">
        <v>97</v>
      </c>
      <c r="G9" s="66">
        <v>24</v>
      </c>
      <c r="H9" s="67">
        <f t="shared" si="0"/>
        <v>1525</v>
      </c>
    </row>
    <row r="10" spans="1:8" x14ac:dyDescent="0.25">
      <c r="A10" s="63" t="s">
        <v>60</v>
      </c>
      <c r="B10" s="64">
        <v>46</v>
      </c>
      <c r="C10" s="65">
        <v>70</v>
      </c>
      <c r="D10" s="65">
        <v>212</v>
      </c>
      <c r="E10" s="65">
        <v>339</v>
      </c>
      <c r="F10" s="65">
        <v>95</v>
      </c>
      <c r="G10" s="66">
        <v>23</v>
      </c>
      <c r="H10" s="67">
        <f t="shared" si="0"/>
        <v>785</v>
      </c>
    </row>
    <row r="11" spans="1:8" x14ac:dyDescent="0.25">
      <c r="A11" s="63" t="s">
        <v>61</v>
      </c>
      <c r="B11" s="64">
        <v>11</v>
      </c>
      <c r="C11" s="65">
        <v>31</v>
      </c>
      <c r="D11" s="65">
        <v>57</v>
      </c>
      <c r="E11" s="65">
        <v>141</v>
      </c>
      <c r="F11" s="65">
        <v>53</v>
      </c>
      <c r="G11" s="66">
        <v>12</v>
      </c>
      <c r="H11" s="67">
        <f t="shared" si="0"/>
        <v>305</v>
      </c>
    </row>
    <row r="12" spans="1:8" x14ac:dyDescent="0.25">
      <c r="A12" s="63" t="s">
        <v>62</v>
      </c>
      <c r="B12" s="64">
        <v>14</v>
      </c>
      <c r="C12" s="65">
        <v>18</v>
      </c>
      <c r="D12" s="65">
        <v>32</v>
      </c>
      <c r="E12" s="65">
        <v>122</v>
      </c>
      <c r="F12" s="65">
        <v>109</v>
      </c>
      <c r="G12" s="66">
        <v>15</v>
      </c>
      <c r="H12" s="67">
        <f t="shared" si="0"/>
        <v>310</v>
      </c>
    </row>
    <row r="13" spans="1:8" x14ac:dyDescent="0.25">
      <c r="A13" s="75" t="s">
        <v>2</v>
      </c>
      <c r="B13" s="68">
        <f>SUM(B6:B12)</f>
        <v>2733</v>
      </c>
      <c r="C13" s="69">
        <f t="shared" ref="C13:G13" si="1">SUM(C6:C12)</f>
        <v>2475</v>
      </c>
      <c r="D13" s="69">
        <f t="shared" si="1"/>
        <v>2519</v>
      </c>
      <c r="E13" s="69">
        <f t="shared" si="1"/>
        <v>1810</v>
      </c>
      <c r="F13" s="69">
        <f t="shared" si="1"/>
        <v>455</v>
      </c>
      <c r="G13" s="70">
        <f t="shared" si="1"/>
        <v>101</v>
      </c>
      <c r="H13" s="71">
        <f>SUM(B6:G12)</f>
        <v>10093</v>
      </c>
    </row>
    <row r="14" spans="1:8" x14ac:dyDescent="0.25">
      <c r="A14" s="62"/>
      <c r="B14" s="62"/>
      <c r="C14" s="62"/>
      <c r="D14" s="62"/>
      <c r="E14" s="62"/>
      <c r="F14" s="62"/>
      <c r="G14" s="62"/>
      <c r="H14" s="62"/>
    </row>
    <row r="16" spans="1:8" x14ac:dyDescent="0.25">
      <c r="A16" s="50" t="s">
        <v>63</v>
      </c>
    </row>
    <row r="18" spans="1:27" x14ac:dyDescent="0.25">
      <c r="A18" s="179" t="s">
        <v>70</v>
      </c>
      <c r="B18" s="176" t="s">
        <v>71</v>
      </c>
      <c r="C18" s="177"/>
      <c r="D18" s="177"/>
      <c r="E18" s="177"/>
      <c r="F18" s="177"/>
      <c r="G18" s="178"/>
      <c r="H18" s="181" t="s">
        <v>2</v>
      </c>
    </row>
    <row r="19" spans="1:27" x14ac:dyDescent="0.25">
      <c r="A19" s="180"/>
      <c r="B19" s="108" t="s">
        <v>50</v>
      </c>
      <c r="C19" s="109" t="s">
        <v>51</v>
      </c>
      <c r="D19" s="109" t="s">
        <v>52</v>
      </c>
      <c r="E19" s="109" t="s">
        <v>53</v>
      </c>
      <c r="F19" s="109" t="s">
        <v>54</v>
      </c>
      <c r="G19" s="76" t="s">
        <v>55</v>
      </c>
      <c r="H19" s="182"/>
    </row>
    <row r="20" spans="1:27" x14ac:dyDescent="0.25">
      <c r="A20" s="107" t="s">
        <v>56</v>
      </c>
      <c r="B20" s="110">
        <f>B6/$H$13</f>
        <v>0.12067769741404934</v>
      </c>
      <c r="C20" s="111">
        <f t="shared" ref="C20:G20" si="2">C6/$H$13</f>
        <v>5.7069255919944516E-2</v>
      </c>
      <c r="D20" s="111">
        <f t="shared" si="2"/>
        <v>2.556227088080848E-2</v>
      </c>
      <c r="E20" s="111">
        <f t="shared" si="2"/>
        <v>8.5207569602694933E-3</v>
      </c>
      <c r="F20" s="111">
        <f t="shared" si="2"/>
        <v>1.1889428316655107E-3</v>
      </c>
      <c r="G20" s="112">
        <f t="shared" si="2"/>
        <v>6.9354998513821461E-4</v>
      </c>
      <c r="H20" s="119">
        <f>SUM(B20:G20)</f>
        <v>0.21371247399187554</v>
      </c>
    </row>
    <row r="21" spans="1:27" x14ac:dyDescent="0.25">
      <c r="A21" s="107" t="s">
        <v>57</v>
      </c>
      <c r="B21" s="113">
        <f t="shared" ref="B21:G26" si="3">B7/$H$13</f>
        <v>9.0855048053106111E-2</v>
      </c>
      <c r="C21" s="114">
        <f t="shared" si="3"/>
        <v>0.1003665907064302</v>
      </c>
      <c r="D21" s="114">
        <f t="shared" si="3"/>
        <v>7.4011691271178043E-2</v>
      </c>
      <c r="E21" s="114">
        <f t="shared" si="3"/>
        <v>2.5760428019419399E-2</v>
      </c>
      <c r="F21" s="114">
        <f t="shared" si="3"/>
        <v>3.4677499256910728E-3</v>
      </c>
      <c r="G21" s="115">
        <f t="shared" si="3"/>
        <v>9.9078569305459233E-4</v>
      </c>
      <c r="H21" s="119">
        <f t="shared" ref="H21:H26" si="4">SUM(B21:G21)</f>
        <v>0.29545229366887948</v>
      </c>
    </row>
    <row r="22" spans="1:27" x14ac:dyDescent="0.25">
      <c r="A22" s="107" t="s">
        <v>58</v>
      </c>
      <c r="B22" s="113">
        <f t="shared" si="3"/>
        <v>3.6956306350936295E-2</v>
      </c>
      <c r="C22" s="114">
        <f t="shared" si="3"/>
        <v>5.1818091746755175E-2</v>
      </c>
      <c r="D22" s="114">
        <f t="shared" si="3"/>
        <v>6.8265134251461412E-2</v>
      </c>
      <c r="E22" s="114">
        <f t="shared" si="3"/>
        <v>3.7649856336074504E-2</v>
      </c>
      <c r="F22" s="114">
        <f t="shared" si="3"/>
        <v>5.3502427424947981E-3</v>
      </c>
      <c r="G22" s="115">
        <f t="shared" si="3"/>
        <v>9.9078569305459233E-4</v>
      </c>
      <c r="H22" s="119">
        <f t="shared" si="4"/>
        <v>0.20103041712077677</v>
      </c>
    </row>
    <row r="23" spans="1:27" x14ac:dyDescent="0.25">
      <c r="A23" s="107" t="s">
        <v>59</v>
      </c>
      <c r="B23" s="113">
        <f t="shared" si="3"/>
        <v>1.5258099673040721E-2</v>
      </c>
      <c r="C23" s="114">
        <f t="shared" si="3"/>
        <v>2.4175170910532052E-2</v>
      </c>
      <c r="D23" s="114">
        <f t="shared" si="3"/>
        <v>5.1917170316060635E-2</v>
      </c>
      <c r="E23" s="114">
        <f t="shared" si="3"/>
        <v>4.7755870405231347E-2</v>
      </c>
      <c r="F23" s="114">
        <f t="shared" si="3"/>
        <v>9.6106212226295448E-3</v>
      </c>
      <c r="G23" s="115">
        <f t="shared" si="3"/>
        <v>2.3778856633310213E-3</v>
      </c>
      <c r="H23" s="119">
        <f t="shared" si="4"/>
        <v>0.15109481819082532</v>
      </c>
    </row>
    <row r="24" spans="1:27" ht="18.75" x14ac:dyDescent="0.3">
      <c r="A24" s="107" t="s">
        <v>60</v>
      </c>
      <c r="B24" s="113">
        <f t="shared" si="3"/>
        <v>4.5576141880511248E-3</v>
      </c>
      <c r="C24" s="114">
        <f t="shared" si="3"/>
        <v>6.9354998513821457E-3</v>
      </c>
      <c r="D24" s="114">
        <f t="shared" si="3"/>
        <v>2.1004656692757355E-2</v>
      </c>
      <c r="E24" s="114">
        <f t="shared" si="3"/>
        <v>3.3587634994550676E-2</v>
      </c>
      <c r="F24" s="114">
        <f t="shared" si="3"/>
        <v>9.412464084018626E-3</v>
      </c>
      <c r="G24" s="115">
        <f t="shared" si="3"/>
        <v>2.2788070940255624E-3</v>
      </c>
      <c r="H24" s="119">
        <f t="shared" si="4"/>
        <v>7.7776676904785472E-2</v>
      </c>
      <c r="S24" s="175" t="s">
        <v>89</v>
      </c>
      <c r="T24" s="175"/>
      <c r="U24" s="175"/>
      <c r="V24" s="175"/>
      <c r="W24" s="175"/>
      <c r="X24" s="175"/>
      <c r="Y24" s="175"/>
      <c r="Z24" s="175"/>
      <c r="AA24" s="175"/>
    </row>
    <row r="25" spans="1:27" x14ac:dyDescent="0.25">
      <c r="A25" s="107" t="s">
        <v>61</v>
      </c>
      <c r="B25" s="113">
        <f t="shared" si="3"/>
        <v>1.0898642623600515E-3</v>
      </c>
      <c r="C25" s="114">
        <f t="shared" si="3"/>
        <v>3.0714356484692362E-3</v>
      </c>
      <c r="D25" s="114">
        <f t="shared" si="3"/>
        <v>5.6474784504111763E-3</v>
      </c>
      <c r="E25" s="114">
        <f t="shared" si="3"/>
        <v>1.3970078272069751E-2</v>
      </c>
      <c r="F25" s="114">
        <f t="shared" si="3"/>
        <v>5.2511641731893387E-3</v>
      </c>
      <c r="G25" s="115">
        <f t="shared" si="3"/>
        <v>1.1889428316655107E-3</v>
      </c>
      <c r="H25" s="119">
        <f t="shared" si="4"/>
        <v>3.021896363816506E-2</v>
      </c>
    </row>
    <row r="26" spans="1:27" x14ac:dyDescent="0.25">
      <c r="A26" s="107" t="s">
        <v>62</v>
      </c>
      <c r="B26" s="116">
        <f t="shared" si="3"/>
        <v>1.3870999702764292E-3</v>
      </c>
      <c r="C26" s="117">
        <f t="shared" si="3"/>
        <v>1.7834142474982661E-3</v>
      </c>
      <c r="D26" s="117">
        <f t="shared" si="3"/>
        <v>3.1705142177746951E-3</v>
      </c>
      <c r="E26" s="117">
        <f t="shared" si="3"/>
        <v>1.2087585455266026E-2</v>
      </c>
      <c r="F26" s="117">
        <f t="shared" si="3"/>
        <v>1.0799564054295056E-2</v>
      </c>
      <c r="G26" s="118">
        <f t="shared" si="3"/>
        <v>1.4861785395818884E-3</v>
      </c>
      <c r="H26" s="119">
        <f t="shared" si="4"/>
        <v>3.0714356484692361E-2</v>
      </c>
    </row>
    <row r="27" spans="1:27" x14ac:dyDescent="0.25">
      <c r="A27" s="75" t="s">
        <v>2</v>
      </c>
      <c r="B27" s="120">
        <f>SUM(B20:B26)</f>
        <v>0.27078172991182009</v>
      </c>
      <c r="C27" s="121">
        <f t="shared" ref="C27:G27" si="5">SUM(C20:C26)</f>
        <v>0.24521945903101158</v>
      </c>
      <c r="D27" s="121">
        <f t="shared" si="5"/>
        <v>0.2495789160804518</v>
      </c>
      <c r="E27" s="121">
        <f t="shared" si="5"/>
        <v>0.1793322104428812</v>
      </c>
      <c r="F27" s="121">
        <f t="shared" si="5"/>
        <v>4.5080749033983944E-2</v>
      </c>
      <c r="G27" s="122">
        <f t="shared" si="5"/>
        <v>1.0006935499851382E-2</v>
      </c>
      <c r="H27" s="123">
        <f>SUM(B20:G26)</f>
        <v>0.99999999999999978</v>
      </c>
    </row>
    <row r="29" spans="1:27" x14ac:dyDescent="0.25">
      <c r="A29" s="50" t="s">
        <v>64</v>
      </c>
    </row>
    <row r="31" spans="1:27" x14ac:dyDescent="0.25">
      <c r="A31" s="179" t="s">
        <v>70</v>
      </c>
      <c r="B31" s="176" t="s">
        <v>71</v>
      </c>
      <c r="C31" s="177"/>
      <c r="D31" s="177"/>
      <c r="E31" s="177"/>
      <c r="F31" s="177"/>
      <c r="G31" s="178"/>
      <c r="H31" s="181" t="s">
        <v>2</v>
      </c>
    </row>
    <row r="32" spans="1:27" x14ac:dyDescent="0.25">
      <c r="A32" s="180"/>
      <c r="B32" s="72" t="s">
        <v>50</v>
      </c>
      <c r="C32" s="73" t="s">
        <v>51</v>
      </c>
      <c r="D32" s="73" t="s">
        <v>52</v>
      </c>
      <c r="E32" s="73" t="s">
        <v>53</v>
      </c>
      <c r="F32" s="73" t="s">
        <v>54</v>
      </c>
      <c r="G32" s="74" t="s">
        <v>55</v>
      </c>
      <c r="H32" s="182"/>
      <c r="J32" s="135" t="s">
        <v>83</v>
      </c>
    </row>
    <row r="33" spans="1:10" x14ac:dyDescent="0.25">
      <c r="A33" s="63" t="s">
        <v>56</v>
      </c>
      <c r="B33" s="110">
        <f>B6/$H6</f>
        <v>0.56467315716272604</v>
      </c>
      <c r="C33" s="111">
        <f t="shared" ref="C33:G33" si="6">C6/$H6</f>
        <v>0.26703755215577191</v>
      </c>
      <c r="D33" s="111">
        <f t="shared" si="6"/>
        <v>0.11961057023643949</v>
      </c>
      <c r="E33" s="111">
        <f t="shared" si="6"/>
        <v>3.9870190078813164E-2</v>
      </c>
      <c r="F33" s="111">
        <f t="shared" si="6"/>
        <v>5.5632823365785811E-3</v>
      </c>
      <c r="G33" s="112">
        <f t="shared" si="6"/>
        <v>3.2452480296708392E-3</v>
      </c>
      <c r="H33" s="119">
        <f>SUM(B33:G33)</f>
        <v>1</v>
      </c>
    </row>
    <row r="34" spans="1:10" x14ac:dyDescent="0.25">
      <c r="A34" s="63" t="s">
        <v>57</v>
      </c>
      <c r="B34" s="113">
        <f t="shared" ref="B34:G34" si="7">B7/$H7</f>
        <v>0.30751173708920188</v>
      </c>
      <c r="C34" s="114">
        <f t="shared" si="7"/>
        <v>0.3397048960429242</v>
      </c>
      <c r="D34" s="114">
        <f t="shared" si="7"/>
        <v>0.25050301810865189</v>
      </c>
      <c r="E34" s="114">
        <f t="shared" si="7"/>
        <v>8.7189805499664652E-2</v>
      </c>
      <c r="F34" s="114">
        <f t="shared" si="7"/>
        <v>1.1737089201877934E-2</v>
      </c>
      <c r="G34" s="115">
        <f t="shared" si="7"/>
        <v>3.3534540576794099E-3</v>
      </c>
      <c r="H34" s="119">
        <f t="shared" ref="H34:H39" si="8">SUM(B34:G34)</f>
        <v>0.99999999999999989</v>
      </c>
    </row>
    <row r="35" spans="1:10" x14ac:dyDescent="0.25">
      <c r="A35" s="63" t="s">
        <v>58</v>
      </c>
      <c r="B35" s="113">
        <f t="shared" ref="B35:G35" si="9">B8/$H8</f>
        <v>0.18383440118284869</v>
      </c>
      <c r="C35" s="114">
        <f t="shared" si="9"/>
        <v>0.25776244455396746</v>
      </c>
      <c r="D35" s="114">
        <f t="shared" si="9"/>
        <v>0.33957614588467228</v>
      </c>
      <c r="E35" s="114">
        <f t="shared" si="9"/>
        <v>0.18728437654016758</v>
      </c>
      <c r="F35" s="114">
        <f t="shared" si="9"/>
        <v>2.661409561360276E-2</v>
      </c>
      <c r="G35" s="115">
        <f t="shared" si="9"/>
        <v>4.9285362247412515E-3</v>
      </c>
      <c r="H35" s="119">
        <f t="shared" si="8"/>
        <v>1</v>
      </c>
    </row>
    <row r="36" spans="1:10" x14ac:dyDescent="0.25">
      <c r="A36" s="63" t="s">
        <v>59</v>
      </c>
      <c r="B36" s="113">
        <f t="shared" ref="B36:G36" si="10">B9/$H9</f>
        <v>0.10098360655737705</v>
      </c>
      <c r="C36" s="114">
        <f t="shared" si="10"/>
        <v>0.16</v>
      </c>
      <c r="D36" s="114">
        <f t="shared" si="10"/>
        <v>0.3436065573770492</v>
      </c>
      <c r="E36" s="114">
        <f t="shared" si="10"/>
        <v>0.31606557377049183</v>
      </c>
      <c r="F36" s="114">
        <f t="shared" si="10"/>
        <v>6.3606557377049178E-2</v>
      </c>
      <c r="G36" s="115">
        <f t="shared" si="10"/>
        <v>1.5737704918032787E-2</v>
      </c>
      <c r="H36" s="119">
        <f t="shared" si="8"/>
        <v>1</v>
      </c>
    </row>
    <row r="37" spans="1:10" x14ac:dyDescent="0.25">
      <c r="A37" s="63" t="s">
        <v>60</v>
      </c>
      <c r="B37" s="113">
        <f t="shared" ref="B37:G37" si="11">B10/$H10</f>
        <v>5.8598726114649682E-2</v>
      </c>
      <c r="C37" s="114">
        <f t="shared" si="11"/>
        <v>8.9171974522292988E-2</v>
      </c>
      <c r="D37" s="114">
        <f t="shared" si="11"/>
        <v>0.27006369426751592</v>
      </c>
      <c r="E37" s="114">
        <f t="shared" si="11"/>
        <v>0.4318471337579618</v>
      </c>
      <c r="F37" s="114">
        <f t="shared" si="11"/>
        <v>0.12101910828025478</v>
      </c>
      <c r="G37" s="115">
        <f t="shared" si="11"/>
        <v>2.9299363057324841E-2</v>
      </c>
      <c r="H37" s="119">
        <f t="shared" si="8"/>
        <v>1</v>
      </c>
    </row>
    <row r="38" spans="1:10" x14ac:dyDescent="0.25">
      <c r="A38" s="63" t="s">
        <v>61</v>
      </c>
      <c r="B38" s="113">
        <f t="shared" ref="B38:G38" si="12">B11/$H11</f>
        <v>3.6065573770491806E-2</v>
      </c>
      <c r="C38" s="114">
        <f t="shared" si="12"/>
        <v>0.10163934426229508</v>
      </c>
      <c r="D38" s="114">
        <f t="shared" si="12"/>
        <v>0.18688524590163935</v>
      </c>
      <c r="E38" s="114">
        <f t="shared" si="12"/>
        <v>0.46229508196721314</v>
      </c>
      <c r="F38" s="114">
        <f t="shared" si="12"/>
        <v>0.17377049180327869</v>
      </c>
      <c r="G38" s="115">
        <f t="shared" si="12"/>
        <v>3.9344262295081971E-2</v>
      </c>
      <c r="H38" s="119">
        <f t="shared" si="8"/>
        <v>1</v>
      </c>
    </row>
    <row r="39" spans="1:10" x14ac:dyDescent="0.25">
      <c r="A39" s="63" t="s">
        <v>62</v>
      </c>
      <c r="B39" s="116">
        <f t="shared" ref="B39:G39" si="13">B12/$H12</f>
        <v>4.5161290322580643E-2</v>
      </c>
      <c r="C39" s="117">
        <f t="shared" si="13"/>
        <v>5.8064516129032261E-2</v>
      </c>
      <c r="D39" s="117">
        <f t="shared" si="13"/>
        <v>0.1032258064516129</v>
      </c>
      <c r="E39" s="117">
        <f t="shared" si="13"/>
        <v>0.3935483870967742</v>
      </c>
      <c r="F39" s="117">
        <f t="shared" si="13"/>
        <v>0.35161290322580646</v>
      </c>
      <c r="G39" s="118">
        <f t="shared" si="13"/>
        <v>4.8387096774193547E-2</v>
      </c>
      <c r="H39" s="119">
        <f t="shared" si="8"/>
        <v>1</v>
      </c>
    </row>
    <row r="40" spans="1:10" x14ac:dyDescent="0.25">
      <c r="A40" s="75" t="s">
        <v>2</v>
      </c>
      <c r="B40" s="120">
        <f t="shared" ref="B40:G40" si="14">B13/$H13</f>
        <v>0.27078172991182009</v>
      </c>
      <c r="C40" s="121">
        <f t="shared" si="14"/>
        <v>0.24521945903101158</v>
      </c>
      <c r="D40" s="121">
        <f t="shared" si="14"/>
        <v>0.2495789160804518</v>
      </c>
      <c r="E40" s="121">
        <f t="shared" si="14"/>
        <v>0.1793322104428812</v>
      </c>
      <c r="F40" s="121">
        <f t="shared" si="14"/>
        <v>4.5080749033983951E-2</v>
      </c>
      <c r="G40" s="122">
        <f t="shared" si="14"/>
        <v>1.0006935499851382E-2</v>
      </c>
      <c r="H40" s="123">
        <f>SUM(B40:G40)</f>
        <v>1</v>
      </c>
    </row>
    <row r="42" spans="1:10" x14ac:dyDescent="0.25">
      <c r="A42" s="50" t="s">
        <v>65</v>
      </c>
    </row>
    <row r="44" spans="1:10" x14ac:dyDescent="0.25">
      <c r="A44" s="179" t="s">
        <v>70</v>
      </c>
      <c r="B44" s="176" t="s">
        <v>71</v>
      </c>
      <c r="C44" s="177"/>
      <c r="D44" s="177"/>
      <c r="E44" s="177"/>
      <c r="F44" s="177"/>
      <c r="G44" s="178"/>
      <c r="H44" s="181" t="s">
        <v>2</v>
      </c>
    </row>
    <row r="45" spans="1:10" x14ac:dyDescent="0.25">
      <c r="A45" s="180"/>
      <c r="B45" s="72" t="s">
        <v>50</v>
      </c>
      <c r="C45" s="73" t="s">
        <v>51</v>
      </c>
      <c r="D45" s="73" t="s">
        <v>52</v>
      </c>
      <c r="E45" s="73" t="s">
        <v>53</v>
      </c>
      <c r="F45" s="73" t="s">
        <v>54</v>
      </c>
      <c r="G45" s="74" t="s">
        <v>55</v>
      </c>
      <c r="H45" s="182"/>
      <c r="J45" s="135" t="s">
        <v>83</v>
      </c>
    </row>
    <row r="46" spans="1:10" x14ac:dyDescent="0.25">
      <c r="A46" s="143" t="s">
        <v>90</v>
      </c>
      <c r="B46" s="110">
        <f>B6/B$13</f>
        <v>0.44566410537870471</v>
      </c>
      <c r="C46" s="111">
        <f t="shared" ref="C46:H46" si="15">C6/C$13</f>
        <v>0.23272727272727273</v>
      </c>
      <c r="D46" s="111">
        <f t="shared" si="15"/>
        <v>0.10242159587137753</v>
      </c>
      <c r="E46" s="111">
        <f t="shared" si="15"/>
        <v>4.7513812154696133E-2</v>
      </c>
      <c r="F46" s="111">
        <f t="shared" si="15"/>
        <v>2.6373626373626374E-2</v>
      </c>
      <c r="G46" s="112">
        <f t="shared" si="15"/>
        <v>6.9306930693069313E-2</v>
      </c>
      <c r="H46" s="119">
        <f t="shared" si="15"/>
        <v>0.21371247399187557</v>
      </c>
    </row>
    <row r="47" spans="1:10" x14ac:dyDescent="0.25">
      <c r="A47" s="143" t="s">
        <v>91</v>
      </c>
      <c r="B47" s="113">
        <f t="shared" ref="B47:H52" si="16">B7/B$13</f>
        <v>0.33552872301500181</v>
      </c>
      <c r="C47" s="114">
        <f t="shared" si="16"/>
        <v>0.40929292929292932</v>
      </c>
      <c r="D47" s="114">
        <f t="shared" si="16"/>
        <v>0.296546248511314</v>
      </c>
      <c r="E47" s="114">
        <f t="shared" si="16"/>
        <v>0.143646408839779</v>
      </c>
      <c r="F47" s="114">
        <f t="shared" si="16"/>
        <v>7.6923076923076927E-2</v>
      </c>
      <c r="G47" s="115">
        <f t="shared" si="16"/>
        <v>9.9009900990099015E-2</v>
      </c>
      <c r="H47" s="119">
        <f t="shared" si="16"/>
        <v>0.29545229366887943</v>
      </c>
    </row>
    <row r="48" spans="1:10" x14ac:dyDescent="0.25">
      <c r="A48" s="143" t="s">
        <v>92</v>
      </c>
      <c r="B48" s="113">
        <f t="shared" si="16"/>
        <v>0.13648005854372486</v>
      </c>
      <c r="C48" s="114">
        <f t="shared" si="16"/>
        <v>0.21131313131313131</v>
      </c>
      <c r="D48" s="114">
        <f t="shared" si="16"/>
        <v>0.27352123858674077</v>
      </c>
      <c r="E48" s="114">
        <f t="shared" si="16"/>
        <v>0.20994475138121546</v>
      </c>
      <c r="F48" s="114">
        <f t="shared" si="16"/>
        <v>0.11868131868131868</v>
      </c>
      <c r="G48" s="115">
        <f t="shared" si="16"/>
        <v>9.9009900990099015E-2</v>
      </c>
      <c r="H48" s="119">
        <f t="shared" si="16"/>
        <v>0.20103041712077677</v>
      </c>
    </row>
    <row r="49" spans="1:26" x14ac:dyDescent="0.25">
      <c r="A49" s="143" t="s">
        <v>93</v>
      </c>
      <c r="B49" s="113">
        <f t="shared" si="16"/>
        <v>5.6348335162824732E-2</v>
      </c>
      <c r="C49" s="114">
        <f t="shared" si="16"/>
        <v>9.8585858585858582E-2</v>
      </c>
      <c r="D49" s="114">
        <f t="shared" si="16"/>
        <v>0.20801905518062724</v>
      </c>
      <c r="E49" s="114">
        <f t="shared" si="16"/>
        <v>0.26629834254143647</v>
      </c>
      <c r="F49" s="114">
        <f t="shared" si="16"/>
        <v>0.21318681318681318</v>
      </c>
      <c r="G49" s="115">
        <f t="shared" si="16"/>
        <v>0.23762376237623761</v>
      </c>
      <c r="H49" s="119">
        <f t="shared" si="16"/>
        <v>0.15109481819082532</v>
      </c>
    </row>
    <row r="50" spans="1:26" x14ac:dyDescent="0.25">
      <c r="A50" s="143" t="s">
        <v>94</v>
      </c>
      <c r="B50" s="113">
        <f t="shared" si="16"/>
        <v>1.6831320892791803E-2</v>
      </c>
      <c r="C50" s="114">
        <f t="shared" si="16"/>
        <v>2.8282828282828285E-2</v>
      </c>
      <c r="D50" s="114">
        <f t="shared" si="16"/>
        <v>8.4160381103612542E-2</v>
      </c>
      <c r="E50" s="114">
        <f t="shared" si="16"/>
        <v>0.18729281767955802</v>
      </c>
      <c r="F50" s="114">
        <f t="shared" si="16"/>
        <v>0.2087912087912088</v>
      </c>
      <c r="G50" s="115">
        <f t="shared" si="16"/>
        <v>0.22772277227722773</v>
      </c>
      <c r="H50" s="119">
        <f t="shared" si="16"/>
        <v>7.7776676904785499E-2</v>
      </c>
    </row>
    <row r="51" spans="1:26" x14ac:dyDescent="0.25">
      <c r="A51" s="143" t="s">
        <v>95</v>
      </c>
      <c r="B51" s="113">
        <f t="shared" si="16"/>
        <v>4.0248810830589097E-3</v>
      </c>
      <c r="C51" s="114">
        <f t="shared" si="16"/>
        <v>1.2525252525252526E-2</v>
      </c>
      <c r="D51" s="114">
        <f t="shared" si="16"/>
        <v>2.262802699483922E-2</v>
      </c>
      <c r="E51" s="114">
        <f t="shared" si="16"/>
        <v>7.7900552486187852E-2</v>
      </c>
      <c r="F51" s="114">
        <f t="shared" si="16"/>
        <v>0.11648351648351649</v>
      </c>
      <c r="G51" s="115">
        <f t="shared" si="16"/>
        <v>0.11881188118811881</v>
      </c>
      <c r="H51" s="119">
        <f t="shared" si="16"/>
        <v>3.0218963638165064E-2</v>
      </c>
    </row>
    <row r="52" spans="1:26" x14ac:dyDescent="0.25">
      <c r="A52" s="144" t="s">
        <v>96</v>
      </c>
      <c r="B52" s="116">
        <f t="shared" si="16"/>
        <v>5.122575923893158E-3</v>
      </c>
      <c r="C52" s="117">
        <f t="shared" si="16"/>
        <v>7.2727272727272727E-3</v>
      </c>
      <c r="D52" s="117">
        <f t="shared" si="16"/>
        <v>1.2703453751488685E-2</v>
      </c>
      <c r="E52" s="117">
        <f t="shared" si="16"/>
        <v>6.7403314917127075E-2</v>
      </c>
      <c r="F52" s="117">
        <f t="shared" si="16"/>
        <v>0.23956043956043957</v>
      </c>
      <c r="G52" s="118">
        <f t="shared" si="16"/>
        <v>0.14851485148514851</v>
      </c>
      <c r="H52" s="119">
        <f t="shared" si="16"/>
        <v>3.0714356484692361E-2</v>
      </c>
    </row>
    <row r="53" spans="1:26" x14ac:dyDescent="0.25">
      <c r="A53" s="75" t="s">
        <v>2</v>
      </c>
      <c r="B53" s="120">
        <f>SUM(B46:B52)</f>
        <v>1</v>
      </c>
      <c r="C53" s="121">
        <f t="shared" ref="C53:G53" si="17">SUM(C46:C52)</f>
        <v>1</v>
      </c>
      <c r="D53" s="121">
        <f t="shared" si="17"/>
        <v>1</v>
      </c>
      <c r="E53" s="121">
        <f t="shared" si="17"/>
        <v>1</v>
      </c>
      <c r="F53" s="121">
        <f t="shared" si="17"/>
        <v>1</v>
      </c>
      <c r="G53" s="122">
        <f t="shared" si="17"/>
        <v>1</v>
      </c>
      <c r="H53" s="123">
        <f>SUM(H46:H52)</f>
        <v>1</v>
      </c>
    </row>
    <row r="56" spans="1:26" x14ac:dyDescent="0.25">
      <c r="A56" s="143"/>
    </row>
    <row r="57" spans="1:26" ht="18.75" x14ac:dyDescent="0.3">
      <c r="A57" s="143"/>
      <c r="S57" s="175" t="s">
        <v>97</v>
      </c>
      <c r="T57" s="175"/>
      <c r="U57" s="175"/>
      <c r="V57" s="175"/>
      <c r="W57" s="175"/>
      <c r="X57" s="175"/>
      <c r="Y57" s="175"/>
      <c r="Z57" s="175"/>
    </row>
    <row r="58" spans="1:26" x14ac:dyDescent="0.25">
      <c r="A58" s="143"/>
    </row>
    <row r="59" spans="1:26" x14ac:dyDescent="0.25">
      <c r="A59" s="143"/>
    </row>
    <row r="60" spans="1:26" x14ac:dyDescent="0.25">
      <c r="A60" s="143"/>
    </row>
    <row r="61" spans="1:26" x14ac:dyDescent="0.25">
      <c r="A61" s="143"/>
    </row>
    <row r="62" spans="1:26" x14ac:dyDescent="0.25">
      <c r="A62" s="144"/>
    </row>
  </sheetData>
  <mergeCells count="14">
    <mergeCell ref="S57:Z57"/>
    <mergeCell ref="A31:A32"/>
    <mergeCell ref="B31:G31"/>
    <mergeCell ref="H31:H32"/>
    <mergeCell ref="A44:A45"/>
    <mergeCell ref="B44:G44"/>
    <mergeCell ref="H44:H45"/>
    <mergeCell ref="S24:AA24"/>
    <mergeCell ref="B4:G4"/>
    <mergeCell ref="A4:A5"/>
    <mergeCell ref="H4:H5"/>
    <mergeCell ref="A18:A19"/>
    <mergeCell ref="B18:G18"/>
    <mergeCell ref="H18:H19"/>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6"/>
  <sheetViews>
    <sheetView tabSelected="1" topLeftCell="A10" zoomScale="85" zoomScaleNormal="85" workbookViewId="0">
      <selection activeCell="G27" sqref="G27"/>
    </sheetView>
  </sheetViews>
  <sheetFormatPr baseColWidth="10" defaultRowHeight="15" x14ac:dyDescent="0.25"/>
  <cols>
    <col min="1" max="1" width="16.140625" customWidth="1"/>
  </cols>
  <sheetData>
    <row r="1" spans="1:16" x14ac:dyDescent="0.25">
      <c r="A1" s="30" t="s">
        <v>27</v>
      </c>
      <c r="B1" s="29"/>
      <c r="C1" s="29"/>
      <c r="D1" s="29"/>
    </row>
    <row r="2" spans="1:16" x14ac:dyDescent="0.25">
      <c r="A2" s="30" t="s">
        <v>28</v>
      </c>
      <c r="B2" s="29"/>
      <c r="C2" s="29"/>
      <c r="D2" s="29"/>
    </row>
    <row r="3" spans="1:16" x14ac:dyDescent="0.25">
      <c r="A3" s="30" t="s">
        <v>29</v>
      </c>
      <c r="B3" s="29"/>
      <c r="C3" s="29"/>
      <c r="D3" s="29"/>
    </row>
    <row r="4" spans="1:16" x14ac:dyDescent="0.25">
      <c r="A4" s="30" t="s">
        <v>30</v>
      </c>
      <c r="B4" s="29"/>
      <c r="C4" s="29"/>
      <c r="D4" s="29"/>
    </row>
    <row r="6" spans="1:16" x14ac:dyDescent="0.25">
      <c r="K6" t="s">
        <v>98</v>
      </c>
    </row>
    <row r="7" spans="1:16" x14ac:dyDescent="0.25">
      <c r="A7" s="185" t="s">
        <v>31</v>
      </c>
      <c r="B7" s="183" t="s">
        <v>32</v>
      </c>
      <c r="C7" s="184"/>
      <c r="D7" s="187" t="s">
        <v>26</v>
      </c>
    </row>
    <row r="8" spans="1:16" x14ac:dyDescent="0.25">
      <c r="A8" s="186"/>
      <c r="B8" s="124" t="s">
        <v>33</v>
      </c>
      <c r="C8" s="124" t="s">
        <v>34</v>
      </c>
      <c r="D8" s="188"/>
      <c r="K8" s="136" t="s">
        <v>85</v>
      </c>
      <c r="L8" s="136" t="s">
        <v>33</v>
      </c>
      <c r="M8" s="136" t="s">
        <v>34</v>
      </c>
      <c r="N8" t="s">
        <v>99</v>
      </c>
      <c r="P8" s="136" t="s">
        <v>100</v>
      </c>
    </row>
    <row r="9" spans="1:16" x14ac:dyDescent="0.25">
      <c r="A9" s="90" t="s">
        <v>35</v>
      </c>
      <c r="B9" s="91">
        <v>9146</v>
      </c>
      <c r="C9" s="91">
        <v>8491</v>
      </c>
      <c r="D9" s="103">
        <f>SUM(B9:C9)</f>
        <v>17637</v>
      </c>
      <c r="K9">
        <v>0</v>
      </c>
      <c r="L9" s="147">
        <f>B$9/3</f>
        <v>3048.6666666666665</v>
      </c>
      <c r="M9" s="147">
        <f>C$9/3</f>
        <v>2830.3333333333335</v>
      </c>
      <c r="N9" s="149">
        <f>-L9</f>
        <v>-3048.6666666666665</v>
      </c>
      <c r="P9" s="154">
        <f>100*L9/M9</f>
        <v>107.71405017076903</v>
      </c>
    </row>
    <row r="10" spans="1:16" x14ac:dyDescent="0.25">
      <c r="A10" s="90" t="s">
        <v>36</v>
      </c>
      <c r="B10" s="91">
        <v>7607</v>
      </c>
      <c r="C10" s="91">
        <v>7444</v>
      </c>
      <c r="D10" s="103">
        <f t="shared" ref="D10:D19" si="0">SUM(B10:C10)</f>
        <v>15051</v>
      </c>
      <c r="K10">
        <v>1</v>
      </c>
      <c r="L10" s="148">
        <f t="shared" ref="L10:M12" si="1">B$9/3</f>
        <v>3048.6666666666665</v>
      </c>
      <c r="M10" s="148">
        <f t="shared" si="1"/>
        <v>2830.3333333333335</v>
      </c>
      <c r="N10" s="149">
        <f t="shared" ref="N10:N80" si="2">-L10</f>
        <v>-3048.6666666666665</v>
      </c>
      <c r="P10" s="154">
        <f t="shared" ref="P10:P73" si="3">100*L10/M10</f>
        <v>107.71405017076903</v>
      </c>
    </row>
    <row r="11" spans="1:16" x14ac:dyDescent="0.25">
      <c r="A11" s="90" t="s">
        <v>37</v>
      </c>
      <c r="B11" s="91">
        <v>10745</v>
      </c>
      <c r="C11" s="91">
        <v>10800</v>
      </c>
      <c r="D11" s="103">
        <f t="shared" si="0"/>
        <v>21545</v>
      </c>
      <c r="K11">
        <v>2</v>
      </c>
      <c r="L11" s="148">
        <f t="shared" ref="L11" si="4">B$9/3</f>
        <v>3048.6666666666665</v>
      </c>
      <c r="M11" s="148">
        <f t="shared" ref="M11" si="5">C$9/3</f>
        <v>2830.3333333333335</v>
      </c>
      <c r="N11" s="149">
        <f t="shared" ref="N11" si="6">-L11</f>
        <v>-3048.6666666666665</v>
      </c>
      <c r="P11" s="154">
        <f t="shared" si="3"/>
        <v>107.71405017076903</v>
      </c>
    </row>
    <row r="12" spans="1:16" x14ac:dyDescent="0.25">
      <c r="A12" s="90" t="s">
        <v>38</v>
      </c>
      <c r="B12" s="91">
        <v>15580</v>
      </c>
      <c r="C12" s="91">
        <v>15139</v>
      </c>
      <c r="D12" s="103">
        <f t="shared" si="0"/>
        <v>30719</v>
      </c>
      <c r="K12" s="150">
        <v>2.99</v>
      </c>
      <c r="L12" s="151">
        <f t="shared" si="1"/>
        <v>3048.6666666666665</v>
      </c>
      <c r="M12" s="151">
        <f t="shared" si="1"/>
        <v>2830.3333333333335</v>
      </c>
      <c r="N12" s="152">
        <f t="shared" si="2"/>
        <v>-3048.6666666666665</v>
      </c>
      <c r="P12" s="154">
        <f t="shared" si="3"/>
        <v>107.71405017076903</v>
      </c>
    </row>
    <row r="13" spans="1:16" x14ac:dyDescent="0.25">
      <c r="A13" s="90" t="s">
        <v>39</v>
      </c>
      <c r="B13" s="91">
        <v>32650</v>
      </c>
      <c r="C13" s="91">
        <v>42258</v>
      </c>
      <c r="D13" s="103">
        <f t="shared" si="0"/>
        <v>74908</v>
      </c>
      <c r="K13">
        <v>3</v>
      </c>
      <c r="L13" s="147">
        <f>B$10/3</f>
        <v>2535.6666666666665</v>
      </c>
      <c r="M13" s="147">
        <f>C$10/3</f>
        <v>2481.3333333333335</v>
      </c>
      <c r="N13" s="149">
        <f t="shared" si="2"/>
        <v>-2535.6666666666665</v>
      </c>
      <c r="P13" s="154">
        <f t="shared" si="3"/>
        <v>102.18968296614722</v>
      </c>
    </row>
    <row r="14" spans="1:16" x14ac:dyDescent="0.25">
      <c r="A14" s="90" t="s">
        <v>40</v>
      </c>
      <c r="B14" s="91">
        <v>59979</v>
      </c>
      <c r="C14" s="91">
        <v>59449</v>
      </c>
      <c r="D14" s="103">
        <f t="shared" si="0"/>
        <v>119428</v>
      </c>
      <c r="K14">
        <v>4</v>
      </c>
      <c r="L14" s="146">
        <f t="shared" ref="L14:M15" si="7">B$10/3</f>
        <v>2535.6666666666665</v>
      </c>
      <c r="M14" s="146">
        <f t="shared" si="7"/>
        <v>2481.3333333333335</v>
      </c>
      <c r="N14" s="149">
        <f t="shared" si="2"/>
        <v>-2535.6666666666665</v>
      </c>
      <c r="P14" s="154">
        <f t="shared" si="3"/>
        <v>102.18968296614722</v>
      </c>
    </row>
    <row r="15" spans="1:16" x14ac:dyDescent="0.25">
      <c r="A15" s="90" t="s">
        <v>41</v>
      </c>
      <c r="B15" s="91">
        <v>37682</v>
      </c>
      <c r="C15" s="91">
        <v>41681</v>
      </c>
      <c r="D15" s="103">
        <f t="shared" si="0"/>
        <v>79363</v>
      </c>
      <c r="K15">
        <v>5</v>
      </c>
      <c r="L15" s="146">
        <f t="shared" si="7"/>
        <v>2535.6666666666665</v>
      </c>
      <c r="M15" s="146">
        <f t="shared" si="7"/>
        <v>2481.3333333333335</v>
      </c>
      <c r="N15" s="149">
        <f t="shared" si="2"/>
        <v>-2535.6666666666665</v>
      </c>
      <c r="P15" s="154">
        <f t="shared" si="3"/>
        <v>102.18968296614722</v>
      </c>
    </row>
    <row r="16" spans="1:16" x14ac:dyDescent="0.25">
      <c r="A16" s="90" t="s">
        <v>42</v>
      </c>
      <c r="B16" s="91">
        <v>21038</v>
      </c>
      <c r="C16" s="91">
        <v>23694</v>
      </c>
      <c r="D16" s="103">
        <f t="shared" si="0"/>
        <v>44732</v>
      </c>
      <c r="K16" s="150">
        <v>5.99</v>
      </c>
      <c r="L16" s="151">
        <f t="shared" ref="L16" si="8">B$10/3</f>
        <v>2535.6666666666665</v>
      </c>
      <c r="M16" s="151">
        <f t="shared" ref="M16" si="9">C$10/3</f>
        <v>2481.3333333333335</v>
      </c>
      <c r="N16" s="152">
        <f t="shared" si="2"/>
        <v>-2535.6666666666665</v>
      </c>
      <c r="P16" s="154">
        <f t="shared" si="3"/>
        <v>102.18968296614722</v>
      </c>
    </row>
    <row r="17" spans="1:16" x14ac:dyDescent="0.25">
      <c r="A17" s="90" t="s">
        <v>43</v>
      </c>
      <c r="B17" s="91">
        <v>18047</v>
      </c>
      <c r="C17" s="91">
        <v>26867</v>
      </c>
      <c r="D17" s="103">
        <f t="shared" si="0"/>
        <v>44914</v>
      </c>
      <c r="K17">
        <v>6</v>
      </c>
      <c r="L17" s="147">
        <f>B$11/5</f>
        <v>2149</v>
      </c>
      <c r="M17" s="147">
        <f>C$11/5</f>
        <v>2160</v>
      </c>
      <c r="N17" s="149">
        <f t="shared" si="2"/>
        <v>-2149</v>
      </c>
      <c r="P17" s="154">
        <f t="shared" si="3"/>
        <v>99.490740740740748</v>
      </c>
    </row>
    <row r="18" spans="1:16" x14ac:dyDescent="0.25">
      <c r="A18" s="90" t="s">
        <v>44</v>
      </c>
      <c r="B18" s="91">
        <v>7250</v>
      </c>
      <c r="C18" s="91">
        <v>16785</v>
      </c>
      <c r="D18" s="103">
        <f t="shared" si="0"/>
        <v>24035</v>
      </c>
      <c r="K18">
        <v>7</v>
      </c>
      <c r="L18" s="146">
        <f t="shared" ref="L18:M21" si="10">B$11/5</f>
        <v>2149</v>
      </c>
      <c r="M18" s="146">
        <f t="shared" si="10"/>
        <v>2160</v>
      </c>
      <c r="N18" s="149">
        <f t="shared" si="2"/>
        <v>-2149</v>
      </c>
      <c r="P18" s="154">
        <f t="shared" si="3"/>
        <v>99.490740740740748</v>
      </c>
    </row>
    <row r="19" spans="1:16" x14ac:dyDescent="0.25">
      <c r="A19" s="88" t="s">
        <v>26</v>
      </c>
      <c r="B19" s="93">
        <f>SUM(B9:B18)</f>
        <v>219724</v>
      </c>
      <c r="C19" s="93">
        <f t="shared" ref="C19" si="11">SUM(C9:C18)</f>
        <v>252608</v>
      </c>
      <c r="D19" s="104">
        <f t="shared" si="0"/>
        <v>472332</v>
      </c>
      <c r="K19">
        <v>8</v>
      </c>
      <c r="L19" s="146">
        <f t="shared" si="10"/>
        <v>2149</v>
      </c>
      <c r="M19" s="146">
        <f t="shared" si="10"/>
        <v>2160</v>
      </c>
      <c r="N19" s="149">
        <f t="shared" si="2"/>
        <v>-2149</v>
      </c>
      <c r="P19" s="154">
        <f t="shared" si="3"/>
        <v>99.490740740740748</v>
      </c>
    </row>
    <row r="20" spans="1:16" x14ac:dyDescent="0.25">
      <c r="K20">
        <v>9</v>
      </c>
      <c r="L20" s="146">
        <f t="shared" si="10"/>
        <v>2149</v>
      </c>
      <c r="M20" s="146">
        <f t="shared" si="10"/>
        <v>2160</v>
      </c>
      <c r="N20" s="149">
        <f t="shared" si="2"/>
        <v>-2149</v>
      </c>
      <c r="P20" s="154">
        <f t="shared" si="3"/>
        <v>99.490740740740748</v>
      </c>
    </row>
    <row r="21" spans="1:16" x14ac:dyDescent="0.25">
      <c r="A21" s="50" t="s">
        <v>63</v>
      </c>
      <c r="K21">
        <v>10</v>
      </c>
      <c r="L21" s="146">
        <f t="shared" si="10"/>
        <v>2149</v>
      </c>
      <c r="M21" s="146">
        <f t="shared" si="10"/>
        <v>2160</v>
      </c>
      <c r="N21" s="149">
        <f t="shared" si="2"/>
        <v>-2149</v>
      </c>
      <c r="P21" s="154">
        <f t="shared" si="3"/>
        <v>99.490740740740748</v>
      </c>
    </row>
    <row r="22" spans="1:16" x14ac:dyDescent="0.25">
      <c r="K22" s="150">
        <v>10.99</v>
      </c>
      <c r="L22" s="150">
        <f t="shared" ref="L22" si="12">B$11/5</f>
        <v>2149</v>
      </c>
      <c r="M22" s="150">
        <f t="shared" ref="M22" si="13">C$11/5</f>
        <v>2160</v>
      </c>
      <c r="N22" s="150">
        <f t="shared" ref="N22" si="14">-L22</f>
        <v>-2149</v>
      </c>
      <c r="P22" s="154">
        <f t="shared" si="3"/>
        <v>99.490740740740748</v>
      </c>
    </row>
    <row r="23" spans="1:16" x14ac:dyDescent="0.25">
      <c r="A23" s="185" t="s">
        <v>31</v>
      </c>
      <c r="B23" s="183" t="s">
        <v>32</v>
      </c>
      <c r="C23" s="184"/>
      <c r="D23" s="187" t="s">
        <v>26</v>
      </c>
      <c r="K23">
        <v>11</v>
      </c>
      <c r="L23" s="147">
        <f>B$12/7</f>
        <v>2225.7142857142858</v>
      </c>
      <c r="M23" s="147">
        <f>C$12/7</f>
        <v>2162.7142857142858</v>
      </c>
      <c r="N23" s="149">
        <f t="shared" si="2"/>
        <v>-2225.7142857142858</v>
      </c>
      <c r="P23" s="154">
        <f t="shared" si="3"/>
        <v>102.91300614307418</v>
      </c>
    </row>
    <row r="24" spans="1:16" x14ac:dyDescent="0.25">
      <c r="A24" s="186"/>
      <c r="B24" s="124" t="s">
        <v>33</v>
      </c>
      <c r="C24" s="124" t="s">
        <v>34</v>
      </c>
      <c r="D24" s="188"/>
      <c r="K24">
        <v>12</v>
      </c>
      <c r="L24" s="146">
        <f t="shared" ref="L24:M29" si="15">B$12/7</f>
        <v>2225.7142857142858</v>
      </c>
      <c r="M24" s="146">
        <f t="shared" si="15"/>
        <v>2162.7142857142858</v>
      </c>
      <c r="N24" s="149">
        <f t="shared" si="2"/>
        <v>-2225.7142857142858</v>
      </c>
      <c r="P24" s="154">
        <f t="shared" si="3"/>
        <v>102.91300614307418</v>
      </c>
    </row>
    <row r="25" spans="1:16" x14ac:dyDescent="0.25">
      <c r="A25" s="90" t="s">
        <v>35</v>
      </c>
      <c r="B25" s="125">
        <f>B9/$D$19</f>
        <v>1.936349855610037E-2</v>
      </c>
      <c r="C25" s="125">
        <f>C9/$D$19</f>
        <v>1.7976762108008772E-2</v>
      </c>
      <c r="D25" s="126">
        <f>SUM(B25:C25)</f>
        <v>3.7340260664109143E-2</v>
      </c>
      <c r="K25">
        <v>13</v>
      </c>
      <c r="L25" s="146">
        <f t="shared" si="15"/>
        <v>2225.7142857142858</v>
      </c>
      <c r="M25" s="146">
        <f t="shared" si="15"/>
        <v>2162.7142857142858</v>
      </c>
      <c r="N25" s="149">
        <f t="shared" si="2"/>
        <v>-2225.7142857142858</v>
      </c>
      <c r="P25" s="154">
        <f t="shared" si="3"/>
        <v>102.91300614307418</v>
      </c>
    </row>
    <row r="26" spans="1:16" x14ac:dyDescent="0.25">
      <c r="A26" s="90" t="s">
        <v>36</v>
      </c>
      <c r="B26" s="125">
        <f t="shared" ref="B26:C34" si="16">B10/$D$19</f>
        <v>1.6105197191805764E-2</v>
      </c>
      <c r="C26" s="125">
        <f t="shared" si="16"/>
        <v>1.5760100945944801E-2</v>
      </c>
      <c r="D26" s="126">
        <f t="shared" ref="D26:D35" si="17">SUM(B26:C26)</f>
        <v>3.1865298137750561E-2</v>
      </c>
      <c r="K26">
        <v>14</v>
      </c>
      <c r="L26" s="146">
        <f t="shared" si="15"/>
        <v>2225.7142857142858</v>
      </c>
      <c r="M26" s="146">
        <f t="shared" si="15"/>
        <v>2162.7142857142858</v>
      </c>
      <c r="N26" s="149">
        <f t="shared" si="2"/>
        <v>-2225.7142857142858</v>
      </c>
      <c r="P26" s="154">
        <f t="shared" si="3"/>
        <v>102.91300614307418</v>
      </c>
    </row>
    <row r="27" spans="1:16" x14ac:dyDescent="0.25">
      <c r="A27" s="90" t="s">
        <v>37</v>
      </c>
      <c r="B27" s="125">
        <f t="shared" si="16"/>
        <v>2.2748829213349933E-2</v>
      </c>
      <c r="C27" s="125">
        <f t="shared" si="16"/>
        <v>2.2865272731891973E-2</v>
      </c>
      <c r="D27" s="126">
        <f t="shared" si="17"/>
        <v>4.5614101945241903E-2</v>
      </c>
      <c r="K27">
        <v>15</v>
      </c>
      <c r="L27" s="146">
        <f t="shared" si="15"/>
        <v>2225.7142857142858</v>
      </c>
      <c r="M27" s="146">
        <f t="shared" si="15"/>
        <v>2162.7142857142858</v>
      </c>
      <c r="N27" s="149">
        <f t="shared" si="2"/>
        <v>-2225.7142857142858</v>
      </c>
      <c r="P27" s="154">
        <f t="shared" si="3"/>
        <v>102.91300614307418</v>
      </c>
    </row>
    <row r="28" spans="1:16" x14ac:dyDescent="0.25">
      <c r="A28" s="90" t="s">
        <v>38</v>
      </c>
      <c r="B28" s="125">
        <f t="shared" si="16"/>
        <v>3.2985273070636756E-2</v>
      </c>
      <c r="C28" s="125">
        <f t="shared" si="16"/>
        <v>3.2051607767417833E-2</v>
      </c>
      <c r="D28" s="126">
        <f t="shared" si="17"/>
        <v>6.5036880838054589E-2</v>
      </c>
      <c r="K28">
        <v>16</v>
      </c>
      <c r="L28" s="146">
        <f t="shared" si="15"/>
        <v>2225.7142857142858</v>
      </c>
      <c r="M28" s="146">
        <f t="shared" si="15"/>
        <v>2162.7142857142858</v>
      </c>
      <c r="N28" s="149">
        <f t="shared" si="2"/>
        <v>-2225.7142857142858</v>
      </c>
      <c r="P28" s="154">
        <f t="shared" si="3"/>
        <v>102.91300614307418</v>
      </c>
    </row>
    <row r="29" spans="1:16" x14ac:dyDescent="0.25">
      <c r="A29" s="90" t="s">
        <v>39</v>
      </c>
      <c r="B29" s="125">
        <f t="shared" si="16"/>
        <v>6.9125106916321566E-2</v>
      </c>
      <c r="C29" s="125">
        <f t="shared" si="16"/>
        <v>8.9466731028175095E-2</v>
      </c>
      <c r="D29" s="126">
        <f t="shared" si="17"/>
        <v>0.15859183794449666</v>
      </c>
      <c r="K29">
        <v>17</v>
      </c>
      <c r="L29" s="146">
        <f t="shared" si="15"/>
        <v>2225.7142857142858</v>
      </c>
      <c r="M29" s="146">
        <f t="shared" si="15"/>
        <v>2162.7142857142858</v>
      </c>
      <c r="N29" s="149">
        <f t="shared" si="2"/>
        <v>-2225.7142857142858</v>
      </c>
      <c r="P29" s="154">
        <f t="shared" si="3"/>
        <v>102.91300614307418</v>
      </c>
    </row>
    <row r="30" spans="1:16" x14ac:dyDescent="0.25">
      <c r="A30" s="90" t="s">
        <v>40</v>
      </c>
      <c r="B30" s="125">
        <f t="shared" si="16"/>
        <v>0.12698483270242117</v>
      </c>
      <c r="C30" s="125">
        <f t="shared" si="16"/>
        <v>0.12586274061465241</v>
      </c>
      <c r="D30" s="126">
        <f t="shared" si="17"/>
        <v>0.25284757331707358</v>
      </c>
      <c r="K30" s="150">
        <v>17.989999999999998</v>
      </c>
      <c r="L30" s="151">
        <f t="shared" ref="L30" si="18">B$12/7</f>
        <v>2225.7142857142858</v>
      </c>
      <c r="M30" s="151">
        <f t="shared" ref="M30" si="19">C$12/7</f>
        <v>2162.7142857142858</v>
      </c>
      <c r="N30" s="152">
        <f t="shared" ref="N30" si="20">-L30</f>
        <v>-2225.7142857142858</v>
      </c>
      <c r="P30" s="154">
        <f t="shared" si="3"/>
        <v>102.91300614307418</v>
      </c>
    </row>
    <row r="31" spans="1:16" x14ac:dyDescent="0.25">
      <c r="A31" s="90" t="s">
        <v>41</v>
      </c>
      <c r="B31" s="125">
        <f t="shared" si="16"/>
        <v>7.9778630285477159E-2</v>
      </c>
      <c r="C31" s="125">
        <f t="shared" si="16"/>
        <v>8.8245132660924944E-2</v>
      </c>
      <c r="D31" s="126">
        <f t="shared" si="17"/>
        <v>0.16802376294640209</v>
      </c>
      <c r="K31">
        <v>18</v>
      </c>
      <c r="L31" s="147">
        <f>B$13/7</f>
        <v>4664.2857142857147</v>
      </c>
      <c r="M31" s="147">
        <f>C$13/7</f>
        <v>6036.8571428571431</v>
      </c>
      <c r="N31" s="149">
        <f t="shared" si="2"/>
        <v>-4664.2857142857147</v>
      </c>
      <c r="P31" s="154">
        <f t="shared" si="3"/>
        <v>77.263476738132425</v>
      </c>
    </row>
    <row r="32" spans="1:16" x14ac:dyDescent="0.25">
      <c r="A32" s="90" t="s">
        <v>42</v>
      </c>
      <c r="B32" s="125">
        <f t="shared" si="16"/>
        <v>4.454070441977253E-2</v>
      </c>
      <c r="C32" s="125">
        <f t="shared" si="16"/>
        <v>5.0163867787911889E-2</v>
      </c>
      <c r="D32" s="126">
        <f t="shared" si="17"/>
        <v>9.4704572207684412E-2</v>
      </c>
      <c r="K32">
        <v>19</v>
      </c>
      <c r="L32" s="146">
        <f t="shared" ref="L32:M37" si="21">B$13/7</f>
        <v>4664.2857142857147</v>
      </c>
      <c r="M32" s="146">
        <f t="shared" si="21"/>
        <v>6036.8571428571431</v>
      </c>
      <c r="N32" s="149">
        <f t="shared" si="2"/>
        <v>-4664.2857142857147</v>
      </c>
      <c r="P32" s="154">
        <f t="shared" si="3"/>
        <v>77.263476738132425</v>
      </c>
    </row>
    <row r="33" spans="1:16" x14ac:dyDescent="0.25">
      <c r="A33" s="90" t="s">
        <v>43</v>
      </c>
      <c r="B33" s="125">
        <f t="shared" si="16"/>
        <v>3.8208294165968007E-2</v>
      </c>
      <c r="C33" s="125">
        <f t="shared" si="16"/>
        <v>5.6881600230346455E-2</v>
      </c>
      <c r="D33" s="126">
        <f t="shared" si="17"/>
        <v>9.5089894396314462E-2</v>
      </c>
      <c r="K33">
        <v>20</v>
      </c>
      <c r="L33" s="146">
        <f t="shared" si="21"/>
        <v>4664.2857142857147</v>
      </c>
      <c r="M33" s="146">
        <f t="shared" si="21"/>
        <v>6036.8571428571431</v>
      </c>
      <c r="N33" s="149">
        <f t="shared" si="2"/>
        <v>-4664.2857142857147</v>
      </c>
      <c r="P33" s="154">
        <f t="shared" si="3"/>
        <v>77.263476738132425</v>
      </c>
    </row>
    <row r="34" spans="1:16" x14ac:dyDescent="0.25">
      <c r="A34" s="90" t="s">
        <v>44</v>
      </c>
      <c r="B34" s="125">
        <f t="shared" si="16"/>
        <v>1.5349372898723779E-2</v>
      </c>
      <c r="C34" s="125">
        <f t="shared" si="16"/>
        <v>3.5536444704148774E-2</v>
      </c>
      <c r="D34" s="126">
        <f t="shared" si="17"/>
        <v>5.0885817602872557E-2</v>
      </c>
      <c r="K34">
        <v>21</v>
      </c>
      <c r="L34" s="146">
        <f t="shared" si="21"/>
        <v>4664.2857142857147</v>
      </c>
      <c r="M34" s="146">
        <f t="shared" si="21"/>
        <v>6036.8571428571431</v>
      </c>
      <c r="N34" s="149">
        <f t="shared" si="2"/>
        <v>-4664.2857142857147</v>
      </c>
      <c r="P34" s="154">
        <f t="shared" si="3"/>
        <v>77.263476738132425</v>
      </c>
    </row>
    <row r="35" spans="1:16" x14ac:dyDescent="0.25">
      <c r="A35" s="88" t="s">
        <v>26</v>
      </c>
      <c r="B35" s="127">
        <f>SUM(B25:B34)</f>
        <v>0.46518973942057706</v>
      </c>
      <c r="C35" s="127">
        <f t="shared" ref="C35" si="22">SUM(C25:C34)</f>
        <v>0.53481026057942294</v>
      </c>
      <c r="D35" s="128">
        <f t="shared" si="17"/>
        <v>1</v>
      </c>
      <c r="K35">
        <v>22</v>
      </c>
      <c r="L35" s="146">
        <f t="shared" si="21"/>
        <v>4664.2857142857147</v>
      </c>
      <c r="M35" s="146">
        <f t="shared" si="21"/>
        <v>6036.8571428571431</v>
      </c>
      <c r="N35" s="149">
        <f t="shared" si="2"/>
        <v>-4664.2857142857147</v>
      </c>
      <c r="P35" s="154">
        <f t="shared" si="3"/>
        <v>77.263476738132425</v>
      </c>
    </row>
    <row r="36" spans="1:16" x14ac:dyDescent="0.25">
      <c r="K36">
        <v>23</v>
      </c>
      <c r="L36" s="146">
        <f t="shared" si="21"/>
        <v>4664.2857142857147</v>
      </c>
      <c r="M36" s="146">
        <f t="shared" si="21"/>
        <v>6036.8571428571431</v>
      </c>
      <c r="N36" s="149">
        <f t="shared" si="2"/>
        <v>-4664.2857142857147</v>
      </c>
      <c r="P36" s="154">
        <f t="shared" si="3"/>
        <v>77.263476738132425</v>
      </c>
    </row>
    <row r="37" spans="1:16" x14ac:dyDescent="0.25">
      <c r="A37" s="50" t="s">
        <v>64</v>
      </c>
      <c r="K37">
        <v>24</v>
      </c>
      <c r="L37" s="146">
        <f t="shared" si="21"/>
        <v>4664.2857142857147</v>
      </c>
      <c r="M37" s="146">
        <f t="shared" si="21"/>
        <v>6036.8571428571431</v>
      </c>
      <c r="N37" s="149">
        <f t="shared" si="2"/>
        <v>-4664.2857142857147</v>
      </c>
      <c r="P37" s="154">
        <f t="shared" si="3"/>
        <v>77.263476738132425</v>
      </c>
    </row>
    <row r="38" spans="1:16" x14ac:dyDescent="0.25">
      <c r="K38" s="150">
        <v>24.99</v>
      </c>
      <c r="L38" s="151">
        <f t="shared" ref="L38" si="23">B$13/7</f>
        <v>4664.2857142857147</v>
      </c>
      <c r="M38" s="151">
        <f t="shared" ref="M38" si="24">C$13/7</f>
        <v>6036.8571428571431</v>
      </c>
      <c r="N38" s="152">
        <f t="shared" ref="N38" si="25">-L38</f>
        <v>-4664.2857142857147</v>
      </c>
      <c r="P38" s="154">
        <f t="shared" si="3"/>
        <v>77.263476738132425</v>
      </c>
    </row>
    <row r="39" spans="1:16" x14ac:dyDescent="0.25">
      <c r="A39" s="185" t="s">
        <v>31</v>
      </c>
      <c r="B39" s="183" t="s">
        <v>32</v>
      </c>
      <c r="C39" s="184"/>
      <c r="D39" s="187" t="s">
        <v>26</v>
      </c>
      <c r="F39" s="189" t="s">
        <v>66</v>
      </c>
      <c r="G39" s="191" t="s">
        <v>69</v>
      </c>
      <c r="K39">
        <v>25</v>
      </c>
      <c r="L39" s="147">
        <f>B$14/15</f>
        <v>3998.6</v>
      </c>
      <c r="M39" s="147">
        <f>C$14/15</f>
        <v>3963.2666666666669</v>
      </c>
      <c r="N39" s="149">
        <f t="shared" si="2"/>
        <v>-3998.6</v>
      </c>
      <c r="P39" s="154">
        <f t="shared" si="3"/>
        <v>100.8915204629178</v>
      </c>
    </row>
    <row r="40" spans="1:16" x14ac:dyDescent="0.25">
      <c r="A40" s="186"/>
      <c r="B40" s="124" t="s">
        <v>33</v>
      </c>
      <c r="C40" s="124" t="s">
        <v>34</v>
      </c>
      <c r="D40" s="188"/>
      <c r="F40" s="190"/>
      <c r="G40" s="192"/>
      <c r="K40">
        <v>26</v>
      </c>
      <c r="L40" s="146">
        <f t="shared" ref="L40:M53" si="26">B$14/15</f>
        <v>3998.6</v>
      </c>
      <c r="M40" s="146">
        <f t="shared" si="26"/>
        <v>3963.2666666666669</v>
      </c>
      <c r="N40" s="149">
        <f t="shared" si="2"/>
        <v>-3998.6</v>
      </c>
      <c r="P40" s="154">
        <f t="shared" si="3"/>
        <v>100.8915204629178</v>
      </c>
    </row>
    <row r="41" spans="1:16" x14ac:dyDescent="0.25">
      <c r="A41" s="90" t="s">
        <v>35</v>
      </c>
      <c r="B41" s="125">
        <f>B9/$D9</f>
        <v>0.51856891761637469</v>
      </c>
      <c r="C41" s="125">
        <f>C9/$D9</f>
        <v>0.48143108238362531</v>
      </c>
      <c r="D41" s="126">
        <f>SUM(B41:C41)</f>
        <v>1</v>
      </c>
      <c r="F41" s="140">
        <f>B41/C41</f>
        <v>1.0771405017076907</v>
      </c>
      <c r="G41" s="141">
        <f>C41/B41</f>
        <v>0.92838399300240537</v>
      </c>
      <c r="H41" s="154">
        <f>100*F41</f>
        <v>107.71405017076907</v>
      </c>
      <c r="K41">
        <v>27</v>
      </c>
      <c r="L41" s="146">
        <f t="shared" si="26"/>
        <v>3998.6</v>
      </c>
      <c r="M41" s="146">
        <f t="shared" si="26"/>
        <v>3963.2666666666669</v>
      </c>
      <c r="N41" s="149">
        <f t="shared" si="2"/>
        <v>-3998.6</v>
      </c>
      <c r="P41" s="154">
        <f t="shared" si="3"/>
        <v>100.8915204629178</v>
      </c>
    </row>
    <row r="42" spans="1:16" x14ac:dyDescent="0.25">
      <c r="A42" s="90" t="s">
        <v>36</v>
      </c>
      <c r="B42" s="125">
        <f t="shared" ref="B42:C42" si="27">B10/$D10</f>
        <v>0.50541492259650522</v>
      </c>
      <c r="C42" s="125">
        <f t="shared" si="27"/>
        <v>0.49458507740349478</v>
      </c>
      <c r="D42" s="126">
        <f t="shared" ref="D42:D51" si="28">SUM(B42:C42)</f>
        <v>1</v>
      </c>
      <c r="F42" s="140">
        <f t="shared" ref="F42:F49" si="29">B42/C42</f>
        <v>1.0218968296614723</v>
      </c>
      <c r="G42" s="141">
        <f t="shared" ref="G42:G50" si="30">C42/B42</f>
        <v>0.97857236755619825</v>
      </c>
      <c r="H42" s="154">
        <f t="shared" ref="H42:H50" si="31">100*F42</f>
        <v>102.18968296614723</v>
      </c>
      <c r="K42">
        <v>28</v>
      </c>
      <c r="L42" s="146">
        <f t="shared" si="26"/>
        <v>3998.6</v>
      </c>
      <c r="M42" s="146">
        <f t="shared" si="26"/>
        <v>3963.2666666666669</v>
      </c>
      <c r="N42" s="149">
        <f t="shared" si="2"/>
        <v>-3998.6</v>
      </c>
      <c r="P42" s="154">
        <f t="shared" si="3"/>
        <v>100.8915204629178</v>
      </c>
    </row>
    <row r="43" spans="1:16" x14ac:dyDescent="0.25">
      <c r="A43" s="90" t="s">
        <v>37</v>
      </c>
      <c r="B43" s="125">
        <f t="shared" ref="B43:C43" si="32">B11/$D11</f>
        <v>0.4987236017637503</v>
      </c>
      <c r="C43" s="125">
        <f t="shared" si="32"/>
        <v>0.5012763982362497</v>
      </c>
      <c r="D43" s="126">
        <f t="shared" si="28"/>
        <v>1</v>
      </c>
      <c r="F43" s="140">
        <f t="shared" si="29"/>
        <v>0.99490740740740746</v>
      </c>
      <c r="G43" s="141">
        <f t="shared" si="30"/>
        <v>1.0051186598417867</v>
      </c>
      <c r="H43" s="154">
        <f t="shared" si="31"/>
        <v>99.490740740740748</v>
      </c>
      <c r="K43">
        <v>29</v>
      </c>
      <c r="L43" s="146">
        <f t="shared" si="26"/>
        <v>3998.6</v>
      </c>
      <c r="M43" s="146">
        <f t="shared" si="26"/>
        <v>3963.2666666666669</v>
      </c>
      <c r="N43" s="149">
        <f t="shared" si="2"/>
        <v>-3998.6</v>
      </c>
      <c r="P43" s="154">
        <f t="shared" si="3"/>
        <v>100.8915204629178</v>
      </c>
    </row>
    <row r="44" spans="1:16" x14ac:dyDescent="0.25">
      <c r="A44" s="90" t="s">
        <v>38</v>
      </c>
      <c r="B44" s="125">
        <f t="shared" ref="B44:C44" si="33">B12/$D12</f>
        <v>0.50717796803281356</v>
      </c>
      <c r="C44" s="125">
        <f t="shared" si="33"/>
        <v>0.49282203196718644</v>
      </c>
      <c r="D44" s="126">
        <f t="shared" si="28"/>
        <v>1</v>
      </c>
      <c r="F44" s="140">
        <f t="shared" si="29"/>
        <v>1.0291300614307417</v>
      </c>
      <c r="G44" s="141">
        <f t="shared" si="30"/>
        <v>0.97169448010269577</v>
      </c>
      <c r="H44" s="154">
        <f t="shared" si="31"/>
        <v>102.91300614307417</v>
      </c>
      <c r="K44">
        <v>30</v>
      </c>
      <c r="L44" s="146">
        <f t="shared" si="26"/>
        <v>3998.6</v>
      </c>
      <c r="M44" s="146">
        <f t="shared" si="26"/>
        <v>3963.2666666666669</v>
      </c>
      <c r="N44" s="149">
        <f t="shared" si="2"/>
        <v>-3998.6</v>
      </c>
      <c r="P44" s="154">
        <f t="shared" si="3"/>
        <v>100.8915204629178</v>
      </c>
    </row>
    <row r="45" spans="1:16" x14ac:dyDescent="0.25">
      <c r="A45" s="90" t="s">
        <v>39</v>
      </c>
      <c r="B45" s="125">
        <f t="shared" ref="B45:C45" si="34">B13/$D13</f>
        <v>0.43586799807764193</v>
      </c>
      <c r="C45" s="125">
        <f t="shared" si="34"/>
        <v>0.56413200192235813</v>
      </c>
      <c r="D45" s="126">
        <f t="shared" si="28"/>
        <v>1</v>
      </c>
      <c r="F45" s="140">
        <f t="shared" si="29"/>
        <v>0.77263476738132419</v>
      </c>
      <c r="G45" s="141">
        <f t="shared" si="30"/>
        <v>1.2942725880551302</v>
      </c>
      <c r="H45" s="154">
        <f t="shared" si="31"/>
        <v>77.263476738132425</v>
      </c>
      <c r="K45">
        <v>31</v>
      </c>
      <c r="L45" s="146">
        <f t="shared" si="26"/>
        <v>3998.6</v>
      </c>
      <c r="M45" s="146">
        <f t="shared" si="26"/>
        <v>3963.2666666666669</v>
      </c>
      <c r="N45" s="149">
        <f t="shared" si="2"/>
        <v>-3998.6</v>
      </c>
      <c r="P45" s="154">
        <f t="shared" si="3"/>
        <v>100.8915204629178</v>
      </c>
    </row>
    <row r="46" spans="1:16" x14ac:dyDescent="0.25">
      <c r="A46" s="90" t="s">
        <v>40</v>
      </c>
      <c r="B46" s="125">
        <f t="shared" ref="B46:C46" si="35">B14/$D14</f>
        <v>0.50221891013832598</v>
      </c>
      <c r="C46" s="125">
        <f t="shared" si="35"/>
        <v>0.49778108986167396</v>
      </c>
      <c r="D46" s="126">
        <f t="shared" si="28"/>
        <v>1</v>
      </c>
      <c r="F46" s="140">
        <f t="shared" si="29"/>
        <v>1.0089152046291778</v>
      </c>
      <c r="G46" s="141">
        <f t="shared" si="30"/>
        <v>0.99116357391753784</v>
      </c>
      <c r="H46" s="154">
        <f t="shared" si="31"/>
        <v>100.89152046291778</v>
      </c>
      <c r="K46">
        <v>32</v>
      </c>
      <c r="L46" s="146">
        <f t="shared" si="26"/>
        <v>3998.6</v>
      </c>
      <c r="M46" s="146">
        <f t="shared" si="26"/>
        <v>3963.2666666666669</v>
      </c>
      <c r="N46" s="149">
        <f t="shared" si="2"/>
        <v>-3998.6</v>
      </c>
      <c r="P46" s="154">
        <f t="shared" si="3"/>
        <v>100.8915204629178</v>
      </c>
    </row>
    <row r="47" spans="1:16" x14ac:dyDescent="0.25">
      <c r="A47" s="90" t="s">
        <v>41</v>
      </c>
      <c r="B47" s="125">
        <f t="shared" ref="B47:C47" si="36">B15/$D15</f>
        <v>0.47480563990776559</v>
      </c>
      <c r="C47" s="125">
        <f t="shared" si="36"/>
        <v>0.52519436009223441</v>
      </c>
      <c r="D47" s="126">
        <f t="shared" si="28"/>
        <v>1</v>
      </c>
      <c r="F47" s="140">
        <f t="shared" si="29"/>
        <v>0.90405700439048964</v>
      </c>
      <c r="G47" s="141">
        <f t="shared" si="30"/>
        <v>1.1061249402897935</v>
      </c>
      <c r="H47" s="154">
        <f t="shared" si="31"/>
        <v>90.405700439048957</v>
      </c>
      <c r="K47">
        <v>33</v>
      </c>
      <c r="L47" s="146">
        <f t="shared" si="26"/>
        <v>3998.6</v>
      </c>
      <c r="M47" s="146">
        <f t="shared" si="26"/>
        <v>3963.2666666666669</v>
      </c>
      <c r="N47" s="149">
        <f t="shared" si="2"/>
        <v>-3998.6</v>
      </c>
      <c r="P47" s="154">
        <f t="shared" si="3"/>
        <v>100.8915204629178</v>
      </c>
    </row>
    <row r="48" spans="1:16" x14ac:dyDescent="0.25">
      <c r="A48" s="90" t="s">
        <v>42</v>
      </c>
      <c r="B48" s="125">
        <f t="shared" ref="B48:C48" si="37">B16/$D16</f>
        <v>0.47031208083698472</v>
      </c>
      <c r="C48" s="125">
        <f t="shared" si="37"/>
        <v>0.52968791916301528</v>
      </c>
      <c r="D48" s="126">
        <f t="shared" si="28"/>
        <v>1</v>
      </c>
      <c r="F48" s="140">
        <f t="shared" si="29"/>
        <v>0.88790411074533648</v>
      </c>
      <c r="G48" s="141">
        <f t="shared" si="30"/>
        <v>1.1262477421808157</v>
      </c>
      <c r="H48" s="154">
        <f t="shared" si="31"/>
        <v>88.790411074533651</v>
      </c>
      <c r="K48">
        <v>34</v>
      </c>
      <c r="L48" s="146">
        <f t="shared" si="26"/>
        <v>3998.6</v>
      </c>
      <c r="M48" s="146">
        <f t="shared" si="26"/>
        <v>3963.2666666666669</v>
      </c>
      <c r="N48" s="149">
        <f t="shared" si="2"/>
        <v>-3998.6</v>
      </c>
      <c r="P48" s="154">
        <f t="shared" si="3"/>
        <v>100.8915204629178</v>
      </c>
    </row>
    <row r="49" spans="1:16" x14ac:dyDescent="0.25">
      <c r="A49" s="90" t="s">
        <v>43</v>
      </c>
      <c r="B49" s="125">
        <f t="shared" ref="B49:C49" si="38">B17/$D17</f>
        <v>0.40181235249588104</v>
      </c>
      <c r="C49" s="125">
        <f t="shared" si="38"/>
        <v>0.59818764750411901</v>
      </c>
      <c r="D49" s="126">
        <f t="shared" si="28"/>
        <v>1</v>
      </c>
      <c r="F49" s="140">
        <f t="shared" si="29"/>
        <v>0.67171623180853834</v>
      </c>
      <c r="G49" s="141">
        <f t="shared" si="30"/>
        <v>1.4887238876267523</v>
      </c>
      <c r="H49" s="154">
        <f t="shared" si="31"/>
        <v>67.171623180853828</v>
      </c>
      <c r="K49">
        <v>35</v>
      </c>
      <c r="L49" s="146">
        <f t="shared" si="26"/>
        <v>3998.6</v>
      </c>
      <c r="M49" s="146">
        <f t="shared" si="26"/>
        <v>3963.2666666666669</v>
      </c>
      <c r="N49" s="149">
        <f t="shared" si="2"/>
        <v>-3998.6</v>
      </c>
      <c r="P49" s="154">
        <f t="shared" si="3"/>
        <v>100.8915204629178</v>
      </c>
    </row>
    <row r="50" spans="1:16" x14ac:dyDescent="0.25">
      <c r="A50" s="90" t="s">
        <v>44</v>
      </c>
      <c r="B50" s="125">
        <f t="shared" ref="B50:C50" si="39">B18/$D18</f>
        <v>0.30164343665487831</v>
      </c>
      <c r="C50" s="125">
        <f t="shared" si="39"/>
        <v>0.69835656334512175</v>
      </c>
      <c r="D50" s="126">
        <f t="shared" si="28"/>
        <v>1</v>
      </c>
      <c r="F50" s="140">
        <f>B50/C50</f>
        <v>0.43193327375633001</v>
      </c>
      <c r="G50" s="141">
        <f t="shared" si="30"/>
        <v>2.3151724137931038</v>
      </c>
      <c r="H50" s="154">
        <f t="shared" si="31"/>
        <v>43.193327375633004</v>
      </c>
      <c r="K50">
        <v>36</v>
      </c>
      <c r="L50" s="146">
        <f t="shared" si="26"/>
        <v>3998.6</v>
      </c>
      <c r="M50" s="146">
        <f t="shared" si="26"/>
        <v>3963.2666666666669</v>
      </c>
      <c r="N50" s="149">
        <f t="shared" si="2"/>
        <v>-3998.6</v>
      </c>
      <c r="P50" s="154">
        <f t="shared" si="3"/>
        <v>100.8915204629178</v>
      </c>
    </row>
    <row r="51" spans="1:16" x14ac:dyDescent="0.25">
      <c r="A51" s="88" t="s">
        <v>26</v>
      </c>
      <c r="B51" s="127">
        <f>B19/$D19</f>
        <v>0.46518973942057706</v>
      </c>
      <c r="C51" s="127">
        <f>C19/$D19</f>
        <v>0.53481026057942294</v>
      </c>
      <c r="D51" s="128">
        <f t="shared" si="28"/>
        <v>1</v>
      </c>
      <c r="F51" s="153">
        <f>B51/C51</f>
        <v>0.86982201672156068</v>
      </c>
      <c r="G51" s="142">
        <f>C51/B51</f>
        <v>1.1496604831515902</v>
      </c>
      <c r="K51">
        <v>37</v>
      </c>
      <c r="L51" s="146">
        <f t="shared" si="26"/>
        <v>3998.6</v>
      </c>
      <c r="M51" s="146">
        <f t="shared" si="26"/>
        <v>3963.2666666666669</v>
      </c>
      <c r="N51" s="149">
        <f t="shared" si="2"/>
        <v>-3998.6</v>
      </c>
      <c r="P51" s="154">
        <f t="shared" si="3"/>
        <v>100.8915204629178</v>
      </c>
    </row>
    <row r="52" spans="1:16" x14ac:dyDescent="0.25">
      <c r="K52">
        <v>38</v>
      </c>
      <c r="L52" s="146">
        <f t="shared" si="26"/>
        <v>3998.6</v>
      </c>
      <c r="M52" s="146">
        <f t="shared" si="26"/>
        <v>3963.2666666666669</v>
      </c>
      <c r="N52" s="149">
        <f t="shared" si="2"/>
        <v>-3998.6</v>
      </c>
      <c r="P52" s="154">
        <f t="shared" si="3"/>
        <v>100.8915204629178</v>
      </c>
    </row>
    <row r="53" spans="1:16" x14ac:dyDescent="0.25">
      <c r="A53" s="50" t="s">
        <v>65</v>
      </c>
      <c r="K53">
        <v>39</v>
      </c>
      <c r="L53" s="146">
        <f t="shared" si="26"/>
        <v>3998.6</v>
      </c>
      <c r="M53" s="146">
        <f t="shared" si="26"/>
        <v>3963.2666666666669</v>
      </c>
      <c r="N53" s="149">
        <f t="shared" si="2"/>
        <v>-3998.6</v>
      </c>
      <c r="P53" s="154">
        <f t="shared" si="3"/>
        <v>100.8915204629178</v>
      </c>
    </row>
    <row r="54" spans="1:16" x14ac:dyDescent="0.25">
      <c r="K54" s="150">
        <v>39.99</v>
      </c>
      <c r="L54" s="151">
        <f t="shared" ref="L54" si="40">B$14/15</f>
        <v>3998.6</v>
      </c>
      <c r="M54" s="151">
        <f t="shared" ref="M54" si="41">C$14/15</f>
        <v>3963.2666666666669</v>
      </c>
      <c r="N54" s="152">
        <f t="shared" ref="N54" si="42">-L54</f>
        <v>-3998.6</v>
      </c>
      <c r="P54" s="154">
        <f t="shared" si="3"/>
        <v>100.8915204629178</v>
      </c>
    </row>
    <row r="55" spans="1:16" x14ac:dyDescent="0.25">
      <c r="A55" s="185" t="s">
        <v>31</v>
      </c>
      <c r="B55" s="183" t="s">
        <v>32</v>
      </c>
      <c r="C55" s="184"/>
      <c r="D55" s="187" t="s">
        <v>26</v>
      </c>
      <c r="K55">
        <v>40</v>
      </c>
      <c r="L55" s="147">
        <f>B$15/15</f>
        <v>2512.1333333333332</v>
      </c>
      <c r="M55" s="147">
        <f>C$15/15</f>
        <v>2778.7333333333331</v>
      </c>
      <c r="N55" s="149">
        <f t="shared" si="2"/>
        <v>-2512.1333333333332</v>
      </c>
      <c r="P55" s="154">
        <f t="shared" si="3"/>
        <v>90.405700439048971</v>
      </c>
    </row>
    <row r="56" spans="1:16" x14ac:dyDescent="0.25">
      <c r="A56" s="186"/>
      <c r="B56" s="124" t="s">
        <v>33</v>
      </c>
      <c r="C56" s="124" t="s">
        <v>34</v>
      </c>
      <c r="D56" s="188"/>
      <c r="K56">
        <v>41</v>
      </c>
      <c r="L56" s="146">
        <f t="shared" ref="L56:M69" si="43">B$15/15</f>
        <v>2512.1333333333332</v>
      </c>
      <c r="M56" s="146">
        <f t="shared" si="43"/>
        <v>2778.7333333333331</v>
      </c>
      <c r="N56" s="149">
        <f t="shared" si="2"/>
        <v>-2512.1333333333332</v>
      </c>
      <c r="P56" s="154">
        <f t="shared" si="3"/>
        <v>90.405700439048971</v>
      </c>
    </row>
    <row r="57" spans="1:16" x14ac:dyDescent="0.25">
      <c r="A57" s="90" t="s">
        <v>35</v>
      </c>
      <c r="B57" s="125">
        <f>B9/B$19</f>
        <v>4.1624947661611837E-2</v>
      </c>
      <c r="C57" s="125">
        <f>C9/C$19</f>
        <v>3.3613345578920699E-2</v>
      </c>
      <c r="D57" s="126">
        <f>D9/D$19</f>
        <v>3.7340260664109143E-2</v>
      </c>
      <c r="K57">
        <v>42</v>
      </c>
      <c r="L57" s="146">
        <f t="shared" si="43"/>
        <v>2512.1333333333332</v>
      </c>
      <c r="M57" s="146">
        <f t="shared" si="43"/>
        <v>2778.7333333333331</v>
      </c>
      <c r="N57" s="149">
        <f t="shared" si="2"/>
        <v>-2512.1333333333332</v>
      </c>
      <c r="P57" s="154">
        <f t="shared" si="3"/>
        <v>90.405700439048971</v>
      </c>
    </row>
    <row r="58" spans="1:16" x14ac:dyDescent="0.25">
      <c r="A58" s="90" t="s">
        <v>36</v>
      </c>
      <c r="B58" s="125">
        <f t="shared" ref="B58:C66" si="44">B10/B$19</f>
        <v>3.4620705976588811E-2</v>
      </c>
      <c r="C58" s="125">
        <f t="shared" si="44"/>
        <v>2.9468583734481885E-2</v>
      </c>
      <c r="D58" s="126">
        <f t="shared" ref="D58" si="45">D10/D$19</f>
        <v>3.1865298137750568E-2</v>
      </c>
      <c r="K58">
        <v>43</v>
      </c>
      <c r="L58" s="146">
        <f t="shared" si="43"/>
        <v>2512.1333333333332</v>
      </c>
      <c r="M58" s="146">
        <f t="shared" si="43"/>
        <v>2778.7333333333331</v>
      </c>
      <c r="N58" s="149">
        <f t="shared" si="2"/>
        <v>-2512.1333333333332</v>
      </c>
      <c r="P58" s="154">
        <f t="shared" si="3"/>
        <v>90.405700439048971</v>
      </c>
    </row>
    <row r="59" spans="1:16" x14ac:dyDescent="0.25">
      <c r="A59" s="90" t="s">
        <v>37</v>
      </c>
      <c r="B59" s="125">
        <f t="shared" si="44"/>
        <v>4.8902259197902823E-2</v>
      </c>
      <c r="C59" s="125">
        <f t="shared" si="44"/>
        <v>4.2753990372434762E-2</v>
      </c>
      <c r="D59" s="126">
        <f t="shared" ref="D59" si="46">D11/D$19</f>
        <v>4.5614101945241903E-2</v>
      </c>
      <c r="K59">
        <v>44</v>
      </c>
      <c r="L59" s="146">
        <f t="shared" si="43"/>
        <v>2512.1333333333332</v>
      </c>
      <c r="M59" s="146">
        <f t="shared" si="43"/>
        <v>2778.7333333333331</v>
      </c>
      <c r="N59" s="149">
        <f t="shared" si="2"/>
        <v>-2512.1333333333332</v>
      </c>
      <c r="P59" s="154">
        <f t="shared" si="3"/>
        <v>90.405700439048971</v>
      </c>
    </row>
    <row r="60" spans="1:16" x14ac:dyDescent="0.25">
      <c r="A60" s="90" t="s">
        <v>38</v>
      </c>
      <c r="B60" s="125">
        <f t="shared" si="44"/>
        <v>7.0907138045912144E-2</v>
      </c>
      <c r="C60" s="125">
        <f t="shared" si="44"/>
        <v>5.9930801874841649E-2</v>
      </c>
      <c r="D60" s="126">
        <f t="shared" ref="D60" si="47">D12/D$19</f>
        <v>6.5036880838054589E-2</v>
      </c>
      <c r="K60">
        <v>45</v>
      </c>
      <c r="L60" s="146">
        <f t="shared" si="43"/>
        <v>2512.1333333333332</v>
      </c>
      <c r="M60" s="146">
        <f t="shared" si="43"/>
        <v>2778.7333333333331</v>
      </c>
      <c r="N60" s="149">
        <f t="shared" si="2"/>
        <v>-2512.1333333333332</v>
      </c>
      <c r="P60" s="154">
        <f t="shared" si="3"/>
        <v>90.405700439048971</v>
      </c>
    </row>
    <row r="61" spans="1:16" x14ac:dyDescent="0.25">
      <c r="A61" s="90" t="s">
        <v>39</v>
      </c>
      <c r="B61" s="125">
        <f t="shared" si="44"/>
        <v>0.14859551073164515</v>
      </c>
      <c r="C61" s="125">
        <f t="shared" si="44"/>
        <v>0.1672868634405878</v>
      </c>
      <c r="D61" s="126">
        <f t="shared" ref="D61" si="48">D13/D$19</f>
        <v>0.15859183794449666</v>
      </c>
      <c r="K61">
        <v>46</v>
      </c>
      <c r="L61" s="146">
        <f t="shared" si="43"/>
        <v>2512.1333333333332</v>
      </c>
      <c r="M61" s="146">
        <f t="shared" si="43"/>
        <v>2778.7333333333331</v>
      </c>
      <c r="N61" s="149">
        <f t="shared" si="2"/>
        <v>-2512.1333333333332</v>
      </c>
      <c r="P61" s="154">
        <f t="shared" si="3"/>
        <v>90.405700439048971</v>
      </c>
    </row>
    <row r="62" spans="1:16" x14ac:dyDescent="0.25">
      <c r="A62" s="90" t="s">
        <v>40</v>
      </c>
      <c r="B62" s="125">
        <f t="shared" si="44"/>
        <v>0.27297427682001058</v>
      </c>
      <c r="C62" s="125">
        <f t="shared" si="44"/>
        <v>0.23534092348619204</v>
      </c>
      <c r="D62" s="126">
        <f t="shared" ref="D62" si="49">D14/D$19</f>
        <v>0.25284757331707358</v>
      </c>
      <c r="K62">
        <v>47</v>
      </c>
      <c r="L62" s="146">
        <f t="shared" si="43"/>
        <v>2512.1333333333332</v>
      </c>
      <c r="M62" s="146">
        <f t="shared" si="43"/>
        <v>2778.7333333333331</v>
      </c>
      <c r="N62" s="149">
        <f t="shared" si="2"/>
        <v>-2512.1333333333332</v>
      </c>
      <c r="P62" s="154">
        <f t="shared" si="3"/>
        <v>90.405700439048971</v>
      </c>
    </row>
    <row r="63" spans="1:16" x14ac:dyDescent="0.25">
      <c r="A63" s="90" t="s">
        <v>41</v>
      </c>
      <c r="B63" s="125">
        <f t="shared" si="44"/>
        <v>0.17149696892465094</v>
      </c>
      <c r="C63" s="125">
        <f t="shared" si="44"/>
        <v>0.16500269191791234</v>
      </c>
      <c r="D63" s="126">
        <f t="shared" ref="D63" si="50">D15/D$19</f>
        <v>0.16802376294640212</v>
      </c>
      <c r="K63">
        <v>48</v>
      </c>
      <c r="L63" s="146">
        <f t="shared" si="43"/>
        <v>2512.1333333333332</v>
      </c>
      <c r="M63" s="146">
        <f t="shared" si="43"/>
        <v>2778.7333333333331</v>
      </c>
      <c r="N63" s="149">
        <f t="shared" si="2"/>
        <v>-2512.1333333333332</v>
      </c>
      <c r="P63" s="154">
        <f t="shared" si="3"/>
        <v>90.405700439048971</v>
      </c>
    </row>
    <row r="64" spans="1:16" x14ac:dyDescent="0.25">
      <c r="A64" s="90" t="s">
        <v>42</v>
      </c>
      <c r="B64" s="125">
        <f t="shared" si="44"/>
        <v>9.5747392182920388E-2</v>
      </c>
      <c r="C64" s="125">
        <f t="shared" si="44"/>
        <v>9.3797504433747153E-2</v>
      </c>
      <c r="D64" s="126">
        <f t="shared" ref="D64" si="51">D16/D$19</f>
        <v>9.4704572207684426E-2</v>
      </c>
      <c r="K64">
        <v>49</v>
      </c>
      <c r="L64" s="146">
        <f t="shared" si="43"/>
        <v>2512.1333333333332</v>
      </c>
      <c r="M64" s="146">
        <f t="shared" si="43"/>
        <v>2778.7333333333331</v>
      </c>
      <c r="N64" s="149">
        <f t="shared" si="2"/>
        <v>-2512.1333333333332</v>
      </c>
      <c r="P64" s="154">
        <f t="shared" si="3"/>
        <v>90.405700439048971</v>
      </c>
    </row>
    <row r="65" spans="1:16" x14ac:dyDescent="0.25">
      <c r="A65" s="90" t="s">
        <v>43</v>
      </c>
      <c r="B65" s="125">
        <f t="shared" si="44"/>
        <v>8.2134860097212867E-2</v>
      </c>
      <c r="C65" s="125">
        <f t="shared" si="44"/>
        <v>0.10635846845705599</v>
      </c>
      <c r="D65" s="126">
        <f t="shared" ref="D65" si="52">D17/D$19</f>
        <v>9.5089894396314462E-2</v>
      </c>
      <c r="K65">
        <v>50</v>
      </c>
      <c r="L65" s="146">
        <f t="shared" si="43"/>
        <v>2512.1333333333332</v>
      </c>
      <c r="M65" s="146">
        <f t="shared" si="43"/>
        <v>2778.7333333333331</v>
      </c>
      <c r="N65" s="149">
        <f t="shared" si="2"/>
        <v>-2512.1333333333332</v>
      </c>
      <c r="P65" s="154">
        <f t="shared" si="3"/>
        <v>90.405700439048971</v>
      </c>
    </row>
    <row r="66" spans="1:16" x14ac:dyDescent="0.25">
      <c r="A66" s="90" t="s">
        <v>44</v>
      </c>
      <c r="B66" s="125">
        <f t="shared" si="44"/>
        <v>3.2995940361544483E-2</v>
      </c>
      <c r="C66" s="125">
        <f t="shared" si="44"/>
        <v>6.6446826703825693E-2</v>
      </c>
      <c r="D66" s="126">
        <f t="shared" ref="D66" si="53">D18/D$19</f>
        <v>5.0885817602872557E-2</v>
      </c>
      <c r="K66">
        <v>51</v>
      </c>
      <c r="L66" s="146">
        <f t="shared" si="43"/>
        <v>2512.1333333333332</v>
      </c>
      <c r="M66" s="146">
        <f t="shared" si="43"/>
        <v>2778.7333333333331</v>
      </c>
      <c r="N66" s="149">
        <f t="shared" si="2"/>
        <v>-2512.1333333333332</v>
      </c>
      <c r="P66" s="154">
        <f t="shared" si="3"/>
        <v>90.405700439048971</v>
      </c>
    </row>
    <row r="67" spans="1:16" x14ac:dyDescent="0.25">
      <c r="A67" s="88" t="s">
        <v>26</v>
      </c>
      <c r="B67" s="127">
        <f>SUM(B57:B66)</f>
        <v>1</v>
      </c>
      <c r="C67" s="127">
        <f>SUM(C57:C66)</f>
        <v>1</v>
      </c>
      <c r="D67" s="128">
        <f>SUM(D57:D66)</f>
        <v>1</v>
      </c>
      <c r="K67">
        <v>52</v>
      </c>
      <c r="L67" s="146">
        <f t="shared" si="43"/>
        <v>2512.1333333333332</v>
      </c>
      <c r="M67" s="146">
        <f t="shared" si="43"/>
        <v>2778.7333333333331</v>
      </c>
      <c r="N67" s="149">
        <f t="shared" si="2"/>
        <v>-2512.1333333333332</v>
      </c>
      <c r="P67" s="154">
        <f t="shared" si="3"/>
        <v>90.405700439048971</v>
      </c>
    </row>
    <row r="68" spans="1:16" x14ac:dyDescent="0.25">
      <c r="K68">
        <v>53</v>
      </c>
      <c r="L68" s="146">
        <f t="shared" si="43"/>
        <v>2512.1333333333332</v>
      </c>
      <c r="M68" s="146">
        <f t="shared" si="43"/>
        <v>2778.7333333333331</v>
      </c>
      <c r="N68" s="149">
        <f t="shared" si="2"/>
        <v>-2512.1333333333332</v>
      </c>
      <c r="P68" s="154">
        <f t="shared" si="3"/>
        <v>90.405700439048971</v>
      </c>
    </row>
    <row r="69" spans="1:16" x14ac:dyDescent="0.25">
      <c r="K69">
        <v>54</v>
      </c>
      <c r="L69" s="146">
        <f t="shared" si="43"/>
        <v>2512.1333333333332</v>
      </c>
      <c r="M69" s="146">
        <f t="shared" si="43"/>
        <v>2778.7333333333331</v>
      </c>
      <c r="N69" s="149">
        <f t="shared" si="2"/>
        <v>-2512.1333333333332</v>
      </c>
      <c r="P69" s="154">
        <f t="shared" si="3"/>
        <v>90.405700439048971</v>
      </c>
    </row>
    <row r="70" spans="1:16" x14ac:dyDescent="0.25">
      <c r="K70" s="150">
        <v>54.99</v>
      </c>
      <c r="L70" s="151">
        <f t="shared" ref="L70" si="54">B$15/15</f>
        <v>2512.1333333333332</v>
      </c>
      <c r="M70" s="151">
        <f t="shared" ref="M70" si="55">C$15/15</f>
        <v>2778.7333333333331</v>
      </c>
      <c r="N70" s="152">
        <f t="shared" ref="N70" si="56">-L70</f>
        <v>-2512.1333333333332</v>
      </c>
      <c r="P70" s="154">
        <f t="shared" si="3"/>
        <v>90.405700439048971</v>
      </c>
    </row>
    <row r="71" spans="1:16" x14ac:dyDescent="0.25">
      <c r="K71">
        <v>55</v>
      </c>
      <c r="L71" s="147">
        <f>B$16/10</f>
        <v>2103.8000000000002</v>
      </c>
      <c r="M71" s="147">
        <f>C$16/10</f>
        <v>2369.4</v>
      </c>
      <c r="N71" s="149">
        <f t="shared" si="2"/>
        <v>-2103.8000000000002</v>
      </c>
      <c r="P71" s="154">
        <f t="shared" si="3"/>
        <v>88.790411074533651</v>
      </c>
    </row>
    <row r="72" spans="1:16" x14ac:dyDescent="0.25">
      <c r="K72">
        <v>56</v>
      </c>
      <c r="L72" s="146">
        <f t="shared" ref="L72:M80" si="57">B$16/10</f>
        <v>2103.8000000000002</v>
      </c>
      <c r="M72" s="146">
        <f t="shared" si="57"/>
        <v>2369.4</v>
      </c>
      <c r="N72" s="149">
        <f t="shared" si="2"/>
        <v>-2103.8000000000002</v>
      </c>
      <c r="P72" s="154">
        <f t="shared" si="3"/>
        <v>88.790411074533651</v>
      </c>
    </row>
    <row r="73" spans="1:16" x14ac:dyDescent="0.25">
      <c r="K73">
        <v>57</v>
      </c>
      <c r="L73" s="146">
        <f t="shared" si="57"/>
        <v>2103.8000000000002</v>
      </c>
      <c r="M73" s="146">
        <f t="shared" si="57"/>
        <v>2369.4</v>
      </c>
      <c r="N73" s="149">
        <f t="shared" si="2"/>
        <v>-2103.8000000000002</v>
      </c>
      <c r="P73" s="154">
        <f t="shared" si="3"/>
        <v>88.790411074533651</v>
      </c>
    </row>
    <row r="74" spans="1:16" x14ac:dyDescent="0.25">
      <c r="K74">
        <v>58</v>
      </c>
      <c r="L74" s="146">
        <f t="shared" si="57"/>
        <v>2103.8000000000002</v>
      </c>
      <c r="M74" s="146">
        <f t="shared" si="57"/>
        <v>2369.4</v>
      </c>
      <c r="N74" s="149">
        <f t="shared" si="2"/>
        <v>-2103.8000000000002</v>
      </c>
      <c r="P74" s="154">
        <f t="shared" ref="P74:P123" si="58">100*L74/M74</f>
        <v>88.790411074533651</v>
      </c>
    </row>
    <row r="75" spans="1:16" x14ac:dyDescent="0.25">
      <c r="K75">
        <v>59</v>
      </c>
      <c r="L75" s="146">
        <f t="shared" si="57"/>
        <v>2103.8000000000002</v>
      </c>
      <c r="M75" s="146">
        <f t="shared" si="57"/>
        <v>2369.4</v>
      </c>
      <c r="N75" s="149">
        <f t="shared" si="2"/>
        <v>-2103.8000000000002</v>
      </c>
      <c r="P75" s="154">
        <f t="shared" si="58"/>
        <v>88.790411074533651</v>
      </c>
    </row>
    <row r="76" spans="1:16" x14ac:dyDescent="0.25">
      <c r="K76">
        <v>60</v>
      </c>
      <c r="L76" s="146">
        <f t="shared" si="57"/>
        <v>2103.8000000000002</v>
      </c>
      <c r="M76" s="146">
        <f t="shared" si="57"/>
        <v>2369.4</v>
      </c>
      <c r="N76" s="149">
        <f t="shared" si="2"/>
        <v>-2103.8000000000002</v>
      </c>
      <c r="P76" s="154">
        <f t="shared" si="58"/>
        <v>88.790411074533651</v>
      </c>
    </row>
    <row r="77" spans="1:16" x14ac:dyDescent="0.25">
      <c r="K77">
        <v>61</v>
      </c>
      <c r="L77" s="146">
        <f t="shared" si="57"/>
        <v>2103.8000000000002</v>
      </c>
      <c r="M77" s="146">
        <f t="shared" si="57"/>
        <v>2369.4</v>
      </c>
      <c r="N77" s="149">
        <f t="shared" si="2"/>
        <v>-2103.8000000000002</v>
      </c>
      <c r="P77" s="154">
        <f t="shared" si="58"/>
        <v>88.790411074533651</v>
      </c>
    </row>
    <row r="78" spans="1:16" x14ac:dyDescent="0.25">
      <c r="K78">
        <v>62</v>
      </c>
      <c r="L78" s="146">
        <f t="shared" si="57"/>
        <v>2103.8000000000002</v>
      </c>
      <c r="M78" s="146">
        <f t="shared" si="57"/>
        <v>2369.4</v>
      </c>
      <c r="N78" s="149">
        <f t="shared" si="2"/>
        <v>-2103.8000000000002</v>
      </c>
      <c r="P78" s="154">
        <f t="shared" si="58"/>
        <v>88.790411074533651</v>
      </c>
    </row>
    <row r="79" spans="1:16" x14ac:dyDescent="0.25">
      <c r="K79">
        <v>63</v>
      </c>
      <c r="L79" s="146">
        <f t="shared" si="57"/>
        <v>2103.8000000000002</v>
      </c>
      <c r="M79" s="146">
        <f t="shared" si="57"/>
        <v>2369.4</v>
      </c>
      <c r="N79" s="149">
        <f t="shared" si="2"/>
        <v>-2103.8000000000002</v>
      </c>
      <c r="P79" s="154">
        <f t="shared" si="58"/>
        <v>88.790411074533651</v>
      </c>
    </row>
    <row r="80" spans="1:16" x14ac:dyDescent="0.25">
      <c r="K80">
        <v>64</v>
      </c>
      <c r="L80" s="146">
        <f t="shared" si="57"/>
        <v>2103.8000000000002</v>
      </c>
      <c r="M80" s="146">
        <f t="shared" si="57"/>
        <v>2369.4</v>
      </c>
      <c r="N80" s="149">
        <f t="shared" si="2"/>
        <v>-2103.8000000000002</v>
      </c>
      <c r="P80" s="154">
        <f t="shared" si="58"/>
        <v>88.790411074533651</v>
      </c>
    </row>
    <row r="81" spans="11:16" x14ac:dyDescent="0.25">
      <c r="K81" s="150">
        <v>64.989999999999995</v>
      </c>
      <c r="L81" s="151">
        <f t="shared" ref="L81" si="59">B$16/10</f>
        <v>2103.8000000000002</v>
      </c>
      <c r="M81" s="151">
        <f t="shared" ref="M81" si="60">C$16/10</f>
        <v>2369.4</v>
      </c>
      <c r="N81" s="152">
        <f t="shared" ref="N81" si="61">-L81</f>
        <v>-2103.8000000000002</v>
      </c>
      <c r="P81" s="154">
        <f t="shared" si="58"/>
        <v>88.790411074533651</v>
      </c>
    </row>
    <row r="82" spans="11:16" x14ac:dyDescent="0.25">
      <c r="K82">
        <v>65</v>
      </c>
      <c r="L82" s="147">
        <f>B$17/15</f>
        <v>1203.1333333333334</v>
      </c>
      <c r="M82" s="147">
        <f>C$17/15</f>
        <v>1791.1333333333334</v>
      </c>
      <c r="N82" s="149">
        <f t="shared" ref="N82:N122" si="62">-L82</f>
        <v>-1203.1333333333334</v>
      </c>
      <c r="P82" s="154">
        <f t="shared" si="58"/>
        <v>67.171623180853842</v>
      </c>
    </row>
    <row r="83" spans="11:16" x14ac:dyDescent="0.25">
      <c r="K83">
        <v>66</v>
      </c>
      <c r="L83" s="146">
        <f t="shared" ref="L83:M96" si="63">B$17/15</f>
        <v>1203.1333333333334</v>
      </c>
      <c r="M83" s="146">
        <f t="shared" si="63"/>
        <v>1791.1333333333334</v>
      </c>
      <c r="N83" s="149">
        <f t="shared" si="62"/>
        <v>-1203.1333333333334</v>
      </c>
      <c r="P83" s="154">
        <f t="shared" si="58"/>
        <v>67.171623180853842</v>
      </c>
    </row>
    <row r="84" spans="11:16" x14ac:dyDescent="0.25">
      <c r="K84">
        <v>67</v>
      </c>
      <c r="L84" s="146">
        <f t="shared" si="63"/>
        <v>1203.1333333333334</v>
      </c>
      <c r="M84" s="146">
        <f t="shared" si="63"/>
        <v>1791.1333333333334</v>
      </c>
      <c r="N84" s="149">
        <f t="shared" si="62"/>
        <v>-1203.1333333333334</v>
      </c>
      <c r="P84" s="154">
        <f t="shared" si="58"/>
        <v>67.171623180853842</v>
      </c>
    </row>
    <row r="85" spans="11:16" x14ac:dyDescent="0.25">
      <c r="K85">
        <v>68</v>
      </c>
      <c r="L85" s="146">
        <f t="shared" si="63"/>
        <v>1203.1333333333334</v>
      </c>
      <c r="M85" s="146">
        <f t="shared" si="63"/>
        <v>1791.1333333333334</v>
      </c>
      <c r="N85" s="149">
        <f t="shared" si="62"/>
        <v>-1203.1333333333334</v>
      </c>
      <c r="P85" s="154">
        <f t="shared" si="58"/>
        <v>67.171623180853842</v>
      </c>
    </row>
    <row r="86" spans="11:16" x14ac:dyDescent="0.25">
      <c r="K86">
        <v>69</v>
      </c>
      <c r="L86" s="146">
        <f t="shared" si="63"/>
        <v>1203.1333333333334</v>
      </c>
      <c r="M86" s="146">
        <f t="shared" si="63"/>
        <v>1791.1333333333334</v>
      </c>
      <c r="N86" s="149">
        <f t="shared" si="62"/>
        <v>-1203.1333333333334</v>
      </c>
      <c r="P86" s="154">
        <f t="shared" si="58"/>
        <v>67.171623180853842</v>
      </c>
    </row>
    <row r="87" spans="11:16" x14ac:dyDescent="0.25">
      <c r="K87">
        <v>70</v>
      </c>
      <c r="L87" s="146">
        <f t="shared" si="63"/>
        <v>1203.1333333333334</v>
      </c>
      <c r="M87" s="146">
        <f t="shared" si="63"/>
        <v>1791.1333333333334</v>
      </c>
      <c r="N87" s="149">
        <f t="shared" si="62"/>
        <v>-1203.1333333333334</v>
      </c>
      <c r="P87" s="154">
        <f t="shared" si="58"/>
        <v>67.171623180853842</v>
      </c>
    </row>
    <row r="88" spans="11:16" x14ac:dyDescent="0.25">
      <c r="K88">
        <v>71</v>
      </c>
      <c r="L88" s="146">
        <f t="shared" si="63"/>
        <v>1203.1333333333334</v>
      </c>
      <c r="M88" s="146">
        <f t="shared" si="63"/>
        <v>1791.1333333333334</v>
      </c>
      <c r="N88" s="149">
        <f t="shared" si="62"/>
        <v>-1203.1333333333334</v>
      </c>
      <c r="P88" s="154">
        <f t="shared" si="58"/>
        <v>67.171623180853842</v>
      </c>
    </row>
    <row r="89" spans="11:16" x14ac:dyDescent="0.25">
      <c r="K89">
        <v>72</v>
      </c>
      <c r="L89" s="146">
        <f t="shared" si="63"/>
        <v>1203.1333333333334</v>
      </c>
      <c r="M89" s="146">
        <f t="shared" si="63"/>
        <v>1791.1333333333334</v>
      </c>
      <c r="N89" s="149">
        <f t="shared" si="62"/>
        <v>-1203.1333333333334</v>
      </c>
      <c r="P89" s="154">
        <f t="shared" si="58"/>
        <v>67.171623180853842</v>
      </c>
    </row>
    <row r="90" spans="11:16" x14ac:dyDescent="0.25">
      <c r="K90">
        <v>73</v>
      </c>
      <c r="L90" s="146">
        <f t="shared" si="63"/>
        <v>1203.1333333333334</v>
      </c>
      <c r="M90" s="146">
        <f t="shared" si="63"/>
        <v>1791.1333333333334</v>
      </c>
      <c r="N90" s="149">
        <f t="shared" si="62"/>
        <v>-1203.1333333333334</v>
      </c>
      <c r="P90" s="154">
        <f t="shared" si="58"/>
        <v>67.171623180853842</v>
      </c>
    </row>
    <row r="91" spans="11:16" x14ac:dyDescent="0.25">
      <c r="K91">
        <v>74</v>
      </c>
      <c r="L91" s="146">
        <f t="shared" si="63"/>
        <v>1203.1333333333334</v>
      </c>
      <c r="M91" s="146">
        <f t="shared" si="63"/>
        <v>1791.1333333333334</v>
      </c>
      <c r="N91" s="149">
        <f t="shared" si="62"/>
        <v>-1203.1333333333334</v>
      </c>
      <c r="P91" s="154">
        <f t="shared" si="58"/>
        <v>67.171623180853842</v>
      </c>
    </row>
    <row r="92" spans="11:16" x14ac:dyDescent="0.25">
      <c r="K92">
        <v>75</v>
      </c>
      <c r="L92" s="146">
        <f t="shared" si="63"/>
        <v>1203.1333333333334</v>
      </c>
      <c r="M92" s="146">
        <f t="shared" si="63"/>
        <v>1791.1333333333334</v>
      </c>
      <c r="N92" s="149">
        <f t="shared" si="62"/>
        <v>-1203.1333333333334</v>
      </c>
      <c r="P92" s="154">
        <f t="shared" si="58"/>
        <v>67.171623180853842</v>
      </c>
    </row>
    <row r="93" spans="11:16" x14ac:dyDescent="0.25">
      <c r="K93">
        <v>76</v>
      </c>
      <c r="L93" s="146">
        <f t="shared" si="63"/>
        <v>1203.1333333333334</v>
      </c>
      <c r="M93" s="146">
        <f t="shared" si="63"/>
        <v>1791.1333333333334</v>
      </c>
      <c r="N93" s="149">
        <f t="shared" si="62"/>
        <v>-1203.1333333333334</v>
      </c>
      <c r="P93" s="154">
        <f t="shared" si="58"/>
        <v>67.171623180853842</v>
      </c>
    </row>
    <row r="94" spans="11:16" x14ac:dyDescent="0.25">
      <c r="K94">
        <v>77</v>
      </c>
      <c r="L94" s="146">
        <f t="shared" si="63"/>
        <v>1203.1333333333334</v>
      </c>
      <c r="M94" s="146">
        <f t="shared" si="63"/>
        <v>1791.1333333333334</v>
      </c>
      <c r="N94" s="149">
        <f t="shared" si="62"/>
        <v>-1203.1333333333334</v>
      </c>
      <c r="P94" s="154">
        <f t="shared" si="58"/>
        <v>67.171623180853842</v>
      </c>
    </row>
    <row r="95" spans="11:16" x14ac:dyDescent="0.25">
      <c r="K95">
        <v>78</v>
      </c>
      <c r="L95" s="146">
        <f t="shared" si="63"/>
        <v>1203.1333333333334</v>
      </c>
      <c r="M95" s="146">
        <f t="shared" si="63"/>
        <v>1791.1333333333334</v>
      </c>
      <c r="N95" s="149">
        <f t="shared" si="62"/>
        <v>-1203.1333333333334</v>
      </c>
      <c r="P95" s="154">
        <f t="shared" si="58"/>
        <v>67.171623180853842</v>
      </c>
    </row>
    <row r="96" spans="11:16" x14ac:dyDescent="0.25">
      <c r="K96">
        <v>79</v>
      </c>
      <c r="L96" s="146">
        <f t="shared" si="63"/>
        <v>1203.1333333333334</v>
      </c>
      <c r="M96" s="146">
        <f t="shared" si="63"/>
        <v>1791.1333333333334</v>
      </c>
      <c r="N96" s="149">
        <f t="shared" si="62"/>
        <v>-1203.1333333333334</v>
      </c>
      <c r="P96" s="154">
        <f t="shared" si="58"/>
        <v>67.171623180853842</v>
      </c>
    </row>
    <row r="97" spans="11:16" x14ac:dyDescent="0.25">
      <c r="K97" s="150">
        <v>79.989999999999995</v>
      </c>
      <c r="L97" s="151">
        <f t="shared" ref="L97" si="64">B$17/15</f>
        <v>1203.1333333333334</v>
      </c>
      <c r="M97" s="151">
        <f t="shared" ref="M97" si="65">C$17/15</f>
        <v>1791.1333333333334</v>
      </c>
      <c r="N97" s="152">
        <f t="shared" ref="N97" si="66">-L97</f>
        <v>-1203.1333333333334</v>
      </c>
      <c r="P97" s="154">
        <f t="shared" si="58"/>
        <v>67.171623180853842</v>
      </c>
    </row>
    <row r="98" spans="11:16" x14ac:dyDescent="0.25">
      <c r="K98">
        <v>80</v>
      </c>
      <c r="L98" s="147">
        <f>B$18/25</f>
        <v>290</v>
      </c>
      <c r="M98" s="147">
        <f>C$18/25</f>
        <v>671.4</v>
      </c>
      <c r="N98" s="149">
        <f t="shared" si="62"/>
        <v>-290</v>
      </c>
      <c r="P98" s="154">
        <f t="shared" si="58"/>
        <v>43.193327375633004</v>
      </c>
    </row>
    <row r="99" spans="11:16" x14ac:dyDescent="0.25">
      <c r="K99">
        <v>81</v>
      </c>
      <c r="L99" s="146">
        <f t="shared" ref="L99:M122" si="67">B$18/25</f>
        <v>290</v>
      </c>
      <c r="M99" s="146">
        <f t="shared" si="67"/>
        <v>671.4</v>
      </c>
      <c r="N99" s="149">
        <f t="shared" si="62"/>
        <v>-290</v>
      </c>
      <c r="P99" s="154">
        <f t="shared" si="58"/>
        <v>43.193327375633004</v>
      </c>
    </row>
    <row r="100" spans="11:16" x14ac:dyDescent="0.25">
      <c r="K100">
        <v>82</v>
      </c>
      <c r="L100" s="146">
        <f t="shared" si="67"/>
        <v>290</v>
      </c>
      <c r="M100" s="146">
        <f t="shared" si="67"/>
        <v>671.4</v>
      </c>
      <c r="N100" s="149">
        <f t="shared" si="62"/>
        <v>-290</v>
      </c>
      <c r="P100" s="154">
        <f t="shared" si="58"/>
        <v>43.193327375633004</v>
      </c>
    </row>
    <row r="101" spans="11:16" x14ac:dyDescent="0.25">
      <c r="K101">
        <v>83</v>
      </c>
      <c r="L101" s="146">
        <f t="shared" si="67"/>
        <v>290</v>
      </c>
      <c r="M101" s="146">
        <f t="shared" si="67"/>
        <v>671.4</v>
      </c>
      <c r="N101" s="149">
        <f t="shared" si="62"/>
        <v>-290</v>
      </c>
      <c r="P101" s="154">
        <f t="shared" si="58"/>
        <v>43.193327375633004</v>
      </c>
    </row>
    <row r="102" spans="11:16" x14ac:dyDescent="0.25">
      <c r="K102">
        <v>84</v>
      </c>
      <c r="L102" s="146">
        <f t="shared" si="67"/>
        <v>290</v>
      </c>
      <c r="M102" s="146">
        <f t="shared" si="67"/>
        <v>671.4</v>
      </c>
      <c r="N102" s="149">
        <f t="shared" si="62"/>
        <v>-290</v>
      </c>
      <c r="P102" s="154">
        <f t="shared" si="58"/>
        <v>43.193327375633004</v>
      </c>
    </row>
    <row r="103" spans="11:16" x14ac:dyDescent="0.25">
      <c r="K103">
        <v>85</v>
      </c>
      <c r="L103" s="146">
        <f t="shared" si="67"/>
        <v>290</v>
      </c>
      <c r="M103" s="146">
        <f t="shared" si="67"/>
        <v>671.4</v>
      </c>
      <c r="N103" s="149">
        <f t="shared" si="62"/>
        <v>-290</v>
      </c>
      <c r="P103" s="154">
        <f t="shared" si="58"/>
        <v>43.193327375633004</v>
      </c>
    </row>
    <row r="104" spans="11:16" x14ac:dyDescent="0.25">
      <c r="K104">
        <v>86</v>
      </c>
      <c r="L104" s="146">
        <f t="shared" si="67"/>
        <v>290</v>
      </c>
      <c r="M104" s="146">
        <f t="shared" si="67"/>
        <v>671.4</v>
      </c>
      <c r="N104" s="149">
        <f t="shared" si="62"/>
        <v>-290</v>
      </c>
      <c r="P104" s="154">
        <f t="shared" si="58"/>
        <v>43.193327375633004</v>
      </c>
    </row>
    <row r="105" spans="11:16" x14ac:dyDescent="0.25">
      <c r="K105">
        <v>87</v>
      </c>
      <c r="L105" s="146">
        <f t="shared" si="67"/>
        <v>290</v>
      </c>
      <c r="M105" s="146">
        <f t="shared" si="67"/>
        <v>671.4</v>
      </c>
      <c r="N105" s="149">
        <f t="shared" si="62"/>
        <v>-290</v>
      </c>
      <c r="P105" s="154">
        <f t="shared" si="58"/>
        <v>43.193327375633004</v>
      </c>
    </row>
    <row r="106" spans="11:16" x14ac:dyDescent="0.25">
      <c r="K106">
        <v>88</v>
      </c>
      <c r="L106" s="146">
        <f t="shared" si="67"/>
        <v>290</v>
      </c>
      <c r="M106" s="146">
        <f t="shared" si="67"/>
        <v>671.4</v>
      </c>
      <c r="N106" s="149">
        <f t="shared" si="62"/>
        <v>-290</v>
      </c>
      <c r="P106" s="154">
        <f t="shared" si="58"/>
        <v>43.193327375633004</v>
      </c>
    </row>
    <row r="107" spans="11:16" x14ac:dyDescent="0.25">
      <c r="K107">
        <v>89</v>
      </c>
      <c r="L107" s="146">
        <f t="shared" si="67"/>
        <v>290</v>
      </c>
      <c r="M107" s="146">
        <f t="shared" si="67"/>
        <v>671.4</v>
      </c>
      <c r="N107" s="149">
        <f t="shared" si="62"/>
        <v>-290</v>
      </c>
      <c r="P107" s="154">
        <f t="shared" si="58"/>
        <v>43.193327375633004</v>
      </c>
    </row>
    <row r="108" spans="11:16" x14ac:dyDescent="0.25">
      <c r="K108">
        <v>90</v>
      </c>
      <c r="L108" s="146">
        <f t="shared" si="67"/>
        <v>290</v>
      </c>
      <c r="M108" s="146">
        <f t="shared" si="67"/>
        <v>671.4</v>
      </c>
      <c r="N108" s="149">
        <f t="shared" si="62"/>
        <v>-290</v>
      </c>
      <c r="P108" s="154">
        <f t="shared" si="58"/>
        <v>43.193327375633004</v>
      </c>
    </row>
    <row r="109" spans="11:16" x14ac:dyDescent="0.25">
      <c r="K109">
        <v>91</v>
      </c>
      <c r="L109" s="146">
        <f t="shared" si="67"/>
        <v>290</v>
      </c>
      <c r="M109" s="146">
        <f t="shared" si="67"/>
        <v>671.4</v>
      </c>
      <c r="N109" s="149">
        <f t="shared" si="62"/>
        <v>-290</v>
      </c>
      <c r="P109" s="154">
        <f t="shared" si="58"/>
        <v>43.193327375633004</v>
      </c>
    </row>
    <row r="110" spans="11:16" x14ac:dyDescent="0.25">
      <c r="K110">
        <v>92</v>
      </c>
      <c r="L110" s="146">
        <f t="shared" si="67"/>
        <v>290</v>
      </c>
      <c r="M110" s="146">
        <f t="shared" si="67"/>
        <v>671.4</v>
      </c>
      <c r="N110" s="149">
        <f t="shared" si="62"/>
        <v>-290</v>
      </c>
      <c r="P110" s="154">
        <f t="shared" si="58"/>
        <v>43.193327375633004</v>
      </c>
    </row>
    <row r="111" spans="11:16" x14ac:dyDescent="0.25">
      <c r="K111">
        <v>93</v>
      </c>
      <c r="L111" s="146">
        <f t="shared" si="67"/>
        <v>290</v>
      </c>
      <c r="M111" s="146">
        <f t="shared" si="67"/>
        <v>671.4</v>
      </c>
      <c r="N111" s="149">
        <f t="shared" si="62"/>
        <v>-290</v>
      </c>
      <c r="P111" s="154">
        <f t="shared" si="58"/>
        <v>43.193327375633004</v>
      </c>
    </row>
    <row r="112" spans="11:16" x14ac:dyDescent="0.25">
      <c r="K112">
        <v>94</v>
      </c>
      <c r="L112" s="146">
        <f t="shared" si="67"/>
        <v>290</v>
      </c>
      <c r="M112" s="146">
        <f t="shared" si="67"/>
        <v>671.4</v>
      </c>
      <c r="N112" s="149">
        <f t="shared" si="62"/>
        <v>-290</v>
      </c>
      <c r="P112" s="154">
        <f t="shared" si="58"/>
        <v>43.193327375633004</v>
      </c>
    </row>
    <row r="113" spans="11:16" x14ac:dyDescent="0.25">
      <c r="K113">
        <v>95</v>
      </c>
      <c r="L113" s="146">
        <f t="shared" si="67"/>
        <v>290</v>
      </c>
      <c r="M113" s="146">
        <f t="shared" si="67"/>
        <v>671.4</v>
      </c>
      <c r="N113" s="149">
        <f t="shared" si="62"/>
        <v>-290</v>
      </c>
      <c r="P113" s="154">
        <f t="shared" si="58"/>
        <v>43.193327375633004</v>
      </c>
    </row>
    <row r="114" spans="11:16" x14ac:dyDescent="0.25">
      <c r="K114">
        <v>96</v>
      </c>
      <c r="L114" s="146">
        <f t="shared" si="67"/>
        <v>290</v>
      </c>
      <c r="M114" s="146">
        <f t="shared" si="67"/>
        <v>671.4</v>
      </c>
      <c r="N114" s="149">
        <f t="shared" si="62"/>
        <v>-290</v>
      </c>
      <c r="P114" s="154">
        <f t="shared" si="58"/>
        <v>43.193327375633004</v>
      </c>
    </row>
    <row r="115" spans="11:16" x14ac:dyDescent="0.25">
      <c r="K115">
        <v>97</v>
      </c>
      <c r="L115" s="146">
        <f t="shared" si="67"/>
        <v>290</v>
      </c>
      <c r="M115" s="146">
        <f t="shared" si="67"/>
        <v>671.4</v>
      </c>
      <c r="N115" s="149">
        <f t="shared" si="62"/>
        <v>-290</v>
      </c>
      <c r="P115" s="154">
        <f t="shared" si="58"/>
        <v>43.193327375633004</v>
      </c>
    </row>
    <row r="116" spans="11:16" x14ac:dyDescent="0.25">
      <c r="K116">
        <v>98</v>
      </c>
      <c r="L116" s="146">
        <f t="shared" si="67"/>
        <v>290</v>
      </c>
      <c r="M116" s="146">
        <f t="shared" si="67"/>
        <v>671.4</v>
      </c>
      <c r="N116" s="149">
        <f t="shared" si="62"/>
        <v>-290</v>
      </c>
      <c r="P116" s="154">
        <f t="shared" si="58"/>
        <v>43.193327375633004</v>
      </c>
    </row>
    <row r="117" spans="11:16" x14ac:dyDescent="0.25">
      <c r="K117">
        <v>99</v>
      </c>
      <c r="L117" s="146">
        <f t="shared" si="67"/>
        <v>290</v>
      </c>
      <c r="M117" s="146">
        <f t="shared" si="67"/>
        <v>671.4</v>
      </c>
      <c r="N117" s="149">
        <f t="shared" si="62"/>
        <v>-290</v>
      </c>
      <c r="P117" s="154">
        <f t="shared" si="58"/>
        <v>43.193327375633004</v>
      </c>
    </row>
    <row r="118" spans="11:16" x14ac:dyDescent="0.25">
      <c r="K118">
        <v>100</v>
      </c>
      <c r="L118" s="146">
        <f t="shared" si="67"/>
        <v>290</v>
      </c>
      <c r="M118" s="146">
        <f t="shared" si="67"/>
        <v>671.4</v>
      </c>
      <c r="N118" s="149">
        <f t="shared" si="62"/>
        <v>-290</v>
      </c>
      <c r="P118" s="154">
        <f t="shared" si="58"/>
        <v>43.193327375633004</v>
      </c>
    </row>
    <row r="119" spans="11:16" x14ac:dyDescent="0.25">
      <c r="K119">
        <v>101</v>
      </c>
      <c r="L119" s="146">
        <f t="shared" si="67"/>
        <v>290</v>
      </c>
      <c r="M119" s="146">
        <f t="shared" si="67"/>
        <v>671.4</v>
      </c>
      <c r="N119" s="149">
        <f t="shared" si="62"/>
        <v>-290</v>
      </c>
      <c r="P119" s="154">
        <f t="shared" si="58"/>
        <v>43.193327375633004</v>
      </c>
    </row>
    <row r="120" spans="11:16" x14ac:dyDescent="0.25">
      <c r="K120">
        <v>102</v>
      </c>
      <c r="L120" s="146">
        <f t="shared" si="67"/>
        <v>290</v>
      </c>
      <c r="M120" s="146">
        <f t="shared" si="67"/>
        <v>671.4</v>
      </c>
      <c r="N120" s="149">
        <f t="shared" si="62"/>
        <v>-290</v>
      </c>
      <c r="P120" s="154">
        <f t="shared" si="58"/>
        <v>43.193327375633004</v>
      </c>
    </row>
    <row r="121" spans="11:16" x14ac:dyDescent="0.25">
      <c r="K121">
        <v>103</v>
      </c>
      <c r="L121" s="146">
        <f t="shared" si="67"/>
        <v>290</v>
      </c>
      <c r="M121" s="146">
        <f t="shared" si="67"/>
        <v>671.4</v>
      </c>
      <c r="N121" s="149">
        <f t="shared" si="62"/>
        <v>-290</v>
      </c>
      <c r="P121" s="154">
        <f t="shared" si="58"/>
        <v>43.193327375633004</v>
      </c>
    </row>
    <row r="122" spans="11:16" x14ac:dyDescent="0.25">
      <c r="K122">
        <v>104</v>
      </c>
      <c r="L122" s="146">
        <f t="shared" si="67"/>
        <v>290</v>
      </c>
      <c r="M122" s="146">
        <f t="shared" si="67"/>
        <v>671.4</v>
      </c>
      <c r="N122" s="149">
        <f t="shared" si="62"/>
        <v>-290</v>
      </c>
      <c r="P122" s="154">
        <f t="shared" si="58"/>
        <v>43.193327375633004</v>
      </c>
    </row>
    <row r="123" spans="11:16" x14ac:dyDescent="0.25">
      <c r="K123">
        <v>104.99</v>
      </c>
      <c r="L123" s="146">
        <f t="shared" ref="L123" si="68">B$18/25</f>
        <v>290</v>
      </c>
      <c r="M123" s="146">
        <f t="shared" ref="M123" si="69">C$18/25</f>
        <v>671.4</v>
      </c>
      <c r="N123" s="149">
        <f t="shared" ref="N123:N124" si="70">-L123</f>
        <v>-290</v>
      </c>
      <c r="P123" s="154">
        <f t="shared" si="58"/>
        <v>43.193327375633004</v>
      </c>
    </row>
    <row r="124" spans="11:16" x14ac:dyDescent="0.25">
      <c r="K124">
        <v>105</v>
      </c>
      <c r="L124">
        <v>0</v>
      </c>
      <c r="M124">
        <v>0</v>
      </c>
      <c r="N124" s="149">
        <f t="shared" si="70"/>
        <v>0</v>
      </c>
      <c r="P124" s="154">
        <f>100*L123/M123</f>
        <v>43.193327375633004</v>
      </c>
    </row>
    <row r="125" spans="11:16" x14ac:dyDescent="0.25">
      <c r="P125" s="154"/>
    </row>
    <row r="126" spans="11:16" x14ac:dyDescent="0.25">
      <c r="K126" s="136" t="s">
        <v>2</v>
      </c>
      <c r="L126" s="146">
        <f>SUM(L9:L123)</f>
        <v>244454.99999999985</v>
      </c>
      <c r="M126" s="146">
        <f>SUM(M9:M123)</f>
        <v>279853.17142857198</v>
      </c>
    </row>
  </sheetData>
  <mergeCells count="14">
    <mergeCell ref="A55:A56"/>
    <mergeCell ref="B55:C55"/>
    <mergeCell ref="D55:D56"/>
    <mergeCell ref="F39:F40"/>
    <mergeCell ref="G39:G40"/>
    <mergeCell ref="A39:A40"/>
    <mergeCell ref="B39:C39"/>
    <mergeCell ref="D39:D40"/>
    <mergeCell ref="B7:C7"/>
    <mergeCell ref="A7:A8"/>
    <mergeCell ref="D7:D8"/>
    <mergeCell ref="A23:A24"/>
    <mergeCell ref="B23:C23"/>
    <mergeCell ref="D23:D24"/>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 1</vt:lpstr>
      <vt:lpstr>Tab 2</vt:lpstr>
      <vt:lpstr>Tab 3</vt:lpstr>
      <vt:lpstr>Tab 7</vt:lpstr>
      <vt:lpstr>Tab 8</vt:lpstr>
      <vt:lpstr>Tab 9</vt:lpstr>
    </vt:vector>
  </TitlesOfParts>
  <Company>Paris 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 léger</dc:creator>
  <cp:lastModifiedBy>User</cp:lastModifiedBy>
  <dcterms:created xsi:type="dcterms:W3CDTF">2010-10-04T19:55:42Z</dcterms:created>
  <dcterms:modified xsi:type="dcterms:W3CDTF">2020-10-26T14:00:42Z</dcterms:modified>
</cp:coreProperties>
</file>