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niversité\ENSEIGNEMENTS\IDUP 2014-2015\MASTER 1 Statistique\02. Représentations graphiques\"/>
    </mc:Choice>
  </mc:AlternateContent>
  <bookViews>
    <workbookView xWindow="120" yWindow="90" windowWidth="12120" windowHeight="8070" firstSheet="2" activeTab="7"/>
  </bookViews>
  <sheets>
    <sheet name="calcul valeurs" sheetId="6" r:id="rId1"/>
    <sheet name="Graph absolu faux" sheetId="7" r:id="rId2"/>
    <sheet name="Graph absolu OK 1" sheetId="8" r:id="rId3"/>
    <sheet name="Graph absolu OK 2" sheetId="9" r:id="rId4"/>
    <sheet name="calcul %" sheetId="1" r:id="rId5"/>
    <sheet name="Graph faux" sheetId="4" r:id="rId6"/>
    <sheet name="Graph OK annuel" sheetId="5" r:id="rId7"/>
    <sheet name="Graph OK quinq" sheetId="10" r:id="rId8"/>
  </sheets>
  <calcPr calcId="171027"/>
</workbook>
</file>

<file path=xl/calcChain.xml><?xml version="1.0" encoding="utf-8"?>
<calcChain xmlns="http://schemas.openxmlformats.org/spreadsheetml/2006/main">
  <c r="L8" i="6" l="1"/>
  <c r="L9" i="6"/>
  <c r="T9" i="6" s="1"/>
  <c r="S9" i="6" s="1"/>
  <c r="L10" i="6"/>
  <c r="T10" i="6" s="1"/>
  <c r="S10" i="6" s="1"/>
  <c r="L11" i="6"/>
  <c r="T11" i="6" s="1"/>
  <c r="S11" i="6" s="1"/>
  <c r="L12" i="6"/>
  <c r="L13" i="6"/>
  <c r="L14" i="6"/>
  <c r="L15" i="6"/>
  <c r="T15" i="6" s="1"/>
  <c r="S15" i="6" s="1"/>
  <c r="L16" i="6"/>
  <c r="L7" i="6"/>
  <c r="F7" i="6"/>
  <c r="F6" i="1" s="1"/>
  <c r="L24" i="6"/>
  <c r="T24" i="6" s="1"/>
  <c r="S24" i="6" s="1"/>
  <c r="R24" i="6"/>
  <c r="K24" i="6"/>
  <c r="R23" i="6"/>
  <c r="L23" i="6"/>
  <c r="T23" i="6" s="1"/>
  <c r="S23" i="6" s="1"/>
  <c r="K23" i="6"/>
  <c r="R22" i="6"/>
  <c r="L22" i="6"/>
  <c r="T22" i="6" s="1"/>
  <c r="S22" i="6" s="1"/>
  <c r="K22" i="6"/>
  <c r="R21" i="6"/>
  <c r="K21" i="6"/>
  <c r="R20" i="6"/>
  <c r="K20" i="6"/>
  <c r="R19" i="6"/>
  <c r="L19" i="6"/>
  <c r="T19" i="6" s="1"/>
  <c r="S19" i="6" s="1"/>
  <c r="K19" i="6"/>
  <c r="R18" i="6"/>
  <c r="L18" i="6"/>
  <c r="T18" i="6" s="1"/>
  <c r="S18" i="6" s="1"/>
  <c r="K18" i="6"/>
  <c r="R17" i="6"/>
  <c r="L17" i="6"/>
  <c r="T17" i="6" s="1"/>
  <c r="S17" i="6" s="1"/>
  <c r="K17" i="6"/>
  <c r="R16" i="6"/>
  <c r="K16" i="6"/>
  <c r="R15" i="6"/>
  <c r="K15" i="6"/>
  <c r="R14" i="6"/>
  <c r="K14" i="6"/>
  <c r="R13" i="6"/>
  <c r="K13" i="6"/>
  <c r="R12" i="6"/>
  <c r="K12" i="6"/>
  <c r="R11" i="6"/>
  <c r="K11" i="6"/>
  <c r="R10" i="6"/>
  <c r="K10" i="6"/>
  <c r="R9" i="6"/>
  <c r="K9" i="6"/>
  <c r="R8" i="6"/>
  <c r="K8" i="6"/>
  <c r="R7" i="6"/>
  <c r="K7" i="6"/>
  <c r="R6" i="6"/>
  <c r="L6" i="6"/>
  <c r="T6" i="6" s="1"/>
  <c r="S6" i="6" s="1"/>
  <c r="K6" i="6"/>
  <c r="R5" i="6"/>
  <c r="L5" i="6"/>
  <c r="T5" i="6" s="1"/>
  <c r="S5" i="6" s="1"/>
  <c r="K5" i="6"/>
  <c r="E5" i="6"/>
  <c r="R4" i="6"/>
  <c r="L4" i="6"/>
  <c r="K4" i="6"/>
  <c r="E4" i="6"/>
  <c r="E5" i="1"/>
  <c r="E4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K2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L20" i="6"/>
  <c r="T20" i="6" s="1"/>
  <c r="S20" i="6" s="1"/>
  <c r="L21" i="6"/>
  <c r="T21" i="6" s="1"/>
  <c r="S21" i="6" s="1"/>
  <c r="T7" i="6"/>
  <c r="S7" i="6" s="1"/>
  <c r="T4" i="6"/>
  <c r="S4" i="6" s="1"/>
  <c r="T8" i="6"/>
  <c r="S8" i="6" s="1"/>
  <c r="T12" i="6"/>
  <c r="S12" i="6" s="1"/>
  <c r="T14" i="6"/>
  <c r="S14" i="6" s="1"/>
  <c r="T16" i="6"/>
  <c r="S16" i="6" s="1"/>
  <c r="T13" i="6"/>
  <c r="S13" i="6" s="1"/>
  <c r="L17" i="1" l="1"/>
  <c r="U17" i="1" s="1"/>
  <c r="T17" i="1" s="1"/>
  <c r="L19" i="1"/>
  <c r="U19" i="1" s="1"/>
  <c r="T19" i="1" s="1"/>
  <c r="L21" i="1"/>
  <c r="U21" i="1" s="1"/>
  <c r="T21" i="1" s="1"/>
  <c r="L23" i="1"/>
  <c r="U23" i="1" s="1"/>
  <c r="T23" i="1" s="1"/>
  <c r="L18" i="1"/>
  <c r="U18" i="1" s="1"/>
  <c r="T18" i="1" s="1"/>
  <c r="L20" i="1"/>
  <c r="U20" i="1" s="1"/>
  <c r="T20" i="1" s="1"/>
  <c r="L22" i="1"/>
  <c r="U22" i="1" s="1"/>
  <c r="T22" i="1" s="1"/>
  <c r="L24" i="1"/>
  <c r="U24" i="1" s="1"/>
  <c r="T24" i="1" s="1"/>
  <c r="S26" i="6"/>
  <c r="F4" i="1"/>
  <c r="F5" i="1"/>
  <c r="L13" i="1" l="1"/>
  <c r="U13" i="1" s="1"/>
  <c r="T13" i="1" s="1"/>
  <c r="L12" i="1"/>
  <c r="U12" i="1" s="1"/>
  <c r="T12" i="1" s="1"/>
  <c r="L7" i="1"/>
  <c r="U7" i="1" s="1"/>
  <c r="T7" i="1" s="1"/>
  <c r="L9" i="1"/>
  <c r="U9" i="1" s="1"/>
  <c r="T9" i="1" s="1"/>
  <c r="L15" i="1"/>
  <c r="U15" i="1" s="1"/>
  <c r="T15" i="1" s="1"/>
  <c r="L8" i="1"/>
  <c r="U8" i="1" s="1"/>
  <c r="T8" i="1" s="1"/>
  <c r="L14" i="1"/>
  <c r="U14" i="1" s="1"/>
  <c r="T14" i="1" s="1"/>
  <c r="L16" i="1"/>
  <c r="U16" i="1" s="1"/>
  <c r="T16" i="1" s="1"/>
  <c r="L11" i="1"/>
  <c r="U11" i="1" s="1"/>
  <c r="T11" i="1" s="1"/>
  <c r="L10" i="1"/>
  <c r="U10" i="1" s="1"/>
  <c r="T10" i="1" s="1"/>
  <c r="L5" i="1"/>
  <c r="U5" i="1" s="1"/>
  <c r="T5" i="1" s="1"/>
  <c r="L6" i="1"/>
  <c r="U6" i="1" s="1"/>
  <c r="T6" i="1" s="1"/>
  <c r="L4" i="1"/>
  <c r="F7" i="1"/>
  <c r="U4" i="1" l="1"/>
  <c r="T4" i="1" s="1"/>
  <c r="L26" i="1"/>
  <c r="M26" i="1" s="1"/>
  <c r="T26" i="1"/>
</calcChain>
</file>

<file path=xl/comments1.xml><?xml version="1.0" encoding="utf-8"?>
<comments xmlns="http://schemas.openxmlformats.org/spreadsheetml/2006/main">
  <authors>
    <author>UP1</author>
  </authors>
  <commentList>
    <comment ref="T4" authorId="0" shapeId="0">
      <text>
        <r>
          <rPr>
            <b/>
            <sz val="8"/>
            <color indexed="81"/>
            <rFont val="Tahoma"/>
          </rPr>
          <t>UP1:</t>
        </r>
        <r>
          <rPr>
            <sz val="8"/>
            <color indexed="81"/>
            <rFont val="Tahoma"/>
          </rPr>
          <t xml:space="preserve">
= fréquence cumulée des 0-14 ans / amplitude de la classe d'âge
=28%/15</t>
        </r>
      </text>
    </comment>
    <comment ref="E6" authorId="0" shapeId="0">
      <text>
        <r>
          <rPr>
            <b/>
            <sz val="8"/>
            <color indexed="81"/>
            <rFont val="Tahoma"/>
          </rPr>
          <t>UP1:</t>
        </r>
        <r>
          <rPr>
            <sz val="8"/>
            <color indexed="81"/>
            <rFont val="Tahoma"/>
          </rPr>
          <t xml:space="preserve">
on ferme arbitrairement la classe d'âge à 105 ans</t>
        </r>
      </text>
    </comment>
    <comment ref="T7" authorId="0" shapeId="0">
      <text>
        <r>
          <rPr>
            <b/>
            <sz val="8"/>
            <color indexed="81"/>
            <rFont val="Tahoma"/>
          </rPr>
          <t>UP1:</t>
        </r>
        <r>
          <rPr>
            <sz val="8"/>
            <color indexed="81"/>
            <rFont val="Tahoma"/>
          </rPr>
          <t xml:space="preserve">
= fréquence cumulée des 15-64 ans / amplitude de la classe d'âge
= 65%/50</t>
        </r>
      </text>
    </comment>
    <comment ref="T17" authorId="0" shapeId="0">
      <text>
        <r>
          <rPr>
            <b/>
            <sz val="8"/>
            <color indexed="81"/>
            <rFont val="Tahoma"/>
          </rPr>
          <t>UP1:</t>
        </r>
        <r>
          <rPr>
            <sz val="8"/>
            <color indexed="81"/>
            <rFont val="Tahoma"/>
          </rPr>
          <t xml:space="preserve">
= fréquence cumulée des 65 ans et + / amplitude de la classe d'âge
=7%/40</t>
        </r>
      </text>
    </comment>
  </commentList>
</comments>
</file>

<file path=xl/comments2.xml><?xml version="1.0" encoding="utf-8"?>
<comments xmlns="http://schemas.openxmlformats.org/spreadsheetml/2006/main">
  <authors>
    <author>UP1</author>
  </authors>
  <commentList>
    <comment ref="U4" authorId="0" shapeId="0">
      <text>
        <r>
          <rPr>
            <b/>
            <sz val="8"/>
            <color indexed="81"/>
            <rFont val="Tahoma"/>
          </rPr>
          <t>UP1:</t>
        </r>
        <r>
          <rPr>
            <sz val="8"/>
            <color indexed="81"/>
            <rFont val="Tahoma"/>
          </rPr>
          <t xml:space="preserve">
= fréquence cumulée des 0-14 ans / amplitude de la classe d'âge
=28%/15</t>
        </r>
      </text>
    </comment>
    <comment ref="E6" authorId="0" shapeId="0">
      <text>
        <r>
          <rPr>
            <b/>
            <sz val="8"/>
            <color indexed="81"/>
            <rFont val="Tahoma"/>
          </rPr>
          <t>UP1:</t>
        </r>
        <r>
          <rPr>
            <sz val="8"/>
            <color indexed="81"/>
            <rFont val="Tahoma"/>
          </rPr>
          <t xml:space="preserve">
on ferme arbitrairement la classe d'âge à 105 ans</t>
        </r>
      </text>
    </comment>
    <comment ref="U7" authorId="0" shapeId="0">
      <text>
        <r>
          <rPr>
            <b/>
            <sz val="8"/>
            <color indexed="81"/>
            <rFont val="Tahoma"/>
          </rPr>
          <t>UP1:</t>
        </r>
        <r>
          <rPr>
            <sz val="8"/>
            <color indexed="81"/>
            <rFont val="Tahoma"/>
          </rPr>
          <t xml:space="preserve">
= fréquence cumulée des 15-64 ans / amplitude de la classe d'âge
= 65%/50</t>
        </r>
      </text>
    </comment>
    <comment ref="U17" authorId="0" shapeId="0">
      <text>
        <r>
          <rPr>
            <b/>
            <sz val="8"/>
            <color indexed="81"/>
            <rFont val="Tahoma"/>
          </rPr>
          <t>UP1:</t>
        </r>
        <r>
          <rPr>
            <sz val="8"/>
            <color indexed="81"/>
            <rFont val="Tahoma"/>
          </rPr>
          <t xml:space="preserve">
= fréquence cumulée des 65 ans et + / amplitude de la classe d'âge
=7%/40</t>
        </r>
      </text>
    </comment>
  </commentList>
</comments>
</file>

<file path=xl/sharedStrings.xml><?xml version="1.0" encoding="utf-8"?>
<sst xmlns="http://schemas.openxmlformats.org/spreadsheetml/2006/main" count="120" uniqueCount="18">
  <si>
    <t>-</t>
  </si>
  <si>
    <t>Age</t>
  </si>
  <si>
    <t>Total</t>
  </si>
  <si>
    <t>Pourcentage</t>
  </si>
  <si>
    <t>MONDE</t>
  </si>
  <si>
    <t>+</t>
  </si>
  <si>
    <t>ABERRANT</t>
  </si>
  <si>
    <t>Construction graphique sans tenir compte amplitude des classes d'âges</t>
  </si>
  <si>
    <t>Cumul % par groupe quinquennal</t>
  </si>
  <si>
    <t>Construction graphique avec prise en compte amplitude des classes d'âges</t>
  </si>
  <si>
    <t>amplitude de la classe d'âge</t>
  </si>
  <si>
    <t>Pourcentage corrigé par année d'âge</t>
  </si>
  <si>
    <t>Effectif (en milliards)</t>
  </si>
  <si>
    <t>Cumul par groupe quinquennal</t>
  </si>
  <si>
    <t>Effectif corrigé par année d'âge</t>
  </si>
  <si>
    <t>Effectifs non corrigés</t>
  </si>
  <si>
    <t>% non corrigés</t>
  </si>
  <si>
    <t>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</si>
</sst>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color indexed="10"/>
      <name val="Arial"/>
      <family val="2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2" xfId="0" applyNumberFormat="1" applyBorder="1"/>
    <xf numFmtId="3" fontId="0" fillId="0" borderId="12" xfId="0" applyNumberFormat="1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0" xfId="0" applyFill="1"/>
    <xf numFmtId="0" fontId="0" fillId="2" borderId="11" xfId="0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3" fontId="0" fillId="2" borderId="8" xfId="0" applyNumberFormat="1" applyFill="1" applyBorder="1"/>
    <xf numFmtId="0" fontId="0" fillId="2" borderId="2" xfId="0" applyFill="1" applyBorder="1"/>
    <xf numFmtId="3" fontId="0" fillId="2" borderId="2" xfId="0" applyNumberForma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0" xfId="0" applyFill="1"/>
    <xf numFmtId="0" fontId="0" fillId="3" borderId="11" xfId="0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3" fontId="0" fillId="3" borderId="6" xfId="0" applyNumberFormat="1" applyFill="1" applyBorder="1" applyAlignment="1">
      <alignment horizontal="left"/>
    </xf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1" xfId="0" applyNumberFormat="1" applyFill="1" applyBorder="1" applyAlignment="1">
      <alignment horizontal="left"/>
    </xf>
    <xf numFmtId="3" fontId="0" fillId="3" borderId="0" xfId="0" applyNumberFormat="1" applyFill="1" applyBorder="1"/>
    <xf numFmtId="3" fontId="0" fillId="3" borderId="2" xfId="0" applyNumberFormat="1" applyFill="1" applyBorder="1"/>
    <xf numFmtId="0" fontId="0" fillId="3" borderId="1" xfId="0" applyFill="1" applyBorder="1"/>
    <xf numFmtId="0" fontId="0" fillId="3" borderId="0" xfId="0" applyFill="1" applyBorder="1"/>
    <xf numFmtId="3" fontId="0" fillId="3" borderId="1" xfId="0" applyNumberFormat="1" applyFill="1" applyBorder="1"/>
    <xf numFmtId="0" fontId="0" fillId="3" borderId="3" xfId="0" applyFill="1" applyBorder="1"/>
    <xf numFmtId="0" fontId="0" fillId="3" borderId="4" xfId="0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5" borderId="11" xfId="0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0" fillId="5" borderId="12" xfId="0" applyFill="1" applyBorder="1"/>
    <xf numFmtId="0" fontId="0" fillId="5" borderId="1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13" xfId="0" applyFill="1" applyBorder="1"/>
    <xf numFmtId="0" fontId="0" fillId="5" borderId="0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4" xfId="0" applyFill="1" applyBorder="1"/>
    <xf numFmtId="0" fontId="0" fillId="5" borderId="5" xfId="0" applyFill="1" applyBorder="1"/>
    <xf numFmtId="0" fontId="0" fillId="3" borderId="10" xfId="0" applyFill="1" applyBorder="1"/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4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5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600" b="0"/>
              <a:t>Représentation graphique fausse</a:t>
            </a:r>
          </a:p>
        </c:rich>
      </c:tx>
      <c:layout>
        <c:manualLayout>
          <c:xMode val="edge"/>
          <c:yMode val="edge"/>
          <c:x val="0.334338578088578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857822623570704E-2"/>
          <c:y val="6.1890694768201797E-2"/>
          <c:w val="0.83154963474845422"/>
          <c:h val="0.84571816824397661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cat>
            <c:strRef>
              <c:f>'calcul valeurs'!$K$4:$K$24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'calcul valeurs'!$L$4:$L$24</c:f>
              <c:numCache>
                <c:formatCode>#,##0</c:formatCode>
                <c:ptCount val="21"/>
                <c:pt idx="0">
                  <c:v>1838700000</c:v>
                </c:pt>
                <c:pt idx="1">
                  <c:v>1838700000</c:v>
                </c:pt>
                <c:pt idx="2">
                  <c:v>1838700000</c:v>
                </c:pt>
                <c:pt idx="3">
                  <c:v>4426499999.999999</c:v>
                </c:pt>
                <c:pt idx="4">
                  <c:v>4426499999.999999</c:v>
                </c:pt>
                <c:pt idx="5">
                  <c:v>4426499999.999999</c:v>
                </c:pt>
                <c:pt idx="6">
                  <c:v>4426499999.999999</c:v>
                </c:pt>
                <c:pt idx="7">
                  <c:v>4426499999.999999</c:v>
                </c:pt>
                <c:pt idx="8">
                  <c:v>4426499999.999999</c:v>
                </c:pt>
                <c:pt idx="9">
                  <c:v>4426499999.999999</c:v>
                </c:pt>
                <c:pt idx="10">
                  <c:v>4426499999.999999</c:v>
                </c:pt>
                <c:pt idx="11">
                  <c:v>4426499999.999999</c:v>
                </c:pt>
                <c:pt idx="12">
                  <c:v>4426499999.999999</c:v>
                </c:pt>
                <c:pt idx="13">
                  <c:v>544800000</c:v>
                </c:pt>
                <c:pt idx="14">
                  <c:v>544800000</c:v>
                </c:pt>
                <c:pt idx="15">
                  <c:v>544800000</c:v>
                </c:pt>
                <c:pt idx="16">
                  <c:v>544800000</c:v>
                </c:pt>
                <c:pt idx="17">
                  <c:v>544800000</c:v>
                </c:pt>
                <c:pt idx="18">
                  <c:v>544800000</c:v>
                </c:pt>
                <c:pt idx="19">
                  <c:v>544800000</c:v>
                </c:pt>
                <c:pt idx="20">
                  <c:v>544800000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2-43E1-81FE-97FD84EAA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2299664"/>
        <c:axId val="322305544"/>
      </c:barChart>
      <c:catAx>
        <c:axId val="32229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22305544"/>
        <c:crosses val="autoZero"/>
        <c:auto val="1"/>
        <c:lblAlgn val="ctr"/>
        <c:lblOffset val="100"/>
        <c:noMultiLvlLbl val="0"/>
      </c:catAx>
      <c:valAx>
        <c:axId val="322305544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32229966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600"/>
              <a:t>Structure par âge de la population mondiale</a:t>
            </a:r>
          </a:p>
        </c:rich>
      </c:tx>
      <c:layout>
        <c:manualLayout>
          <c:xMode val="edge"/>
          <c:yMode val="edge"/>
          <c:x val="0.308626436989237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914566556392805E-2"/>
          <c:y val="7.1055110778750347E-2"/>
          <c:w val="0.86542675720265139"/>
          <c:h val="0.84527339110544142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noFill/>
            </a:ln>
          </c:spPr>
          <c:invertIfNegative val="0"/>
          <c:cat>
            <c:numRef>
              <c:f>'calcul valeurs'!$O$4:$O$24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'calcul valeurs'!$T$4:$T$24</c:f>
              <c:numCache>
                <c:formatCode>#,##0</c:formatCode>
                <c:ptCount val="21"/>
                <c:pt idx="0">
                  <c:v>122580000</c:v>
                </c:pt>
                <c:pt idx="1">
                  <c:v>122580000</c:v>
                </c:pt>
                <c:pt idx="2">
                  <c:v>122580000</c:v>
                </c:pt>
                <c:pt idx="3">
                  <c:v>88529999.999999985</c:v>
                </c:pt>
                <c:pt idx="4">
                  <c:v>88529999.999999985</c:v>
                </c:pt>
                <c:pt idx="5">
                  <c:v>88529999.999999985</c:v>
                </c:pt>
                <c:pt idx="6">
                  <c:v>88529999.999999985</c:v>
                </c:pt>
                <c:pt idx="7">
                  <c:v>88529999.999999985</c:v>
                </c:pt>
                <c:pt idx="8">
                  <c:v>88529999.999999985</c:v>
                </c:pt>
                <c:pt idx="9">
                  <c:v>88529999.999999985</c:v>
                </c:pt>
                <c:pt idx="10">
                  <c:v>88529999.999999985</c:v>
                </c:pt>
                <c:pt idx="11">
                  <c:v>88529999.999999985</c:v>
                </c:pt>
                <c:pt idx="12">
                  <c:v>88529999.999999985</c:v>
                </c:pt>
                <c:pt idx="13">
                  <c:v>13620000</c:v>
                </c:pt>
                <c:pt idx="14">
                  <c:v>13620000</c:v>
                </c:pt>
                <c:pt idx="15">
                  <c:v>13620000</c:v>
                </c:pt>
                <c:pt idx="16">
                  <c:v>13620000</c:v>
                </c:pt>
                <c:pt idx="17">
                  <c:v>13620000</c:v>
                </c:pt>
                <c:pt idx="18">
                  <c:v>13620000</c:v>
                </c:pt>
                <c:pt idx="19">
                  <c:v>13620000</c:v>
                </c:pt>
                <c:pt idx="20">
                  <c:v>13620000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3-4DC1-A086-71CEF76DF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2305152"/>
        <c:axId val="322299272"/>
      </c:barChart>
      <c:catAx>
        <c:axId val="322305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322299272"/>
        <c:crosses val="autoZero"/>
        <c:auto val="1"/>
        <c:lblAlgn val="ctr"/>
        <c:lblOffset val="100"/>
        <c:noMultiLvlLbl val="0"/>
      </c:catAx>
      <c:valAx>
        <c:axId val="32229927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2230515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600"/>
              <a:t>Structure par âge de la population mondiale</a:t>
            </a:r>
          </a:p>
        </c:rich>
      </c:tx>
      <c:layout>
        <c:manualLayout>
          <c:xMode val="edge"/>
          <c:yMode val="edge"/>
          <c:x val="0.308626436989237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914566556392749E-2"/>
          <c:y val="7.1055110778750347E-2"/>
          <c:w val="0.86542675720265139"/>
          <c:h val="0.84527339110544142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cat>
            <c:strRef>
              <c:f>'calcul valeurs'!$R$4:$R$24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'calcul valeurs'!$S$4:$S$24</c:f>
              <c:numCache>
                <c:formatCode>#,##0</c:formatCode>
                <c:ptCount val="21"/>
                <c:pt idx="0">
                  <c:v>612900000</c:v>
                </c:pt>
                <c:pt idx="1">
                  <c:v>612900000</c:v>
                </c:pt>
                <c:pt idx="2">
                  <c:v>612900000</c:v>
                </c:pt>
                <c:pt idx="3">
                  <c:v>442649999.99999994</c:v>
                </c:pt>
                <c:pt idx="4">
                  <c:v>442649999.99999994</c:v>
                </c:pt>
                <c:pt idx="5">
                  <c:v>442649999.99999994</c:v>
                </c:pt>
                <c:pt idx="6">
                  <c:v>442649999.99999994</c:v>
                </c:pt>
                <c:pt idx="7">
                  <c:v>442649999.99999994</c:v>
                </c:pt>
                <c:pt idx="8">
                  <c:v>442649999.99999994</c:v>
                </c:pt>
                <c:pt idx="9">
                  <c:v>442649999.99999994</c:v>
                </c:pt>
                <c:pt idx="10">
                  <c:v>442649999.99999994</c:v>
                </c:pt>
                <c:pt idx="11">
                  <c:v>442649999.99999994</c:v>
                </c:pt>
                <c:pt idx="12">
                  <c:v>442649999.99999994</c:v>
                </c:pt>
                <c:pt idx="13">
                  <c:v>68100000</c:v>
                </c:pt>
                <c:pt idx="14">
                  <c:v>68100000</c:v>
                </c:pt>
                <c:pt idx="15">
                  <c:v>68100000</c:v>
                </c:pt>
                <c:pt idx="16">
                  <c:v>68100000</c:v>
                </c:pt>
                <c:pt idx="17">
                  <c:v>68100000</c:v>
                </c:pt>
                <c:pt idx="18">
                  <c:v>68100000</c:v>
                </c:pt>
                <c:pt idx="19">
                  <c:v>68100000</c:v>
                </c:pt>
                <c:pt idx="20">
                  <c:v>68100000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5-4F8C-A685-14769D6A3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2301232"/>
        <c:axId val="321234904"/>
      </c:barChart>
      <c:catAx>
        <c:axId val="32230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21234904"/>
        <c:crosses val="autoZero"/>
        <c:auto val="1"/>
        <c:lblAlgn val="ctr"/>
        <c:lblOffset val="100"/>
        <c:noMultiLvlLbl val="0"/>
      </c:catAx>
      <c:valAx>
        <c:axId val="321234904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2230123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b="1">
                <a:solidFill>
                  <a:schemeClr val="bg1"/>
                </a:solidFill>
              </a:rPr>
              <a:t>Monde Représentation</a:t>
            </a:r>
            <a:r>
              <a:rPr lang="fr-FR" b="1" baseline="0">
                <a:solidFill>
                  <a:schemeClr val="bg1"/>
                </a:solidFill>
              </a:rPr>
              <a:t> </a:t>
            </a:r>
            <a:r>
              <a:rPr lang="fr-FR" b="1">
                <a:solidFill>
                  <a:schemeClr val="bg1"/>
                </a:solidFill>
              </a:rPr>
              <a:t>graphique fausse</a:t>
            </a:r>
          </a:p>
        </c:rich>
      </c:tx>
      <c:layout>
        <c:manualLayout>
          <c:xMode val="edge"/>
          <c:yMode val="edge"/>
          <c:x val="0.33888719525032635"/>
          <c:y val="5.4046135275871267E-3"/>
        </c:manualLayout>
      </c:layout>
      <c:overlay val="0"/>
      <c:spPr>
        <a:solidFill>
          <a:srgbClr val="FF000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95112776678496E-2"/>
          <c:y val="5.8841951240052211E-2"/>
          <c:w val="0.86435976251631663"/>
          <c:h val="0.87172687972826923"/>
        </c:manualLayout>
      </c:layout>
      <c:barChart>
        <c:barDir val="bar"/>
        <c:grouping val="clustered"/>
        <c:varyColors val="0"/>
        <c:ser>
          <c:idx val="1"/>
          <c:order val="0"/>
          <c:tx>
            <c:v>Monde Erreur</c:v>
          </c:tx>
          <c:spPr>
            <a:solidFill>
              <a:srgbClr val="CCFFFF"/>
            </a:solid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'calcul %'!$K$4:$K$24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'calcul %'!$L$4:$L$24</c:f>
              <c:numCache>
                <c:formatCode>General</c:formatCode>
                <c:ptCount val="21"/>
                <c:pt idx="0">
                  <c:v>27.000000000000004</c:v>
                </c:pt>
                <c:pt idx="1">
                  <c:v>27.000000000000004</c:v>
                </c:pt>
                <c:pt idx="2">
                  <c:v>27.000000000000004</c:v>
                </c:pt>
                <c:pt idx="3">
                  <c:v>64.999999999999986</c:v>
                </c:pt>
                <c:pt idx="4">
                  <c:v>64.999999999999986</c:v>
                </c:pt>
                <c:pt idx="5">
                  <c:v>64.999999999999986</c:v>
                </c:pt>
                <c:pt idx="6">
                  <c:v>64.999999999999986</c:v>
                </c:pt>
                <c:pt idx="7">
                  <c:v>64.999999999999986</c:v>
                </c:pt>
                <c:pt idx="8">
                  <c:v>64.999999999999986</c:v>
                </c:pt>
                <c:pt idx="9">
                  <c:v>64.999999999999986</c:v>
                </c:pt>
                <c:pt idx="10">
                  <c:v>64.999999999999986</c:v>
                </c:pt>
                <c:pt idx="11">
                  <c:v>64.999999999999986</c:v>
                </c:pt>
                <c:pt idx="12">
                  <c:v>64.999999999999986</c:v>
                </c:pt>
                <c:pt idx="13">
                  <c:v>8.0000000000000018</c:v>
                </c:pt>
                <c:pt idx="14">
                  <c:v>8.0000000000000018</c:v>
                </c:pt>
                <c:pt idx="15">
                  <c:v>8.0000000000000018</c:v>
                </c:pt>
                <c:pt idx="16">
                  <c:v>8.0000000000000018</c:v>
                </c:pt>
                <c:pt idx="17">
                  <c:v>8.0000000000000018</c:v>
                </c:pt>
                <c:pt idx="18">
                  <c:v>8.0000000000000018</c:v>
                </c:pt>
                <c:pt idx="19">
                  <c:v>8.0000000000000018</c:v>
                </c:pt>
                <c:pt idx="20">
                  <c:v>8.0000000000000018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1-47B6-A9CE-DA38F9071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4111528"/>
        <c:axId val="324111920"/>
      </c:barChart>
      <c:catAx>
        <c:axId val="324111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60000" vert="horz"/>
          <a:lstStyle/>
          <a:p>
            <a:pPr rtl="0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411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11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4111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fr-FR" sz="1400">
                <a:solidFill>
                  <a:sysClr val="windowText" lastClr="000000"/>
                </a:solidFill>
              </a:rPr>
              <a:t>MONDE - Représentation graphique correcte</a:t>
            </a:r>
          </a:p>
        </c:rich>
      </c:tx>
      <c:layout>
        <c:manualLayout>
          <c:xMode val="edge"/>
          <c:yMode val="edge"/>
          <c:x val="0.33653164603626506"/>
          <c:y val="1.9015178996934327E-2"/>
        </c:manualLayout>
      </c:layout>
      <c:overlay val="0"/>
      <c:spPr>
        <a:solidFill>
          <a:srgbClr val="92D05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00103389395966E-2"/>
          <c:y val="7.7062928109596168E-2"/>
          <c:w val="0.8703082523282174"/>
          <c:h val="0.84078999779499164"/>
        </c:manualLayout>
      </c:layout>
      <c:barChart>
        <c:barDir val="bar"/>
        <c:grouping val="clustered"/>
        <c:varyColors val="0"/>
        <c:ser>
          <c:idx val="0"/>
          <c:order val="0"/>
          <c:tx>
            <c:v>MONDE corrigé</c:v>
          </c:tx>
          <c:spPr>
            <a:solidFill>
              <a:srgbClr val="CCFFCC"/>
            </a:solidFill>
            <a:ln w="38100">
              <a:noFill/>
              <a:prstDash val="solid"/>
            </a:ln>
          </c:spPr>
          <c:invertIfNegative val="0"/>
          <c:cat>
            <c:numRef>
              <c:f>'calcul %'!$P$4:$P$24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'calcul %'!$U$4:$U$24</c:f>
              <c:numCache>
                <c:formatCode>0.00</c:formatCode>
                <c:ptCount val="21"/>
                <c:pt idx="0">
                  <c:v>1.8000000000000003</c:v>
                </c:pt>
                <c:pt idx="1">
                  <c:v>1.8000000000000003</c:v>
                </c:pt>
                <c:pt idx="2">
                  <c:v>1.8000000000000003</c:v>
                </c:pt>
                <c:pt idx="3">
                  <c:v>1.2999999999999998</c:v>
                </c:pt>
                <c:pt idx="4">
                  <c:v>1.2999999999999998</c:v>
                </c:pt>
                <c:pt idx="5">
                  <c:v>1.2999999999999998</c:v>
                </c:pt>
                <c:pt idx="6">
                  <c:v>1.2999999999999998</c:v>
                </c:pt>
                <c:pt idx="7">
                  <c:v>1.2999999999999998</c:v>
                </c:pt>
                <c:pt idx="8">
                  <c:v>1.2999999999999998</c:v>
                </c:pt>
                <c:pt idx="9">
                  <c:v>1.2999999999999998</c:v>
                </c:pt>
                <c:pt idx="10">
                  <c:v>1.2999999999999998</c:v>
                </c:pt>
                <c:pt idx="11">
                  <c:v>1.2999999999999998</c:v>
                </c:pt>
                <c:pt idx="12">
                  <c:v>1.2999999999999998</c:v>
                </c:pt>
                <c:pt idx="13">
                  <c:v>0.20000000000000004</c:v>
                </c:pt>
                <c:pt idx="14">
                  <c:v>0.20000000000000004</c:v>
                </c:pt>
                <c:pt idx="15">
                  <c:v>0.20000000000000004</c:v>
                </c:pt>
                <c:pt idx="16">
                  <c:v>0.20000000000000004</c:v>
                </c:pt>
                <c:pt idx="17">
                  <c:v>0.20000000000000004</c:v>
                </c:pt>
                <c:pt idx="18">
                  <c:v>0.20000000000000004</c:v>
                </c:pt>
                <c:pt idx="19">
                  <c:v>0.20000000000000004</c:v>
                </c:pt>
                <c:pt idx="20">
                  <c:v>0.20000000000000004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D-477E-A489-68A5D2604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4112704"/>
        <c:axId val="324113096"/>
      </c:barChart>
      <c:catAx>
        <c:axId val="32411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4113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113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4112704"/>
        <c:crosses val="autoZero"/>
        <c:crossBetween val="midCat"/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fr-FR" sz="1400">
                <a:solidFill>
                  <a:sysClr val="windowText" lastClr="000000"/>
                </a:solidFill>
              </a:rPr>
              <a:t>MONDE - Représentation graphique correcte</a:t>
            </a:r>
          </a:p>
        </c:rich>
      </c:tx>
      <c:layout>
        <c:manualLayout>
          <c:xMode val="edge"/>
          <c:yMode val="edge"/>
          <c:x val="0.29656282399753414"/>
          <c:y val="1.4767568268875628E-2"/>
        </c:manualLayout>
      </c:layout>
      <c:overlay val="0"/>
      <c:spPr>
        <a:solidFill>
          <a:srgbClr val="92D05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59594063197626E-2"/>
          <c:y val="9.8184518920532704E-2"/>
          <c:w val="0.82573346036371842"/>
          <c:h val="0.78897848759202704"/>
        </c:manualLayout>
      </c:layout>
      <c:barChart>
        <c:barDir val="bar"/>
        <c:grouping val="clustered"/>
        <c:varyColors val="0"/>
        <c:ser>
          <c:idx val="0"/>
          <c:order val="0"/>
          <c:tx>
            <c:v>MONDE corrigé</c:v>
          </c:tx>
          <c:spPr>
            <a:solidFill>
              <a:srgbClr val="CCFFCC"/>
            </a:solid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'calcul %'!$S$4:$S$24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'calcul %'!$T$4:$T$24</c:f>
              <c:numCache>
                <c:formatCode>0.00</c:formatCode>
                <c:ptCount val="21"/>
                <c:pt idx="0">
                  <c:v>9.0000000000000018</c:v>
                </c:pt>
                <c:pt idx="1">
                  <c:v>9.0000000000000018</c:v>
                </c:pt>
                <c:pt idx="2">
                  <c:v>9.0000000000000018</c:v>
                </c:pt>
                <c:pt idx="3">
                  <c:v>6.4999999999999991</c:v>
                </c:pt>
                <c:pt idx="4">
                  <c:v>6.4999999999999991</c:v>
                </c:pt>
                <c:pt idx="5">
                  <c:v>6.4999999999999991</c:v>
                </c:pt>
                <c:pt idx="6">
                  <c:v>6.4999999999999991</c:v>
                </c:pt>
                <c:pt idx="7">
                  <c:v>6.4999999999999991</c:v>
                </c:pt>
                <c:pt idx="8">
                  <c:v>6.4999999999999991</c:v>
                </c:pt>
                <c:pt idx="9">
                  <c:v>6.4999999999999991</c:v>
                </c:pt>
                <c:pt idx="10">
                  <c:v>6.4999999999999991</c:v>
                </c:pt>
                <c:pt idx="11">
                  <c:v>6.4999999999999991</c:v>
                </c:pt>
                <c:pt idx="12">
                  <c:v>6.4999999999999991</c:v>
                </c:pt>
                <c:pt idx="13">
                  <c:v>1.0000000000000002</c:v>
                </c:pt>
                <c:pt idx="14">
                  <c:v>1.0000000000000002</c:v>
                </c:pt>
                <c:pt idx="15">
                  <c:v>1.0000000000000002</c:v>
                </c:pt>
                <c:pt idx="16">
                  <c:v>1.0000000000000002</c:v>
                </c:pt>
                <c:pt idx="17">
                  <c:v>1.0000000000000002</c:v>
                </c:pt>
                <c:pt idx="18">
                  <c:v>1.0000000000000002</c:v>
                </c:pt>
                <c:pt idx="19">
                  <c:v>1.0000000000000002</c:v>
                </c:pt>
                <c:pt idx="20">
                  <c:v>1.0000000000000002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755-91B9-D104E853B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4113880"/>
        <c:axId val="324114272"/>
      </c:barChart>
      <c:catAx>
        <c:axId val="324113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411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114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4113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5" workbookViewId="0"/>
  </sheetViews>
  <sheetProtection password="DA5D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85" workbookViewId="0"/>
  </sheetViews>
  <sheetProtection password="DA5D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85" workbookViewId="0"/>
  </sheetViews>
  <sheetProtection password="DA5D" content="1"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5" workbookViewId="0"/>
  </sheetViews>
  <sheetProtection password="DA5D" content="1" objects="1"/>
  <pageMargins left="0.78740157499999996" right="0.78740157499999996" top="0.984251969" bottom="0.984251969" header="0.4921259845" footer="0.492125984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85" workbookViewId="0"/>
  </sheetViews>
  <sheetProtection password="DA5D" content="1" objects="1"/>
  <pageMargins left="0.78740157499999996" right="0.78740157499999996" top="0.984251969" bottom="0.984251969" header="0.4921259845" footer="0.492125984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tabSelected="1" zoomScale="85" workbookViewId="0"/>
  </sheetViews>
  <sheetProtection password="DA5D" content="1" objects="1"/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0.88975</cdr:x>
      <cdr:y>0.9545</cdr:y>
    </cdr:from>
    <cdr:to>
      <cdr:x>0.9235</cdr:x>
      <cdr:y>0.984</cdr:y>
    </cdr:to>
    <cdr:sp macro="" textlink="">
      <cdr:nvSpPr>
        <cdr:cNvPr id="1025" name="Text Box 1">
          <a:extLst xmlns:a="http://schemas.openxmlformats.org/drawingml/2006/main">
            <a:ext uri="{FF2B5EF4-FFF2-40B4-BE49-F238E27FC236}">
              <a16:creationId xmlns:a16="http://schemas.microsoft.com/office/drawing/2014/main" id="{AC2FBFD5-CFC5-44F9-8A38-8E2F322E85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49479" y="6391404"/>
          <a:ext cx="358437" cy="1975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fr-FR" sz="115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0.01755</cdr:x>
      <cdr:y>0.00259</cdr:y>
    </cdr:from>
    <cdr:to>
      <cdr:x>0.06824</cdr:x>
      <cdr:y>0.0508</cdr:y>
    </cdr:to>
    <cdr:sp macro="" textlink="">
      <cdr:nvSpPr>
        <cdr:cNvPr id="1026" name="Text Box 2">
          <a:extLst xmlns:a="http://schemas.openxmlformats.org/drawingml/2006/main">
            <a:ext uri="{FF2B5EF4-FFF2-40B4-BE49-F238E27FC236}">
              <a16:creationId xmlns:a16="http://schemas.microsoft.com/office/drawing/2014/main" id="{5C916A73-8D4D-4E50-B2F3-5A65AC52AD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313" y="14772"/>
          <a:ext cx="451382" cy="274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1150" b="0" i="0" strike="noStrike">
              <a:solidFill>
                <a:srgbClr val="000000"/>
              </a:solidFill>
              <a:latin typeface="Arial"/>
              <a:cs typeface="Arial"/>
            </a:rPr>
            <a:t>Age</a:t>
          </a:r>
        </a:p>
      </cdr:txBody>
    </cdr:sp>
  </cdr:relSizeAnchor>
  <cdr:relSizeAnchor xmlns:cdr="http://schemas.openxmlformats.org/drawingml/2006/chartDrawing">
    <cdr:from>
      <cdr:x>0.92795</cdr:x>
      <cdr:y>0.88684</cdr:y>
    </cdr:from>
    <cdr:to>
      <cdr:x>0.99316</cdr:x>
      <cdr:y>0.93048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36936607-C5E2-4D26-BFF7-09C2616B2EFE}"/>
            </a:ext>
          </a:extLst>
        </cdr:cNvPr>
        <cdr:cNvSpPr txBox="1"/>
      </cdr:nvSpPr>
      <cdr:spPr>
        <a:xfrm xmlns:a="http://schemas.openxmlformats.org/drawingml/2006/main">
          <a:off x="8264249" y="5054791"/>
          <a:ext cx="580666" cy="248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fr-FR" sz="1100"/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0.01435</cdr:x>
      <cdr:y>0.0099</cdr:y>
    </cdr:from>
    <cdr:to>
      <cdr:x>0.05479</cdr:x>
      <cdr:y>0.0538</cdr:y>
    </cdr:to>
    <cdr:sp macro="" textlink="">
      <cdr:nvSpPr>
        <cdr:cNvPr id="6145" name="Text Box 1">
          <a:extLst xmlns:a="http://schemas.openxmlformats.org/drawingml/2006/main">
            <a:ext uri="{FF2B5EF4-FFF2-40B4-BE49-F238E27FC236}">
              <a16:creationId xmlns:a16="http://schemas.microsoft.com/office/drawing/2014/main" id="{73076A7E-F760-44F7-A4A5-C3447C4A7C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400" y="66259"/>
          <a:ext cx="429491" cy="2939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1150" b="0" i="0" strike="noStrike">
              <a:solidFill>
                <a:srgbClr val="000000"/>
              </a:solidFill>
              <a:latin typeface="Arial"/>
              <a:cs typeface="Arial"/>
            </a:rPr>
            <a:t>Age</a:t>
          </a:r>
        </a:p>
      </cdr:txBody>
    </cdr:sp>
  </cdr:relSizeAnchor>
  <cdr:relSizeAnchor xmlns:cdr="http://schemas.openxmlformats.org/drawingml/2006/chartDrawing">
    <cdr:from>
      <cdr:x>0.93843</cdr:x>
      <cdr:y>0.87186</cdr:y>
    </cdr:from>
    <cdr:to>
      <cdr:x>0.9867</cdr:x>
      <cdr:y>0.91531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601B51DB-4652-4F81-8E80-BB39FD691C23}"/>
            </a:ext>
          </a:extLst>
        </cdr:cNvPr>
        <cdr:cNvSpPr txBox="1"/>
      </cdr:nvSpPr>
      <cdr:spPr>
        <a:xfrm xmlns:a="http://schemas.openxmlformats.org/drawingml/2006/main">
          <a:off x="8400439" y="4902936"/>
          <a:ext cx="432070" cy="244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fr-FR" sz="1400"/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0.01565</cdr:x>
      <cdr:y>0.01442</cdr:y>
    </cdr:from>
    <cdr:to>
      <cdr:x>0.05703</cdr:x>
      <cdr:y>0.06558</cdr:y>
    </cdr:to>
    <cdr:sp macro="" textlink="">
      <cdr:nvSpPr>
        <cdr:cNvPr id="6145" name="Text Box 1">
          <a:extLst xmlns:a="http://schemas.openxmlformats.org/drawingml/2006/main">
            <a:ext uri="{FF2B5EF4-FFF2-40B4-BE49-F238E27FC236}">
              <a16:creationId xmlns:a16="http://schemas.microsoft.com/office/drawing/2014/main" id="{EEDF11A9-9E8C-4121-AF0A-DA5DAA18EB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255" y="97857"/>
          <a:ext cx="439448" cy="347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1150" b="0" i="0" strike="noStrike">
              <a:solidFill>
                <a:srgbClr val="000000"/>
              </a:solidFill>
              <a:latin typeface="Arial"/>
              <a:cs typeface="Arial"/>
            </a:rPr>
            <a:t>Age</a:t>
          </a:r>
        </a:p>
      </cdr:txBody>
    </cdr:sp>
  </cdr:relSizeAnchor>
  <cdr:relSizeAnchor xmlns:cdr="http://schemas.openxmlformats.org/drawingml/2006/chartDrawing">
    <cdr:from>
      <cdr:x>0.93133</cdr:x>
      <cdr:y>0.835</cdr:y>
    </cdr:from>
    <cdr:to>
      <cdr:x>0.97438</cdr:x>
      <cdr:y>0.88604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CE102C95-0416-4CE4-9A31-196ACDDF629D}"/>
            </a:ext>
          </a:extLst>
        </cdr:cNvPr>
        <cdr:cNvSpPr txBox="1"/>
      </cdr:nvSpPr>
      <cdr:spPr>
        <a:xfrm xmlns:a="http://schemas.openxmlformats.org/drawingml/2006/main">
          <a:off x="7976724" y="4788273"/>
          <a:ext cx="368712" cy="292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fr-FR" sz="14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9"/>
  <sheetViews>
    <sheetView zoomScale="85" zoomScaleNormal="85" workbookViewId="0">
      <selection activeCell="E17" sqref="E17"/>
    </sheetView>
  </sheetViews>
  <sheetFormatPr baseColWidth="10" defaultRowHeight="12.75" x14ac:dyDescent="0.2"/>
  <cols>
    <col min="1" max="1" width="3.42578125" customWidth="1"/>
    <col min="2" max="2" width="4.7109375" style="1" bestFit="1" customWidth="1"/>
    <col min="3" max="3" width="2.140625" style="1" customWidth="1"/>
    <col min="4" max="4" width="3.7109375" style="1" customWidth="1"/>
    <col min="5" max="5" width="14.7109375" style="4" customWidth="1"/>
    <col min="6" max="6" width="13.42578125" customWidth="1"/>
    <col min="7" max="7" width="4.5703125" customWidth="1"/>
    <col min="8" max="8" width="4.42578125" customWidth="1"/>
    <col min="9" max="9" width="1.7109375" customWidth="1"/>
    <col min="10" max="10" width="3.42578125" customWidth="1"/>
    <col min="11" max="11" width="5.5703125" customWidth="1"/>
    <col min="12" max="12" width="12.7109375" bestFit="1" customWidth="1"/>
    <col min="14" max="14" width="4.5703125" customWidth="1"/>
    <col min="15" max="15" width="4.42578125" customWidth="1"/>
    <col min="16" max="16" width="2.42578125" customWidth="1"/>
    <col min="17" max="17" width="3.42578125" customWidth="1"/>
    <col min="18" max="18" width="6" customWidth="1"/>
    <col min="19" max="20" width="12.7109375" bestFit="1" customWidth="1"/>
  </cols>
  <sheetData>
    <row r="1" spans="2:20" x14ac:dyDescent="0.2">
      <c r="H1" s="13"/>
      <c r="I1" s="13"/>
      <c r="J1" s="13"/>
      <c r="K1" s="13"/>
      <c r="L1" s="13"/>
      <c r="M1" s="13"/>
      <c r="O1" s="28"/>
      <c r="P1" s="28"/>
      <c r="Q1" s="28"/>
      <c r="R1" s="28"/>
      <c r="S1" s="28"/>
      <c r="T1" s="28"/>
    </row>
    <row r="2" spans="2:20" ht="27.75" customHeight="1" x14ac:dyDescent="0.2">
      <c r="B2" s="83" t="s">
        <v>4</v>
      </c>
      <c r="C2" s="84"/>
      <c r="D2" s="84"/>
      <c r="E2" s="84"/>
      <c r="F2" s="85"/>
      <c r="H2" s="94" t="s">
        <v>7</v>
      </c>
      <c r="I2" s="95"/>
      <c r="J2" s="95"/>
      <c r="K2" s="95"/>
      <c r="L2" s="95"/>
      <c r="M2" s="96"/>
      <c r="O2" s="86" t="s">
        <v>9</v>
      </c>
      <c r="P2" s="87"/>
      <c r="Q2" s="87"/>
      <c r="R2" s="87"/>
      <c r="S2" s="87"/>
      <c r="T2" s="88"/>
    </row>
    <row r="3" spans="2:20" ht="38.25" x14ac:dyDescent="0.2">
      <c r="B3" s="89" t="s">
        <v>1</v>
      </c>
      <c r="C3" s="90"/>
      <c r="D3" s="91"/>
      <c r="E3" s="11" t="s">
        <v>10</v>
      </c>
      <c r="F3" s="12" t="s">
        <v>12</v>
      </c>
      <c r="H3" s="97" t="s">
        <v>1</v>
      </c>
      <c r="I3" s="98"/>
      <c r="J3" s="98"/>
      <c r="K3" s="14"/>
      <c r="L3" s="15" t="s">
        <v>15</v>
      </c>
      <c r="M3" s="16"/>
      <c r="O3" s="92" t="s">
        <v>1</v>
      </c>
      <c r="P3" s="93"/>
      <c r="Q3" s="93"/>
      <c r="R3" s="29"/>
      <c r="S3" s="30" t="s">
        <v>13</v>
      </c>
      <c r="T3" s="31" t="s">
        <v>14</v>
      </c>
    </row>
    <row r="4" spans="2:20" x14ac:dyDescent="0.2">
      <c r="B4" s="5">
        <v>0</v>
      </c>
      <c r="C4" s="6" t="s">
        <v>0</v>
      </c>
      <c r="D4" s="53">
        <v>14</v>
      </c>
      <c r="E4" s="7">
        <f>B5-B4</f>
        <v>15</v>
      </c>
      <c r="F4" s="8">
        <v>1838700000</v>
      </c>
      <c r="H4" s="17">
        <v>0</v>
      </c>
      <c r="I4" s="18" t="s">
        <v>0</v>
      </c>
      <c r="J4" s="18">
        <v>4</v>
      </c>
      <c r="K4" s="19" t="str">
        <f>CONCATENATE(H4,I4,J4)</f>
        <v>0-4</v>
      </c>
      <c r="L4" s="20">
        <f>F$4</f>
        <v>1838700000</v>
      </c>
      <c r="M4" s="21"/>
      <c r="O4" s="32">
        <v>0</v>
      </c>
      <c r="P4" s="33" t="s">
        <v>0</v>
      </c>
      <c r="Q4" s="33">
        <v>4</v>
      </c>
      <c r="R4" s="34" t="str">
        <f>CONCATENATE(O4,P4,Q4)</f>
        <v>0-4</v>
      </c>
      <c r="S4" s="35">
        <f t="shared" ref="S4:S24" si="0">5*T4</f>
        <v>612900000</v>
      </c>
      <c r="T4" s="36">
        <f>L4/15</f>
        <v>122580000</v>
      </c>
    </row>
    <row r="5" spans="2:20" x14ac:dyDescent="0.2">
      <c r="B5" s="5">
        <v>15</v>
      </c>
      <c r="C5" s="6" t="s">
        <v>0</v>
      </c>
      <c r="D5" s="53">
        <v>64</v>
      </c>
      <c r="E5" s="7">
        <f>B6-B5</f>
        <v>50</v>
      </c>
      <c r="F5" s="8">
        <v>4426499999.999999</v>
      </c>
      <c r="H5" s="17">
        <v>5</v>
      </c>
      <c r="I5" s="18" t="s">
        <v>0</v>
      </c>
      <c r="J5" s="18">
        <v>9</v>
      </c>
      <c r="K5" s="17" t="str">
        <f t="shared" ref="K5:K24" si="1">CONCATENATE(H5,I5,J5)</f>
        <v>5-9</v>
      </c>
      <c r="L5" s="22">
        <f>F$4</f>
        <v>1838700000</v>
      </c>
      <c r="M5" s="21"/>
      <c r="O5" s="32">
        <v>5</v>
      </c>
      <c r="P5" s="33" t="s">
        <v>0</v>
      </c>
      <c r="Q5" s="33">
        <v>9</v>
      </c>
      <c r="R5" s="37" t="str">
        <f t="shared" ref="R5:R24" si="2">CONCATENATE(O5,P5,Q5)</f>
        <v>5-9</v>
      </c>
      <c r="S5" s="38">
        <f t="shared" si="0"/>
        <v>612900000</v>
      </c>
      <c r="T5" s="39">
        <f>L5/15</f>
        <v>122580000</v>
      </c>
    </row>
    <row r="6" spans="2:20" x14ac:dyDescent="0.2">
      <c r="B6" s="5">
        <v>65</v>
      </c>
      <c r="C6" s="6" t="s">
        <v>5</v>
      </c>
      <c r="D6" s="53"/>
      <c r="E6" s="7">
        <v>40</v>
      </c>
      <c r="F6" s="8">
        <v>544800000</v>
      </c>
      <c r="H6" s="17">
        <v>10</v>
      </c>
      <c r="I6" s="18" t="s">
        <v>0</v>
      </c>
      <c r="J6" s="18">
        <v>14</v>
      </c>
      <c r="K6" s="17" t="str">
        <f t="shared" si="1"/>
        <v>10-14</v>
      </c>
      <c r="L6" s="22">
        <f>F$4</f>
        <v>1838700000</v>
      </c>
      <c r="M6" s="21"/>
      <c r="O6" s="32">
        <v>10</v>
      </c>
      <c r="P6" s="33" t="s">
        <v>0</v>
      </c>
      <c r="Q6" s="33">
        <v>14</v>
      </c>
      <c r="R6" s="37" t="str">
        <f t="shared" si="2"/>
        <v>10-14</v>
      </c>
      <c r="S6" s="38">
        <f t="shared" si="0"/>
        <v>612900000</v>
      </c>
      <c r="T6" s="39">
        <f>L6/15</f>
        <v>122580000</v>
      </c>
    </row>
    <row r="7" spans="2:20" x14ac:dyDescent="0.2">
      <c r="B7" s="49" t="s">
        <v>2</v>
      </c>
      <c r="C7" s="50"/>
      <c r="D7" s="54"/>
      <c r="E7" s="48"/>
      <c r="F7" s="9">
        <f>SUM(F4:F6)</f>
        <v>6809999999.999999</v>
      </c>
      <c r="H7" s="17">
        <v>15</v>
      </c>
      <c r="I7" s="18" t="s">
        <v>0</v>
      </c>
      <c r="J7" s="18">
        <v>19</v>
      </c>
      <c r="K7" s="17" t="str">
        <f t="shared" si="1"/>
        <v>15-19</v>
      </c>
      <c r="L7" s="22">
        <f>F$5</f>
        <v>4426499999.999999</v>
      </c>
      <c r="M7" s="21"/>
      <c r="O7" s="32">
        <v>15</v>
      </c>
      <c r="P7" s="33" t="s">
        <v>0</v>
      </c>
      <c r="Q7" s="33">
        <v>19</v>
      </c>
      <c r="R7" s="37" t="str">
        <f t="shared" si="2"/>
        <v>15-19</v>
      </c>
      <c r="S7" s="38">
        <f t="shared" si="0"/>
        <v>442649999.99999994</v>
      </c>
      <c r="T7" s="39">
        <f t="shared" ref="T7:T16" si="3">L7/50</f>
        <v>88529999.999999985</v>
      </c>
    </row>
    <row r="8" spans="2:20" x14ac:dyDescent="0.2">
      <c r="F8" s="3"/>
      <c r="H8" s="17">
        <v>20</v>
      </c>
      <c r="I8" s="18" t="s">
        <v>0</v>
      </c>
      <c r="J8" s="18">
        <v>24</v>
      </c>
      <c r="K8" s="17" t="str">
        <f t="shared" si="1"/>
        <v>20-24</v>
      </c>
      <c r="L8" s="22">
        <f t="shared" ref="L8:L16" si="4">F$5</f>
        <v>4426499999.999999</v>
      </c>
      <c r="M8" s="21"/>
      <c r="O8" s="32">
        <v>20</v>
      </c>
      <c r="P8" s="33" t="s">
        <v>0</v>
      </c>
      <c r="Q8" s="33">
        <v>24</v>
      </c>
      <c r="R8" s="37" t="str">
        <f t="shared" si="2"/>
        <v>20-24</v>
      </c>
      <c r="S8" s="38">
        <f t="shared" si="0"/>
        <v>442649999.99999994</v>
      </c>
      <c r="T8" s="39">
        <f t="shared" si="3"/>
        <v>88529999.999999985</v>
      </c>
    </row>
    <row r="9" spans="2:20" x14ac:dyDescent="0.2">
      <c r="F9" s="3"/>
      <c r="H9" s="17">
        <v>25</v>
      </c>
      <c r="I9" s="18" t="s">
        <v>0</v>
      </c>
      <c r="J9" s="18">
        <v>29</v>
      </c>
      <c r="K9" s="17" t="str">
        <f t="shared" si="1"/>
        <v>25-29</v>
      </c>
      <c r="L9" s="22">
        <f t="shared" si="4"/>
        <v>4426499999.999999</v>
      </c>
      <c r="M9" s="21"/>
      <c r="O9" s="32">
        <v>25</v>
      </c>
      <c r="P9" s="33" t="s">
        <v>0</v>
      </c>
      <c r="Q9" s="33">
        <v>29</v>
      </c>
      <c r="R9" s="37" t="str">
        <f t="shared" si="2"/>
        <v>25-29</v>
      </c>
      <c r="S9" s="38">
        <f t="shared" si="0"/>
        <v>442649999.99999994</v>
      </c>
      <c r="T9" s="39">
        <f t="shared" si="3"/>
        <v>88529999.999999985</v>
      </c>
    </row>
    <row r="10" spans="2:20" x14ac:dyDescent="0.2">
      <c r="F10" s="3"/>
      <c r="H10" s="17">
        <v>30</v>
      </c>
      <c r="I10" s="18" t="s">
        <v>0</v>
      </c>
      <c r="J10" s="18">
        <v>34</v>
      </c>
      <c r="K10" s="17" t="str">
        <f t="shared" si="1"/>
        <v>30-34</v>
      </c>
      <c r="L10" s="22">
        <f t="shared" si="4"/>
        <v>4426499999.999999</v>
      </c>
      <c r="M10" s="21"/>
      <c r="O10" s="32">
        <v>30</v>
      </c>
      <c r="P10" s="33" t="s">
        <v>0</v>
      </c>
      <c r="Q10" s="33">
        <v>34</v>
      </c>
      <c r="R10" s="37" t="str">
        <f t="shared" si="2"/>
        <v>30-34</v>
      </c>
      <c r="S10" s="38">
        <f t="shared" si="0"/>
        <v>442649999.99999994</v>
      </c>
      <c r="T10" s="39">
        <f t="shared" si="3"/>
        <v>88529999.999999985</v>
      </c>
    </row>
    <row r="11" spans="2:20" x14ac:dyDescent="0.2">
      <c r="H11" s="17">
        <v>35</v>
      </c>
      <c r="I11" s="18" t="s">
        <v>0</v>
      </c>
      <c r="J11" s="18">
        <v>39</v>
      </c>
      <c r="K11" s="17" t="str">
        <f t="shared" si="1"/>
        <v>35-39</v>
      </c>
      <c r="L11" s="22">
        <f t="shared" si="4"/>
        <v>4426499999.999999</v>
      </c>
      <c r="M11" s="21"/>
      <c r="O11" s="32">
        <v>35</v>
      </c>
      <c r="P11" s="33" t="s">
        <v>0</v>
      </c>
      <c r="Q11" s="33">
        <v>39</v>
      </c>
      <c r="R11" s="37" t="str">
        <f t="shared" si="2"/>
        <v>35-39</v>
      </c>
      <c r="S11" s="38">
        <f t="shared" si="0"/>
        <v>442649999.99999994</v>
      </c>
      <c r="T11" s="39">
        <f t="shared" si="3"/>
        <v>88529999.999999985</v>
      </c>
    </row>
    <row r="12" spans="2:20" x14ac:dyDescent="0.2">
      <c r="H12" s="17">
        <v>40</v>
      </c>
      <c r="I12" s="18" t="s">
        <v>0</v>
      </c>
      <c r="J12" s="18">
        <v>44</v>
      </c>
      <c r="K12" s="17" t="str">
        <f t="shared" si="1"/>
        <v>40-44</v>
      </c>
      <c r="L12" s="22">
        <f t="shared" si="4"/>
        <v>4426499999.999999</v>
      </c>
      <c r="M12" s="21"/>
      <c r="O12" s="32">
        <v>40</v>
      </c>
      <c r="P12" s="33" t="s">
        <v>0</v>
      </c>
      <c r="Q12" s="33">
        <v>44</v>
      </c>
      <c r="R12" s="37" t="str">
        <f t="shared" si="2"/>
        <v>40-44</v>
      </c>
      <c r="S12" s="38">
        <f t="shared" si="0"/>
        <v>442649999.99999994</v>
      </c>
      <c r="T12" s="39">
        <f t="shared" si="3"/>
        <v>88529999.999999985</v>
      </c>
    </row>
    <row r="13" spans="2:20" x14ac:dyDescent="0.2">
      <c r="H13" s="17">
        <v>45</v>
      </c>
      <c r="I13" s="18" t="s">
        <v>0</v>
      </c>
      <c r="J13" s="18">
        <v>49</v>
      </c>
      <c r="K13" s="17" t="str">
        <f t="shared" si="1"/>
        <v>45-49</v>
      </c>
      <c r="L13" s="22">
        <f t="shared" si="4"/>
        <v>4426499999.999999</v>
      </c>
      <c r="M13" s="21"/>
      <c r="O13" s="32">
        <v>45</v>
      </c>
      <c r="P13" s="33" t="s">
        <v>0</v>
      </c>
      <c r="Q13" s="33">
        <v>49</v>
      </c>
      <c r="R13" s="37" t="str">
        <f t="shared" si="2"/>
        <v>45-49</v>
      </c>
      <c r="S13" s="38">
        <f t="shared" si="0"/>
        <v>442649999.99999994</v>
      </c>
      <c r="T13" s="39">
        <f t="shared" si="3"/>
        <v>88529999.999999985</v>
      </c>
    </row>
    <row r="14" spans="2:20" x14ac:dyDescent="0.2">
      <c r="H14" s="17">
        <v>50</v>
      </c>
      <c r="I14" s="18" t="s">
        <v>0</v>
      </c>
      <c r="J14" s="18">
        <v>54</v>
      </c>
      <c r="K14" s="17" t="str">
        <f t="shared" si="1"/>
        <v>50-54</v>
      </c>
      <c r="L14" s="22">
        <f t="shared" si="4"/>
        <v>4426499999.999999</v>
      </c>
      <c r="M14" s="21"/>
      <c r="O14" s="32">
        <v>50</v>
      </c>
      <c r="P14" s="33" t="s">
        <v>0</v>
      </c>
      <c r="Q14" s="33">
        <v>54</v>
      </c>
      <c r="R14" s="37" t="str">
        <f t="shared" si="2"/>
        <v>50-54</v>
      </c>
      <c r="S14" s="38">
        <f t="shared" si="0"/>
        <v>442649999.99999994</v>
      </c>
      <c r="T14" s="39">
        <f t="shared" si="3"/>
        <v>88529999.999999985</v>
      </c>
    </row>
    <row r="15" spans="2:20" x14ac:dyDescent="0.2">
      <c r="H15" s="17">
        <v>55</v>
      </c>
      <c r="I15" s="18" t="s">
        <v>0</v>
      </c>
      <c r="J15" s="18">
        <v>59</v>
      </c>
      <c r="K15" s="17" t="str">
        <f t="shared" si="1"/>
        <v>55-59</v>
      </c>
      <c r="L15" s="22">
        <f t="shared" si="4"/>
        <v>4426499999.999999</v>
      </c>
      <c r="M15" s="21"/>
      <c r="O15" s="32">
        <v>55</v>
      </c>
      <c r="P15" s="33" t="s">
        <v>0</v>
      </c>
      <c r="Q15" s="33">
        <v>59</v>
      </c>
      <c r="R15" s="37" t="str">
        <f t="shared" si="2"/>
        <v>55-59</v>
      </c>
      <c r="S15" s="38">
        <f t="shared" si="0"/>
        <v>442649999.99999994</v>
      </c>
      <c r="T15" s="39">
        <f t="shared" si="3"/>
        <v>88529999.999999985</v>
      </c>
    </row>
    <row r="16" spans="2:20" x14ac:dyDescent="0.2">
      <c r="H16" s="17">
        <v>60</v>
      </c>
      <c r="I16" s="18" t="s">
        <v>0</v>
      </c>
      <c r="J16" s="18">
        <v>64</v>
      </c>
      <c r="K16" s="17" t="str">
        <f t="shared" si="1"/>
        <v>60-64</v>
      </c>
      <c r="L16" s="22">
        <f t="shared" si="4"/>
        <v>4426499999.999999</v>
      </c>
      <c r="M16" s="21"/>
      <c r="O16" s="32">
        <v>60</v>
      </c>
      <c r="P16" s="33" t="s">
        <v>0</v>
      </c>
      <c r="Q16" s="33">
        <v>64</v>
      </c>
      <c r="R16" s="37" t="str">
        <f t="shared" si="2"/>
        <v>60-64</v>
      </c>
      <c r="S16" s="38">
        <f t="shared" si="0"/>
        <v>442649999.99999994</v>
      </c>
      <c r="T16" s="39">
        <f t="shared" si="3"/>
        <v>88529999.999999985</v>
      </c>
    </row>
    <row r="17" spans="8:20" x14ac:dyDescent="0.2">
      <c r="H17" s="17">
        <v>65</v>
      </c>
      <c r="I17" s="18" t="s">
        <v>0</v>
      </c>
      <c r="J17" s="18">
        <v>69</v>
      </c>
      <c r="K17" s="17" t="str">
        <f t="shared" si="1"/>
        <v>65-69</v>
      </c>
      <c r="L17" s="22">
        <f>F$6</f>
        <v>544800000</v>
      </c>
      <c r="M17" s="21"/>
      <c r="O17" s="32">
        <v>65</v>
      </c>
      <c r="P17" s="33" t="s">
        <v>0</v>
      </c>
      <c r="Q17" s="33">
        <v>69</v>
      </c>
      <c r="R17" s="37" t="str">
        <f t="shared" si="2"/>
        <v>65-69</v>
      </c>
      <c r="S17" s="38">
        <f t="shared" si="0"/>
        <v>68100000</v>
      </c>
      <c r="T17" s="39">
        <f t="shared" ref="T17:T24" si="5">L17/40</f>
        <v>13620000</v>
      </c>
    </row>
    <row r="18" spans="8:20" x14ac:dyDescent="0.2">
      <c r="H18" s="17">
        <v>70</v>
      </c>
      <c r="I18" s="18" t="s">
        <v>0</v>
      </c>
      <c r="J18" s="18">
        <v>74</v>
      </c>
      <c r="K18" s="17" t="str">
        <f t="shared" si="1"/>
        <v>70-74</v>
      </c>
      <c r="L18" s="22">
        <f t="shared" ref="L18:L24" si="6">F$6</f>
        <v>544800000</v>
      </c>
      <c r="M18" s="21"/>
      <c r="O18" s="32">
        <v>70</v>
      </c>
      <c r="P18" s="33" t="s">
        <v>0</v>
      </c>
      <c r="Q18" s="33">
        <v>74</v>
      </c>
      <c r="R18" s="37" t="str">
        <f t="shared" si="2"/>
        <v>70-74</v>
      </c>
      <c r="S18" s="38">
        <f t="shared" si="0"/>
        <v>68100000</v>
      </c>
      <c r="T18" s="39">
        <f t="shared" si="5"/>
        <v>13620000</v>
      </c>
    </row>
    <row r="19" spans="8:20" x14ac:dyDescent="0.2">
      <c r="H19" s="17">
        <v>75</v>
      </c>
      <c r="I19" s="18" t="s">
        <v>0</v>
      </c>
      <c r="J19" s="18">
        <v>79</v>
      </c>
      <c r="K19" s="17" t="str">
        <f t="shared" si="1"/>
        <v>75-79</v>
      </c>
      <c r="L19" s="22">
        <f t="shared" si="6"/>
        <v>544800000</v>
      </c>
      <c r="M19" s="21"/>
      <c r="O19" s="32">
        <v>75</v>
      </c>
      <c r="P19" s="33" t="s">
        <v>0</v>
      </c>
      <c r="Q19" s="33">
        <v>79</v>
      </c>
      <c r="R19" s="37" t="str">
        <f t="shared" si="2"/>
        <v>75-79</v>
      </c>
      <c r="S19" s="38">
        <f t="shared" si="0"/>
        <v>68100000</v>
      </c>
      <c r="T19" s="39">
        <f t="shared" si="5"/>
        <v>13620000</v>
      </c>
    </row>
    <row r="20" spans="8:20" x14ac:dyDescent="0.2">
      <c r="H20" s="17">
        <v>80</v>
      </c>
      <c r="I20" s="18" t="s">
        <v>0</v>
      </c>
      <c r="J20" s="18">
        <v>84</v>
      </c>
      <c r="K20" s="17" t="str">
        <f t="shared" si="1"/>
        <v>80-84</v>
      </c>
      <c r="L20" s="22">
        <f t="shared" si="6"/>
        <v>544800000</v>
      </c>
      <c r="M20" s="21"/>
      <c r="O20" s="32">
        <v>80</v>
      </c>
      <c r="P20" s="33" t="s">
        <v>0</v>
      </c>
      <c r="Q20" s="33">
        <v>84</v>
      </c>
      <c r="R20" s="37" t="str">
        <f t="shared" si="2"/>
        <v>80-84</v>
      </c>
      <c r="S20" s="38">
        <f t="shared" si="0"/>
        <v>68100000</v>
      </c>
      <c r="T20" s="39">
        <f t="shared" si="5"/>
        <v>13620000</v>
      </c>
    </row>
    <row r="21" spans="8:20" x14ac:dyDescent="0.2">
      <c r="H21" s="17">
        <v>85</v>
      </c>
      <c r="I21" s="18" t="s">
        <v>0</v>
      </c>
      <c r="J21" s="18">
        <v>89</v>
      </c>
      <c r="K21" s="17" t="str">
        <f t="shared" si="1"/>
        <v>85-89</v>
      </c>
      <c r="L21" s="22">
        <f t="shared" si="6"/>
        <v>544800000</v>
      </c>
      <c r="M21" s="21"/>
      <c r="O21" s="32">
        <v>85</v>
      </c>
      <c r="P21" s="33" t="s">
        <v>0</v>
      </c>
      <c r="Q21" s="33">
        <v>89</v>
      </c>
      <c r="R21" s="37" t="str">
        <f t="shared" si="2"/>
        <v>85-89</v>
      </c>
      <c r="S21" s="38">
        <f t="shared" si="0"/>
        <v>68100000</v>
      </c>
      <c r="T21" s="39">
        <f t="shared" si="5"/>
        <v>13620000</v>
      </c>
    </row>
    <row r="22" spans="8:20" x14ac:dyDescent="0.2">
      <c r="H22" s="17">
        <v>90</v>
      </c>
      <c r="I22" s="18" t="s">
        <v>0</v>
      </c>
      <c r="J22" s="18">
        <v>94</v>
      </c>
      <c r="K22" s="17" t="str">
        <f t="shared" si="1"/>
        <v>90-94</v>
      </c>
      <c r="L22" s="22">
        <f t="shared" si="6"/>
        <v>544800000</v>
      </c>
      <c r="M22" s="21"/>
      <c r="O22" s="32">
        <v>90</v>
      </c>
      <c r="P22" s="33" t="s">
        <v>0</v>
      </c>
      <c r="Q22" s="33">
        <v>94</v>
      </c>
      <c r="R22" s="37" t="str">
        <f t="shared" si="2"/>
        <v>90-94</v>
      </c>
      <c r="S22" s="38">
        <f t="shared" si="0"/>
        <v>68100000</v>
      </c>
      <c r="T22" s="39">
        <f t="shared" si="5"/>
        <v>13620000</v>
      </c>
    </row>
    <row r="23" spans="8:20" x14ac:dyDescent="0.2">
      <c r="H23" s="17">
        <v>95</v>
      </c>
      <c r="I23" s="18" t="s">
        <v>0</v>
      </c>
      <c r="J23" s="18">
        <v>99</v>
      </c>
      <c r="K23" s="17" t="str">
        <f t="shared" si="1"/>
        <v>95-99</v>
      </c>
      <c r="L23" s="22">
        <f t="shared" si="6"/>
        <v>544800000</v>
      </c>
      <c r="M23" s="21"/>
      <c r="O23" s="32">
        <v>95</v>
      </c>
      <c r="P23" s="33" t="s">
        <v>0</v>
      </c>
      <c r="Q23" s="33">
        <v>99</v>
      </c>
      <c r="R23" s="37" t="str">
        <f t="shared" si="2"/>
        <v>95-99</v>
      </c>
      <c r="S23" s="38">
        <f t="shared" si="0"/>
        <v>68100000</v>
      </c>
      <c r="T23" s="39">
        <f t="shared" si="5"/>
        <v>13620000</v>
      </c>
    </row>
    <row r="24" spans="8:20" x14ac:dyDescent="0.2">
      <c r="H24" s="17">
        <v>100</v>
      </c>
      <c r="I24" s="18" t="s">
        <v>5</v>
      </c>
      <c r="J24" s="18"/>
      <c r="K24" s="17" t="str">
        <f t="shared" si="1"/>
        <v>100+</v>
      </c>
      <c r="L24" s="22">
        <f t="shared" si="6"/>
        <v>544800000</v>
      </c>
      <c r="M24" s="21"/>
      <c r="O24" s="32">
        <v>100</v>
      </c>
      <c r="P24" s="33" t="s">
        <v>5</v>
      </c>
      <c r="Q24" s="33"/>
      <c r="R24" s="37" t="str">
        <f t="shared" si="2"/>
        <v>100+</v>
      </c>
      <c r="S24" s="38">
        <f t="shared" si="0"/>
        <v>68100000</v>
      </c>
      <c r="T24" s="39">
        <f t="shared" si="5"/>
        <v>13620000</v>
      </c>
    </row>
    <row r="25" spans="8:20" x14ac:dyDescent="0.2">
      <c r="H25" s="23"/>
      <c r="I25" s="24"/>
      <c r="J25" s="24"/>
      <c r="K25" s="23"/>
      <c r="L25" s="21"/>
      <c r="M25" s="21"/>
      <c r="O25" s="40"/>
      <c r="P25" s="41"/>
      <c r="Q25" s="41"/>
      <c r="R25" s="42"/>
      <c r="S25" s="38"/>
      <c r="T25" s="39"/>
    </row>
    <row r="26" spans="8:20" x14ac:dyDescent="0.2">
      <c r="H26" s="25"/>
      <c r="I26" s="26"/>
      <c r="J26" s="26"/>
      <c r="K26" s="25"/>
      <c r="L26" s="27"/>
      <c r="M26" s="27"/>
      <c r="O26" s="43" t="s">
        <v>2</v>
      </c>
      <c r="P26" s="44"/>
      <c r="Q26" s="44"/>
      <c r="R26" s="45"/>
      <c r="S26" s="46">
        <f>SUM(S4:S25)</f>
        <v>6810000000</v>
      </c>
      <c r="T26" s="47"/>
    </row>
    <row r="27" spans="8:20" x14ac:dyDescent="0.2">
      <c r="H27" s="13"/>
      <c r="I27" s="13"/>
      <c r="J27" s="13"/>
      <c r="K27" s="13"/>
      <c r="L27" s="13"/>
      <c r="M27" s="13"/>
      <c r="O27" s="28"/>
      <c r="P27" s="28"/>
      <c r="Q27" s="28"/>
      <c r="R27" s="28"/>
      <c r="S27" s="28"/>
      <c r="T27" s="28"/>
    </row>
    <row r="28" spans="8:20" x14ac:dyDescent="0.2">
      <c r="H28" s="81" t="b">
        <v>0</v>
      </c>
      <c r="I28" s="81"/>
      <c r="J28" s="81"/>
      <c r="K28" s="81"/>
      <c r="L28" s="81"/>
      <c r="M28" s="81"/>
      <c r="O28" s="82" t="s">
        <v>17</v>
      </c>
      <c r="P28" s="82"/>
      <c r="Q28" s="82"/>
      <c r="R28" s="82"/>
      <c r="S28" s="82"/>
      <c r="T28" s="82"/>
    </row>
    <row r="29" spans="8:20" x14ac:dyDescent="0.2">
      <c r="H29" s="81"/>
      <c r="I29" s="81"/>
      <c r="J29" s="81"/>
      <c r="K29" s="81"/>
      <c r="L29" s="81"/>
      <c r="M29" s="81"/>
      <c r="O29" s="82"/>
      <c r="P29" s="82"/>
      <c r="Q29" s="82"/>
      <c r="R29" s="82"/>
      <c r="S29" s="82"/>
      <c r="T29" s="82"/>
    </row>
  </sheetData>
  <sheetProtection password="DA5D" sheet="1" objects="1" scenarios="1"/>
  <mergeCells count="8">
    <mergeCell ref="H28:M29"/>
    <mergeCell ref="O28:T29"/>
    <mergeCell ref="B2:F2"/>
    <mergeCell ref="O2:T2"/>
    <mergeCell ref="B3:D3"/>
    <mergeCell ref="O3:Q3"/>
    <mergeCell ref="H2:M2"/>
    <mergeCell ref="H3:J3"/>
  </mergeCells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28"/>
  <sheetViews>
    <sheetView zoomScale="85" zoomScaleNormal="85" workbookViewId="0">
      <selection activeCell="W23" sqref="W23"/>
    </sheetView>
  </sheetViews>
  <sheetFormatPr baseColWidth="10" defaultRowHeight="12.75" x14ac:dyDescent="0.2"/>
  <cols>
    <col min="1" max="1" width="4" customWidth="1"/>
    <col min="2" max="2" width="3.7109375" style="1" customWidth="1"/>
    <col min="3" max="3" width="2.140625" style="1" customWidth="1"/>
    <col min="4" max="4" width="3.7109375" style="1" customWidth="1"/>
    <col min="5" max="5" width="11.140625" style="1" customWidth="1"/>
    <col min="7" max="7" width="3.85546875" customWidth="1"/>
    <col min="8" max="8" width="4.42578125" customWidth="1"/>
    <col min="9" max="9" width="1.7109375" customWidth="1"/>
    <col min="10" max="10" width="3.42578125" customWidth="1"/>
    <col min="11" max="11" width="5.5703125" customWidth="1"/>
    <col min="12" max="12" width="13.42578125" bestFit="1" customWidth="1"/>
    <col min="13" max="13" width="5" bestFit="1" customWidth="1"/>
    <col min="14" max="14" width="11" bestFit="1" customWidth="1"/>
    <col min="16" max="16" width="4.42578125" customWidth="1"/>
    <col min="17" max="17" width="2.42578125" customWidth="1"/>
    <col min="18" max="18" width="3.42578125" customWidth="1"/>
    <col min="19" max="19" width="6" customWidth="1"/>
  </cols>
  <sheetData>
    <row r="2" spans="2:21" ht="33" customHeight="1" x14ac:dyDescent="0.2">
      <c r="B2" s="83" t="s">
        <v>4</v>
      </c>
      <c r="C2" s="84"/>
      <c r="D2" s="84"/>
      <c r="E2" s="84"/>
      <c r="F2" s="85"/>
      <c r="H2" s="101" t="s">
        <v>7</v>
      </c>
      <c r="I2" s="102"/>
      <c r="J2" s="102"/>
      <c r="K2" s="102"/>
      <c r="L2" s="102"/>
      <c r="M2" s="102"/>
      <c r="N2" s="103"/>
      <c r="P2" s="104" t="s">
        <v>9</v>
      </c>
      <c r="Q2" s="105"/>
      <c r="R2" s="105"/>
      <c r="S2" s="105"/>
      <c r="T2" s="105"/>
      <c r="U2" s="106"/>
    </row>
    <row r="3" spans="2:21" ht="38.25" x14ac:dyDescent="0.2">
      <c r="B3" s="89" t="s">
        <v>1</v>
      </c>
      <c r="C3" s="90"/>
      <c r="D3" s="90"/>
      <c r="E3" s="56" t="s">
        <v>10</v>
      </c>
      <c r="F3" s="55" t="s">
        <v>3</v>
      </c>
      <c r="H3" s="109" t="s">
        <v>1</v>
      </c>
      <c r="I3" s="110"/>
      <c r="J3" s="110"/>
      <c r="K3" s="59"/>
      <c r="L3" s="60" t="s">
        <v>16</v>
      </c>
      <c r="M3" s="59"/>
      <c r="N3" s="61"/>
      <c r="P3" s="107" t="s">
        <v>1</v>
      </c>
      <c r="Q3" s="108"/>
      <c r="R3" s="108"/>
      <c r="S3" s="72"/>
      <c r="T3" s="73" t="s">
        <v>8</v>
      </c>
      <c r="U3" s="74" t="s">
        <v>11</v>
      </c>
    </row>
    <row r="4" spans="2:21" x14ac:dyDescent="0.2">
      <c r="B4" s="5">
        <v>0</v>
      </c>
      <c r="C4" s="6" t="s">
        <v>0</v>
      </c>
      <c r="D4" s="6">
        <v>14</v>
      </c>
      <c r="E4" s="57">
        <f>B5-B4</f>
        <v>15</v>
      </c>
      <c r="F4" s="2">
        <f>100*'calcul valeurs'!F4/'calcul valeurs'!F$7</f>
        <v>27.000000000000004</v>
      </c>
      <c r="H4" s="62">
        <v>0</v>
      </c>
      <c r="I4" s="63" t="s">
        <v>0</v>
      </c>
      <c r="J4" s="63">
        <v>4</v>
      </c>
      <c r="K4" s="63" t="str">
        <f>CONCATENATE(H4,I4,J4)</f>
        <v>0-4</v>
      </c>
      <c r="L4" s="64">
        <f>F$4</f>
        <v>27.000000000000004</v>
      </c>
      <c r="M4" s="65"/>
      <c r="N4" s="66"/>
      <c r="P4" s="32">
        <v>0</v>
      </c>
      <c r="Q4" s="33" t="s">
        <v>0</v>
      </c>
      <c r="R4" s="33">
        <v>4</v>
      </c>
      <c r="S4" s="32" t="str">
        <f>CONCATENATE(P4,Q4,R4)</f>
        <v>0-4</v>
      </c>
      <c r="T4" s="75">
        <f t="shared" ref="T4:T24" si="0">5*U4</f>
        <v>9.0000000000000018</v>
      </c>
      <c r="U4" s="76">
        <f>L4/15</f>
        <v>1.8000000000000003</v>
      </c>
    </row>
    <row r="5" spans="2:21" x14ac:dyDescent="0.2">
      <c r="B5" s="5">
        <v>15</v>
      </c>
      <c r="C5" s="6" t="s">
        <v>0</v>
      </c>
      <c r="D5" s="6">
        <v>64</v>
      </c>
      <c r="E5" s="57">
        <f>B6-B5</f>
        <v>50</v>
      </c>
      <c r="F5" s="2">
        <f>100*'calcul valeurs'!F5/'calcul valeurs'!F$7</f>
        <v>64.999999999999986</v>
      </c>
      <c r="H5" s="62">
        <v>5</v>
      </c>
      <c r="I5" s="63" t="s">
        <v>0</v>
      </c>
      <c r="J5" s="63">
        <v>9</v>
      </c>
      <c r="K5" s="63" t="str">
        <f t="shared" ref="K5:K24" si="1">CONCATENATE(H5,I5,J5)</f>
        <v>5-9</v>
      </c>
      <c r="L5" s="64">
        <f>F$4</f>
        <v>27.000000000000004</v>
      </c>
      <c r="M5" s="65"/>
      <c r="N5" s="66"/>
      <c r="P5" s="32">
        <v>5</v>
      </c>
      <c r="Q5" s="33" t="s">
        <v>0</v>
      </c>
      <c r="R5" s="33">
        <v>9</v>
      </c>
      <c r="S5" s="32" t="str">
        <f t="shared" ref="S5:S24" si="2">CONCATENATE(P5,Q5,R5)</f>
        <v>5-9</v>
      </c>
      <c r="T5" s="75">
        <f t="shared" si="0"/>
        <v>9.0000000000000018</v>
      </c>
      <c r="U5" s="76">
        <f>L5/15</f>
        <v>1.8000000000000003</v>
      </c>
    </row>
    <row r="6" spans="2:21" x14ac:dyDescent="0.2">
      <c r="B6" s="5">
        <v>65</v>
      </c>
      <c r="C6" s="6" t="s">
        <v>5</v>
      </c>
      <c r="D6" s="6"/>
      <c r="E6" s="57">
        <v>40</v>
      </c>
      <c r="F6" s="2">
        <f>100*'calcul valeurs'!F6/'calcul valeurs'!F$7</f>
        <v>8.0000000000000018</v>
      </c>
      <c r="H6" s="62">
        <v>10</v>
      </c>
      <c r="I6" s="63" t="s">
        <v>0</v>
      </c>
      <c r="J6" s="63">
        <v>14</v>
      </c>
      <c r="K6" s="63" t="str">
        <f t="shared" si="1"/>
        <v>10-14</v>
      </c>
      <c r="L6" s="64">
        <f>F$4</f>
        <v>27.000000000000004</v>
      </c>
      <c r="M6" s="65"/>
      <c r="N6" s="66"/>
      <c r="P6" s="32">
        <v>10</v>
      </c>
      <c r="Q6" s="33" t="s">
        <v>0</v>
      </c>
      <c r="R6" s="33">
        <v>14</v>
      </c>
      <c r="S6" s="32" t="str">
        <f t="shared" si="2"/>
        <v>10-14</v>
      </c>
      <c r="T6" s="75">
        <f t="shared" si="0"/>
        <v>9.0000000000000018</v>
      </c>
      <c r="U6" s="76">
        <f>L6/15</f>
        <v>1.8000000000000003</v>
      </c>
    </row>
    <row r="7" spans="2:21" x14ac:dyDescent="0.2">
      <c r="B7" s="51" t="s">
        <v>2</v>
      </c>
      <c r="C7" s="52"/>
      <c r="D7" s="52"/>
      <c r="E7" s="58"/>
      <c r="F7" s="10">
        <f>SUM(F4:F6)</f>
        <v>99.999999999999986</v>
      </c>
      <c r="H7" s="62">
        <v>15</v>
      </c>
      <c r="I7" s="63" t="s">
        <v>0</v>
      </c>
      <c r="J7" s="63">
        <v>19</v>
      </c>
      <c r="K7" s="63" t="str">
        <f t="shared" si="1"/>
        <v>15-19</v>
      </c>
      <c r="L7" s="64">
        <f>F$5</f>
        <v>64.999999999999986</v>
      </c>
      <c r="M7" s="65"/>
      <c r="N7" s="66"/>
      <c r="P7" s="32">
        <v>15</v>
      </c>
      <c r="Q7" s="33" t="s">
        <v>0</v>
      </c>
      <c r="R7" s="33">
        <v>19</v>
      </c>
      <c r="S7" s="32" t="str">
        <f t="shared" si="2"/>
        <v>15-19</v>
      </c>
      <c r="T7" s="75">
        <f t="shared" si="0"/>
        <v>6.4999999999999991</v>
      </c>
      <c r="U7" s="76">
        <f t="shared" ref="U7:U16" si="3">L7/50</f>
        <v>1.2999999999999998</v>
      </c>
    </row>
    <row r="8" spans="2:21" x14ac:dyDescent="0.2">
      <c r="H8" s="62">
        <v>20</v>
      </c>
      <c r="I8" s="63" t="s">
        <v>0</v>
      </c>
      <c r="J8" s="63">
        <v>24</v>
      </c>
      <c r="K8" s="63" t="str">
        <f t="shared" si="1"/>
        <v>20-24</v>
      </c>
      <c r="L8" s="64">
        <f t="shared" ref="L8:L16" si="4">F$5</f>
        <v>64.999999999999986</v>
      </c>
      <c r="M8" s="65"/>
      <c r="N8" s="66"/>
      <c r="P8" s="32">
        <v>20</v>
      </c>
      <c r="Q8" s="33" t="s">
        <v>0</v>
      </c>
      <c r="R8" s="33">
        <v>24</v>
      </c>
      <c r="S8" s="32" t="str">
        <f t="shared" si="2"/>
        <v>20-24</v>
      </c>
      <c r="T8" s="75">
        <f t="shared" si="0"/>
        <v>6.4999999999999991</v>
      </c>
      <c r="U8" s="76">
        <f t="shared" si="3"/>
        <v>1.2999999999999998</v>
      </c>
    </row>
    <row r="9" spans="2:21" x14ac:dyDescent="0.2">
      <c r="H9" s="62">
        <v>25</v>
      </c>
      <c r="I9" s="63" t="s">
        <v>0</v>
      </c>
      <c r="J9" s="63">
        <v>29</v>
      </c>
      <c r="K9" s="63" t="str">
        <f t="shared" si="1"/>
        <v>25-29</v>
      </c>
      <c r="L9" s="64">
        <f t="shared" si="4"/>
        <v>64.999999999999986</v>
      </c>
      <c r="M9" s="65"/>
      <c r="N9" s="66"/>
      <c r="P9" s="32">
        <v>25</v>
      </c>
      <c r="Q9" s="33" t="s">
        <v>0</v>
      </c>
      <c r="R9" s="33">
        <v>29</v>
      </c>
      <c r="S9" s="32" t="str">
        <f t="shared" si="2"/>
        <v>25-29</v>
      </c>
      <c r="T9" s="75">
        <f t="shared" si="0"/>
        <v>6.4999999999999991</v>
      </c>
      <c r="U9" s="76">
        <f t="shared" si="3"/>
        <v>1.2999999999999998</v>
      </c>
    </row>
    <row r="10" spans="2:21" x14ac:dyDescent="0.2">
      <c r="H10" s="62">
        <v>30</v>
      </c>
      <c r="I10" s="63" t="s">
        <v>0</v>
      </c>
      <c r="J10" s="63">
        <v>34</v>
      </c>
      <c r="K10" s="63" t="str">
        <f t="shared" si="1"/>
        <v>30-34</v>
      </c>
      <c r="L10" s="64">
        <f t="shared" si="4"/>
        <v>64.999999999999986</v>
      </c>
      <c r="M10" s="65"/>
      <c r="N10" s="66"/>
      <c r="P10" s="32">
        <v>30</v>
      </c>
      <c r="Q10" s="33" t="s">
        <v>0</v>
      </c>
      <c r="R10" s="33">
        <v>34</v>
      </c>
      <c r="S10" s="32" t="str">
        <f t="shared" si="2"/>
        <v>30-34</v>
      </c>
      <c r="T10" s="75">
        <f t="shared" si="0"/>
        <v>6.4999999999999991</v>
      </c>
      <c r="U10" s="76">
        <f t="shared" si="3"/>
        <v>1.2999999999999998</v>
      </c>
    </row>
    <row r="11" spans="2:21" x14ac:dyDescent="0.2">
      <c r="H11" s="62">
        <v>35</v>
      </c>
      <c r="I11" s="63" t="s">
        <v>0</v>
      </c>
      <c r="J11" s="63">
        <v>39</v>
      </c>
      <c r="K11" s="63" t="str">
        <f t="shared" si="1"/>
        <v>35-39</v>
      </c>
      <c r="L11" s="64">
        <f t="shared" si="4"/>
        <v>64.999999999999986</v>
      </c>
      <c r="M11" s="65"/>
      <c r="N11" s="66"/>
      <c r="P11" s="32">
        <v>35</v>
      </c>
      <c r="Q11" s="33" t="s">
        <v>0</v>
      </c>
      <c r="R11" s="33">
        <v>39</v>
      </c>
      <c r="S11" s="32" t="str">
        <f t="shared" si="2"/>
        <v>35-39</v>
      </c>
      <c r="T11" s="75">
        <f t="shared" si="0"/>
        <v>6.4999999999999991</v>
      </c>
      <c r="U11" s="76">
        <f t="shared" si="3"/>
        <v>1.2999999999999998</v>
      </c>
    </row>
    <row r="12" spans="2:21" x14ac:dyDescent="0.2">
      <c r="H12" s="62">
        <v>40</v>
      </c>
      <c r="I12" s="63" t="s">
        <v>0</v>
      </c>
      <c r="J12" s="63">
        <v>44</v>
      </c>
      <c r="K12" s="63" t="str">
        <f t="shared" si="1"/>
        <v>40-44</v>
      </c>
      <c r="L12" s="64">
        <f t="shared" si="4"/>
        <v>64.999999999999986</v>
      </c>
      <c r="M12" s="65"/>
      <c r="N12" s="66"/>
      <c r="P12" s="32">
        <v>40</v>
      </c>
      <c r="Q12" s="33" t="s">
        <v>0</v>
      </c>
      <c r="R12" s="33">
        <v>44</v>
      </c>
      <c r="S12" s="32" t="str">
        <f t="shared" si="2"/>
        <v>40-44</v>
      </c>
      <c r="T12" s="75">
        <f t="shared" si="0"/>
        <v>6.4999999999999991</v>
      </c>
      <c r="U12" s="76">
        <f t="shared" si="3"/>
        <v>1.2999999999999998</v>
      </c>
    </row>
    <row r="13" spans="2:21" x14ac:dyDescent="0.2">
      <c r="H13" s="62">
        <v>45</v>
      </c>
      <c r="I13" s="63" t="s">
        <v>0</v>
      </c>
      <c r="J13" s="63">
        <v>49</v>
      </c>
      <c r="K13" s="63" t="str">
        <f t="shared" si="1"/>
        <v>45-49</v>
      </c>
      <c r="L13" s="64">
        <f t="shared" si="4"/>
        <v>64.999999999999986</v>
      </c>
      <c r="M13" s="65"/>
      <c r="N13" s="66"/>
      <c r="P13" s="32">
        <v>45</v>
      </c>
      <c r="Q13" s="33" t="s">
        <v>0</v>
      </c>
      <c r="R13" s="33">
        <v>49</v>
      </c>
      <c r="S13" s="32" t="str">
        <f t="shared" si="2"/>
        <v>45-49</v>
      </c>
      <c r="T13" s="75">
        <f t="shared" si="0"/>
        <v>6.4999999999999991</v>
      </c>
      <c r="U13" s="76">
        <f t="shared" si="3"/>
        <v>1.2999999999999998</v>
      </c>
    </row>
    <row r="14" spans="2:21" x14ac:dyDescent="0.2">
      <c r="H14" s="62">
        <v>50</v>
      </c>
      <c r="I14" s="63" t="s">
        <v>0</v>
      </c>
      <c r="J14" s="63">
        <v>54</v>
      </c>
      <c r="K14" s="63" t="str">
        <f t="shared" si="1"/>
        <v>50-54</v>
      </c>
      <c r="L14" s="64">
        <f t="shared" si="4"/>
        <v>64.999999999999986</v>
      </c>
      <c r="M14" s="65"/>
      <c r="N14" s="66"/>
      <c r="P14" s="32">
        <v>50</v>
      </c>
      <c r="Q14" s="33" t="s">
        <v>0</v>
      </c>
      <c r="R14" s="33">
        <v>54</v>
      </c>
      <c r="S14" s="32" t="str">
        <f t="shared" si="2"/>
        <v>50-54</v>
      </c>
      <c r="T14" s="75">
        <f t="shared" si="0"/>
        <v>6.4999999999999991</v>
      </c>
      <c r="U14" s="76">
        <f t="shared" si="3"/>
        <v>1.2999999999999998</v>
      </c>
    </row>
    <row r="15" spans="2:21" x14ac:dyDescent="0.2">
      <c r="H15" s="62">
        <v>55</v>
      </c>
      <c r="I15" s="63" t="s">
        <v>0</v>
      </c>
      <c r="J15" s="63">
        <v>59</v>
      </c>
      <c r="K15" s="63" t="str">
        <f t="shared" si="1"/>
        <v>55-59</v>
      </c>
      <c r="L15" s="64">
        <f t="shared" si="4"/>
        <v>64.999999999999986</v>
      </c>
      <c r="M15" s="65"/>
      <c r="N15" s="66"/>
      <c r="P15" s="32">
        <v>55</v>
      </c>
      <c r="Q15" s="33" t="s">
        <v>0</v>
      </c>
      <c r="R15" s="33">
        <v>59</v>
      </c>
      <c r="S15" s="32" t="str">
        <f t="shared" si="2"/>
        <v>55-59</v>
      </c>
      <c r="T15" s="75">
        <f t="shared" si="0"/>
        <v>6.4999999999999991</v>
      </c>
      <c r="U15" s="76">
        <f t="shared" si="3"/>
        <v>1.2999999999999998</v>
      </c>
    </row>
    <row r="16" spans="2:21" x14ac:dyDescent="0.2">
      <c r="H16" s="62">
        <v>60</v>
      </c>
      <c r="I16" s="63" t="s">
        <v>0</v>
      </c>
      <c r="J16" s="63">
        <v>64</v>
      </c>
      <c r="K16" s="63" t="str">
        <f t="shared" si="1"/>
        <v>60-64</v>
      </c>
      <c r="L16" s="64">
        <f t="shared" si="4"/>
        <v>64.999999999999986</v>
      </c>
      <c r="M16" s="65"/>
      <c r="N16" s="66"/>
      <c r="P16" s="32">
        <v>60</v>
      </c>
      <c r="Q16" s="33" t="s">
        <v>0</v>
      </c>
      <c r="R16" s="33">
        <v>64</v>
      </c>
      <c r="S16" s="32" t="str">
        <f t="shared" si="2"/>
        <v>60-64</v>
      </c>
      <c r="T16" s="75">
        <f t="shared" si="0"/>
        <v>6.4999999999999991</v>
      </c>
      <c r="U16" s="76">
        <f t="shared" si="3"/>
        <v>1.2999999999999998</v>
      </c>
    </row>
    <row r="17" spans="8:21" x14ac:dyDescent="0.2">
      <c r="H17" s="62">
        <v>65</v>
      </c>
      <c r="I17" s="63" t="s">
        <v>0</v>
      </c>
      <c r="J17" s="63">
        <v>69</v>
      </c>
      <c r="K17" s="63" t="str">
        <f t="shared" si="1"/>
        <v>65-69</v>
      </c>
      <c r="L17" s="64">
        <f>F$6</f>
        <v>8.0000000000000018</v>
      </c>
      <c r="M17" s="65"/>
      <c r="N17" s="66"/>
      <c r="P17" s="32">
        <v>65</v>
      </c>
      <c r="Q17" s="33" t="s">
        <v>0</v>
      </c>
      <c r="R17" s="33">
        <v>69</v>
      </c>
      <c r="S17" s="32" t="str">
        <f t="shared" si="2"/>
        <v>65-69</v>
      </c>
      <c r="T17" s="75">
        <f t="shared" si="0"/>
        <v>1.0000000000000002</v>
      </c>
      <c r="U17" s="76">
        <f t="shared" ref="U17:U24" si="5">L17/40</f>
        <v>0.20000000000000004</v>
      </c>
    </row>
    <row r="18" spans="8:21" x14ac:dyDescent="0.2">
      <c r="H18" s="62">
        <v>70</v>
      </c>
      <c r="I18" s="63" t="s">
        <v>0</v>
      </c>
      <c r="J18" s="63">
        <v>74</v>
      </c>
      <c r="K18" s="63" t="str">
        <f t="shared" si="1"/>
        <v>70-74</v>
      </c>
      <c r="L18" s="64">
        <f t="shared" ref="L18:L24" si="6">F$6</f>
        <v>8.0000000000000018</v>
      </c>
      <c r="M18" s="65"/>
      <c r="N18" s="66"/>
      <c r="P18" s="32">
        <v>70</v>
      </c>
      <c r="Q18" s="33" t="s">
        <v>0</v>
      </c>
      <c r="R18" s="33">
        <v>74</v>
      </c>
      <c r="S18" s="32" t="str">
        <f t="shared" si="2"/>
        <v>70-74</v>
      </c>
      <c r="T18" s="75">
        <f t="shared" si="0"/>
        <v>1.0000000000000002</v>
      </c>
      <c r="U18" s="76">
        <f t="shared" si="5"/>
        <v>0.20000000000000004</v>
      </c>
    </row>
    <row r="19" spans="8:21" x14ac:dyDescent="0.2">
      <c r="H19" s="62">
        <v>75</v>
      </c>
      <c r="I19" s="63" t="s">
        <v>0</v>
      </c>
      <c r="J19" s="63">
        <v>79</v>
      </c>
      <c r="K19" s="63" t="str">
        <f t="shared" si="1"/>
        <v>75-79</v>
      </c>
      <c r="L19" s="64">
        <f t="shared" si="6"/>
        <v>8.0000000000000018</v>
      </c>
      <c r="M19" s="65"/>
      <c r="N19" s="66"/>
      <c r="P19" s="32">
        <v>75</v>
      </c>
      <c r="Q19" s="33" t="s">
        <v>0</v>
      </c>
      <c r="R19" s="33">
        <v>79</v>
      </c>
      <c r="S19" s="32" t="str">
        <f t="shared" si="2"/>
        <v>75-79</v>
      </c>
      <c r="T19" s="75">
        <f t="shared" si="0"/>
        <v>1.0000000000000002</v>
      </c>
      <c r="U19" s="76">
        <f t="shared" si="5"/>
        <v>0.20000000000000004</v>
      </c>
    </row>
    <row r="20" spans="8:21" x14ac:dyDescent="0.2">
      <c r="H20" s="62">
        <v>80</v>
      </c>
      <c r="I20" s="63" t="s">
        <v>0</v>
      </c>
      <c r="J20" s="63">
        <v>84</v>
      </c>
      <c r="K20" s="63" t="str">
        <f t="shared" si="1"/>
        <v>80-84</v>
      </c>
      <c r="L20" s="64">
        <f t="shared" si="6"/>
        <v>8.0000000000000018</v>
      </c>
      <c r="M20" s="65"/>
      <c r="N20" s="66"/>
      <c r="P20" s="32">
        <v>80</v>
      </c>
      <c r="Q20" s="33" t="s">
        <v>0</v>
      </c>
      <c r="R20" s="33">
        <v>84</v>
      </c>
      <c r="S20" s="32" t="str">
        <f t="shared" si="2"/>
        <v>80-84</v>
      </c>
      <c r="T20" s="75">
        <f t="shared" si="0"/>
        <v>1.0000000000000002</v>
      </c>
      <c r="U20" s="76">
        <f t="shared" si="5"/>
        <v>0.20000000000000004</v>
      </c>
    </row>
    <row r="21" spans="8:21" x14ac:dyDescent="0.2">
      <c r="H21" s="62">
        <v>85</v>
      </c>
      <c r="I21" s="63" t="s">
        <v>0</v>
      </c>
      <c r="J21" s="63">
        <v>89</v>
      </c>
      <c r="K21" s="63" t="str">
        <f t="shared" si="1"/>
        <v>85-89</v>
      </c>
      <c r="L21" s="64">
        <f t="shared" si="6"/>
        <v>8.0000000000000018</v>
      </c>
      <c r="M21" s="65"/>
      <c r="N21" s="66"/>
      <c r="P21" s="32">
        <v>85</v>
      </c>
      <c r="Q21" s="33" t="s">
        <v>0</v>
      </c>
      <c r="R21" s="33">
        <v>89</v>
      </c>
      <c r="S21" s="32" t="str">
        <f t="shared" si="2"/>
        <v>85-89</v>
      </c>
      <c r="T21" s="75">
        <f t="shared" si="0"/>
        <v>1.0000000000000002</v>
      </c>
      <c r="U21" s="76">
        <f t="shared" si="5"/>
        <v>0.20000000000000004</v>
      </c>
    </row>
    <row r="22" spans="8:21" x14ac:dyDescent="0.2">
      <c r="H22" s="62">
        <v>90</v>
      </c>
      <c r="I22" s="63" t="s">
        <v>0</v>
      </c>
      <c r="J22" s="63">
        <v>94</v>
      </c>
      <c r="K22" s="63" t="str">
        <f t="shared" si="1"/>
        <v>90-94</v>
      </c>
      <c r="L22" s="64">
        <f t="shared" si="6"/>
        <v>8.0000000000000018</v>
      </c>
      <c r="M22" s="65"/>
      <c r="N22" s="66"/>
      <c r="P22" s="32">
        <v>90</v>
      </c>
      <c r="Q22" s="33" t="s">
        <v>0</v>
      </c>
      <c r="R22" s="33">
        <v>94</v>
      </c>
      <c r="S22" s="32" t="str">
        <f t="shared" si="2"/>
        <v>90-94</v>
      </c>
      <c r="T22" s="75">
        <f t="shared" si="0"/>
        <v>1.0000000000000002</v>
      </c>
      <c r="U22" s="76">
        <f t="shared" si="5"/>
        <v>0.20000000000000004</v>
      </c>
    </row>
    <row r="23" spans="8:21" x14ac:dyDescent="0.2">
      <c r="H23" s="62">
        <v>95</v>
      </c>
      <c r="I23" s="63" t="s">
        <v>0</v>
      </c>
      <c r="J23" s="63">
        <v>99</v>
      </c>
      <c r="K23" s="63" t="str">
        <f t="shared" si="1"/>
        <v>95-99</v>
      </c>
      <c r="L23" s="64">
        <f t="shared" si="6"/>
        <v>8.0000000000000018</v>
      </c>
      <c r="M23" s="65"/>
      <c r="N23" s="66"/>
      <c r="P23" s="32">
        <v>95</v>
      </c>
      <c r="Q23" s="33" t="s">
        <v>0</v>
      </c>
      <c r="R23" s="33">
        <v>99</v>
      </c>
      <c r="S23" s="32" t="str">
        <f t="shared" si="2"/>
        <v>95-99</v>
      </c>
      <c r="T23" s="75">
        <f t="shared" si="0"/>
        <v>1.0000000000000002</v>
      </c>
      <c r="U23" s="76">
        <f t="shared" si="5"/>
        <v>0.20000000000000004</v>
      </c>
    </row>
    <row r="24" spans="8:21" x14ac:dyDescent="0.2">
      <c r="H24" s="62">
        <v>100</v>
      </c>
      <c r="I24" s="63" t="s">
        <v>5</v>
      </c>
      <c r="J24" s="63"/>
      <c r="K24" s="63" t="str">
        <f t="shared" si="1"/>
        <v>100+</v>
      </c>
      <c r="L24" s="64">
        <f t="shared" si="6"/>
        <v>8.0000000000000018</v>
      </c>
      <c r="M24" s="65"/>
      <c r="N24" s="66"/>
      <c r="P24" s="32">
        <v>100</v>
      </c>
      <c r="Q24" s="33" t="s">
        <v>5</v>
      </c>
      <c r="R24" s="33"/>
      <c r="S24" s="32" t="str">
        <f t="shared" si="2"/>
        <v>100+</v>
      </c>
      <c r="T24" s="75">
        <f t="shared" si="0"/>
        <v>1.0000000000000002</v>
      </c>
      <c r="U24" s="76">
        <f t="shared" si="5"/>
        <v>0.20000000000000004</v>
      </c>
    </row>
    <row r="25" spans="8:21" x14ac:dyDescent="0.2">
      <c r="H25" s="67"/>
      <c r="I25" s="65"/>
      <c r="J25" s="65"/>
      <c r="K25" s="65"/>
      <c r="L25" s="64"/>
      <c r="M25" s="65"/>
      <c r="N25" s="66"/>
      <c r="P25" s="40"/>
      <c r="Q25" s="41"/>
      <c r="R25" s="41"/>
      <c r="S25" s="40"/>
      <c r="T25" s="77"/>
      <c r="U25" s="78"/>
    </row>
    <row r="26" spans="8:21" x14ac:dyDescent="0.2">
      <c r="H26" s="68" t="s">
        <v>2</v>
      </c>
      <c r="I26" s="69"/>
      <c r="J26" s="69"/>
      <c r="K26" s="69"/>
      <c r="L26" s="70">
        <f>SUM(L4:L25)</f>
        <v>795</v>
      </c>
      <c r="M26" s="69">
        <f>5*L26</f>
        <v>3975</v>
      </c>
      <c r="N26" s="71" t="s">
        <v>6</v>
      </c>
      <c r="P26" s="43" t="s">
        <v>2</v>
      </c>
      <c r="Q26" s="44"/>
      <c r="R26" s="44"/>
      <c r="S26" s="43"/>
      <c r="T26" s="79">
        <f>SUM(T4:T25)</f>
        <v>100</v>
      </c>
      <c r="U26" s="80"/>
    </row>
    <row r="28" spans="8:21" ht="15.75" x14ac:dyDescent="0.25">
      <c r="H28" s="99" t="b">
        <v>0</v>
      </c>
      <c r="I28" s="99"/>
      <c r="J28" s="99"/>
      <c r="K28" s="99"/>
      <c r="L28" s="99"/>
      <c r="M28" s="99"/>
      <c r="N28" s="99"/>
      <c r="P28" s="100" t="s">
        <v>17</v>
      </c>
      <c r="Q28" s="100"/>
      <c r="R28" s="100"/>
      <c r="S28" s="100"/>
      <c r="T28" s="100"/>
      <c r="U28" s="100"/>
    </row>
  </sheetData>
  <sheetProtection password="DA5D" sheet="1" objects="1" scenarios="1"/>
  <mergeCells count="8">
    <mergeCell ref="H28:N28"/>
    <mergeCell ref="P28:U28"/>
    <mergeCell ref="B3:D3"/>
    <mergeCell ref="B2:F2"/>
    <mergeCell ref="H2:N2"/>
    <mergeCell ref="P2:U2"/>
    <mergeCell ref="P3:R3"/>
    <mergeCell ref="H3:J3"/>
  </mergeCells>
  <phoneticPr fontId="2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6</vt:i4>
      </vt:variant>
    </vt:vector>
  </HeadingPairs>
  <TitlesOfParts>
    <vt:vector size="8" baseType="lpstr">
      <vt:lpstr>calcul valeurs</vt:lpstr>
      <vt:lpstr>calcul %</vt:lpstr>
      <vt:lpstr>Graph absolu faux</vt:lpstr>
      <vt:lpstr>Graph absolu OK 1</vt:lpstr>
      <vt:lpstr>Graph absolu OK 2</vt:lpstr>
      <vt:lpstr>Graph faux</vt:lpstr>
      <vt:lpstr>Graph OK annuel</vt:lpstr>
      <vt:lpstr>Graph OK quinq</vt:lpstr>
    </vt:vector>
  </TitlesOfParts>
  <Company>Université Paris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UP1</dc:creator>
  <cp:lastModifiedBy>User</cp:lastModifiedBy>
  <dcterms:created xsi:type="dcterms:W3CDTF">2007-10-22T20:36:45Z</dcterms:created>
  <dcterms:modified xsi:type="dcterms:W3CDTF">2016-10-23T17:43:48Z</dcterms:modified>
</cp:coreProperties>
</file>