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7935" activeTab="0"/>
  </bookViews>
  <sheets>
    <sheet name="Résultats EXO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P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Au Malawi, un enfant a 20 fois plus de "chance" de décéder entre 0 et 1 qu'en France.</t>
        </r>
      </text>
    </comment>
  </commentList>
</comments>
</file>

<file path=xl/sharedStrings.xml><?xml version="1.0" encoding="utf-8"?>
<sst xmlns="http://schemas.openxmlformats.org/spreadsheetml/2006/main" count="26" uniqueCount="18">
  <si>
    <t>Table mortalité du Malawi 2006 H+F</t>
  </si>
  <si>
    <t>Q1</t>
  </si>
  <si>
    <t>Q3</t>
  </si>
  <si>
    <t>Age</t>
  </si>
  <si>
    <t>Sx</t>
  </si>
  <si>
    <t>Dx,x+a</t>
  </si>
  <si>
    <t>aqx</t>
  </si>
  <si>
    <t>aqx moyen Malawi</t>
  </si>
  <si>
    <t>aqx moyen France</t>
  </si>
  <si>
    <t>Malawi/France</t>
  </si>
  <si>
    <t>0</t>
  </si>
  <si>
    <t>1-4</t>
  </si>
  <si>
    <t>5-24</t>
  </si>
  <si>
    <t>25-29</t>
  </si>
  <si>
    <t>30-84</t>
  </si>
  <si>
    <t>Q4</t>
  </si>
  <si>
    <t>ex</t>
  </si>
  <si>
    <t>AV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</si>
</sst>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"/>
    <numFmt numFmtId="167" formatCode="0.0000"/>
    <numFmt numFmtId="168" formatCode="0.0"/>
    <numFmt numFmtId="169" formatCode="#,##0.000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0"/>
      <color indexed="23"/>
      <name val="Calibri"/>
      <family val="2"/>
    </font>
    <font>
      <sz val="10"/>
      <color indexed="55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rgb="FFFF0000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4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/>
    </xf>
    <xf numFmtId="167" fontId="20" fillId="0" borderId="0" xfId="0" applyNumberFormat="1" applyFont="1" applyAlignment="1">
      <alignment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right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/>
    </xf>
    <xf numFmtId="3" fontId="20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/>
    </xf>
    <xf numFmtId="167" fontId="20" fillId="0" borderId="14" xfId="0" applyNumberFormat="1" applyFont="1" applyBorder="1" applyAlignment="1">
      <alignment horizontal="center"/>
    </xf>
    <xf numFmtId="167" fontId="23" fillId="0" borderId="14" xfId="0" applyNumberFormat="1" applyFont="1" applyBorder="1" applyAlignment="1">
      <alignment horizontal="center"/>
    </xf>
    <xf numFmtId="167" fontId="20" fillId="0" borderId="0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left"/>
    </xf>
    <xf numFmtId="167" fontId="24" fillId="0" borderId="14" xfId="0" applyNumberFormat="1" applyFont="1" applyBorder="1" applyAlignment="1">
      <alignment horizontal="center"/>
    </xf>
    <xf numFmtId="0" fontId="20" fillId="0" borderId="13" xfId="0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0" fontId="23" fillId="0" borderId="14" xfId="0" applyFont="1" applyBorder="1" applyAlignment="1">
      <alignment horizontal="center"/>
    </xf>
    <xf numFmtId="3" fontId="23" fillId="0" borderId="0" xfId="0" applyNumberFormat="1" applyFont="1" applyBorder="1" applyAlignment="1">
      <alignment horizontal="right"/>
    </xf>
    <xf numFmtId="49" fontId="20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 horizontal="center"/>
    </xf>
    <xf numFmtId="167" fontId="24" fillId="0" borderId="16" xfId="0" applyNumberFormat="1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left"/>
    </xf>
    <xf numFmtId="3" fontId="23" fillId="0" borderId="17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3" fontId="20" fillId="0" borderId="19" xfId="0" applyNumberFormat="1" applyFont="1" applyBorder="1" applyAlignment="1">
      <alignment horizontal="right"/>
    </xf>
    <xf numFmtId="168" fontId="23" fillId="0" borderId="13" xfId="0" applyNumberFormat="1" applyFont="1" applyBorder="1" applyAlignment="1">
      <alignment/>
    </xf>
    <xf numFmtId="0" fontId="25" fillId="0" borderId="14" xfId="0" applyFont="1" applyBorder="1" applyAlignment="1">
      <alignment/>
    </xf>
    <xf numFmtId="168" fontId="25" fillId="0" borderId="13" xfId="0" applyNumberFormat="1" applyFont="1" applyBorder="1" applyAlignment="1">
      <alignment/>
    </xf>
    <xf numFmtId="3" fontId="20" fillId="0" borderId="20" xfId="0" applyNumberFormat="1" applyFont="1" applyBorder="1" applyAlignment="1">
      <alignment horizontal="right"/>
    </xf>
    <xf numFmtId="0" fontId="25" fillId="0" borderId="16" xfId="0" applyFont="1" applyBorder="1" applyAlignment="1">
      <alignment/>
    </xf>
    <xf numFmtId="168" fontId="24" fillId="0" borderId="13" xfId="0" applyNumberFormat="1" applyFont="1" applyBorder="1" applyAlignment="1">
      <alignment/>
    </xf>
    <xf numFmtId="168" fontId="26" fillId="0" borderId="15" xfId="0" applyNumberFormat="1" applyFont="1" applyBorder="1" applyAlignment="1">
      <alignment/>
    </xf>
    <xf numFmtId="168" fontId="29" fillId="0" borderId="13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115" zoomScaleNormal="115" zoomScalePageLayoutView="0" workbookViewId="0" topLeftCell="A1">
      <selection activeCell="Q14" sqref="Q14"/>
    </sheetView>
  </sheetViews>
  <sheetFormatPr defaultColWidth="11.00390625" defaultRowHeight="15"/>
  <cols>
    <col min="1" max="1" width="4.140625" style="1" customWidth="1"/>
    <col min="2" max="2" width="7.421875" style="1" customWidth="1"/>
    <col min="3" max="3" width="8.57421875" style="1" customWidth="1"/>
    <col min="4" max="4" width="9.140625" style="1" customWidth="1"/>
    <col min="5" max="5" width="8.8515625" style="1" customWidth="1"/>
    <col min="6" max="6" width="4.57421875" style="1" customWidth="1"/>
    <col min="7" max="7" width="6.421875" style="1" customWidth="1"/>
    <col min="8" max="8" width="8.57421875" style="1" customWidth="1"/>
    <col min="9" max="9" width="8.421875" style="1" customWidth="1"/>
    <col min="10" max="10" width="10.00390625" style="1" customWidth="1"/>
    <col min="11" max="11" width="7.8515625" style="1" customWidth="1"/>
    <col min="12" max="14" width="11.00390625" style="1" customWidth="1"/>
    <col min="15" max="15" width="2.8515625" style="1" customWidth="1"/>
    <col min="16" max="16" width="7.00390625" style="1" customWidth="1"/>
    <col min="17" max="16384" width="11.00390625" style="1" customWidth="1"/>
  </cols>
  <sheetData>
    <row r="1" spans="2:16" ht="12.75">
      <c r="B1" s="46" t="s">
        <v>0</v>
      </c>
      <c r="C1" s="46"/>
      <c r="D1" s="46"/>
      <c r="E1" s="46"/>
      <c r="G1" s="47" t="s">
        <v>1</v>
      </c>
      <c r="H1" s="47"/>
      <c r="I1" s="47"/>
      <c r="J1" s="47"/>
      <c r="L1" s="47" t="s">
        <v>2</v>
      </c>
      <c r="M1" s="47"/>
      <c r="N1" s="47"/>
      <c r="O1" s="47"/>
      <c r="P1" s="47"/>
    </row>
    <row r="2" spans="1:5" ht="12.75">
      <c r="A2" s="2"/>
      <c r="B2" s="3"/>
      <c r="C2" s="4"/>
      <c r="D2" s="5"/>
      <c r="E2" s="5"/>
    </row>
    <row r="3" spans="2:16" ht="38.25">
      <c r="B3" s="6" t="s">
        <v>3</v>
      </c>
      <c r="C3" s="7" t="s">
        <v>4</v>
      </c>
      <c r="D3" s="7" t="s">
        <v>5</v>
      </c>
      <c r="E3" s="8" t="s">
        <v>6</v>
      </c>
      <c r="G3" s="6" t="s">
        <v>3</v>
      </c>
      <c r="H3" s="7" t="s">
        <v>4</v>
      </c>
      <c r="I3" s="7" t="s">
        <v>5</v>
      </c>
      <c r="J3" s="8" t="s">
        <v>6</v>
      </c>
      <c r="K3" s="9"/>
      <c r="L3" s="10" t="s">
        <v>3</v>
      </c>
      <c r="M3" s="11" t="s">
        <v>7</v>
      </c>
      <c r="N3" s="11" t="s">
        <v>8</v>
      </c>
      <c r="P3" s="12" t="s">
        <v>9</v>
      </c>
    </row>
    <row r="4" spans="2:16" ht="12.75">
      <c r="B4" s="13">
        <v>0</v>
      </c>
      <c r="C4" s="14">
        <v>100000</v>
      </c>
      <c r="D4" s="15"/>
      <c r="E4" s="16"/>
      <c r="G4" s="13">
        <v>0</v>
      </c>
      <c r="H4" s="14">
        <v>100000</v>
      </c>
      <c r="I4" s="15">
        <f>H4-H5</f>
        <v>7611</v>
      </c>
      <c r="J4" s="17">
        <f>I4/H4</f>
        <v>0.07611</v>
      </c>
      <c r="K4" s="18"/>
      <c r="L4" s="19" t="s">
        <v>10</v>
      </c>
      <c r="M4" s="17">
        <f>J4</f>
        <v>0.07611</v>
      </c>
      <c r="N4" s="20">
        <v>0.00387000000000004</v>
      </c>
      <c r="P4" s="21">
        <f>ROUND(M4/N4,0)</f>
        <v>20</v>
      </c>
    </row>
    <row r="5" spans="2:16" ht="12.75">
      <c r="B5" s="13">
        <v>1</v>
      </c>
      <c r="C5" s="22">
        <v>92389</v>
      </c>
      <c r="D5" s="15"/>
      <c r="E5" s="16"/>
      <c r="G5" s="13">
        <v>1</v>
      </c>
      <c r="H5" s="22">
        <v>92389</v>
      </c>
      <c r="I5" s="15">
        <f>H5-H6</f>
        <v>4413</v>
      </c>
      <c r="J5" s="17">
        <f>I5/H5</f>
        <v>0.04776542662005217</v>
      </c>
      <c r="K5" s="18"/>
      <c r="L5" s="19" t="s">
        <v>11</v>
      </c>
      <c r="M5" s="23">
        <f>ROUND(1-(1-J5)^(1/(G6-G5)),4)</f>
        <v>0.0122</v>
      </c>
      <c r="N5" s="20">
        <v>0.00020334873726013392</v>
      </c>
      <c r="P5" s="21">
        <f>ROUND(M5/N5,0)</f>
        <v>60</v>
      </c>
    </row>
    <row r="6" spans="2:16" ht="12.75">
      <c r="B6" s="13">
        <v>5</v>
      </c>
      <c r="C6" s="22">
        <v>87976</v>
      </c>
      <c r="D6" s="15"/>
      <c r="E6" s="16"/>
      <c r="G6" s="13">
        <v>5</v>
      </c>
      <c r="H6" s="22">
        <v>87976</v>
      </c>
      <c r="I6" s="15">
        <f>H6-H7</f>
        <v>1045</v>
      </c>
      <c r="J6" s="17">
        <f>I6/H6</f>
        <v>0.011878239519869055</v>
      </c>
      <c r="K6" s="18"/>
      <c r="L6" s="19" t="s">
        <v>12</v>
      </c>
      <c r="M6" s="23">
        <f>ROUND(1-(H8/H6)^(1/(G8-G6)),4)</f>
        <v>0.0025</v>
      </c>
      <c r="N6" s="20">
        <v>0.00033788029208703385</v>
      </c>
      <c r="P6" s="21">
        <f>ROUND(M6/N6,0)</f>
        <v>7</v>
      </c>
    </row>
    <row r="7" spans="2:16" ht="12.75">
      <c r="B7" s="13">
        <v>10</v>
      </c>
      <c r="C7" s="3">
        <v>86931</v>
      </c>
      <c r="D7" s="15"/>
      <c r="E7" s="16">
        <v>0.0367762938422427</v>
      </c>
      <c r="G7" s="13">
        <v>10</v>
      </c>
      <c r="H7" s="14">
        <v>86931</v>
      </c>
      <c r="I7" s="15">
        <f>H7*J7</f>
        <v>3197</v>
      </c>
      <c r="J7" s="16">
        <v>0.0367762938422427</v>
      </c>
      <c r="K7" s="18"/>
      <c r="L7" s="19" t="s">
        <v>13</v>
      </c>
      <c r="M7" s="23">
        <f>ROUND(1-(1-J8)^(1/(G9-G8)),4)</f>
        <v>0.0089</v>
      </c>
      <c r="N7" s="20">
        <v>0.0008063486625020655</v>
      </c>
      <c r="P7" s="21">
        <f>ROUND(M7/N7,0)</f>
        <v>11</v>
      </c>
    </row>
    <row r="8" spans="2:16" ht="12.75">
      <c r="B8" s="13">
        <v>25</v>
      </c>
      <c r="C8" s="24"/>
      <c r="D8" s="15"/>
      <c r="E8" s="16">
        <v>0.04380538371509781</v>
      </c>
      <c r="G8" s="13">
        <v>25</v>
      </c>
      <c r="H8" s="24">
        <f>H7-I7</f>
        <v>83734</v>
      </c>
      <c r="I8" s="15">
        <f>H8*J8</f>
        <v>3668</v>
      </c>
      <c r="J8" s="16">
        <v>0.04380538371509781</v>
      </c>
      <c r="K8" s="18"/>
      <c r="L8" s="25" t="s">
        <v>14</v>
      </c>
      <c r="M8" s="26">
        <f>ROUND(1-(1-J9)^(1/(G10-G9)),4)</f>
        <v>0.0461</v>
      </c>
      <c r="N8" s="27">
        <v>0.014167489928748278</v>
      </c>
      <c r="P8" s="28">
        <f>ROUND(M8/N8,0)</f>
        <v>3</v>
      </c>
    </row>
    <row r="9" spans="2:11" ht="12.75">
      <c r="B9" s="13">
        <v>30</v>
      </c>
      <c r="C9" s="24"/>
      <c r="D9" s="15"/>
      <c r="E9" s="16">
        <v>0.9253615766992231</v>
      </c>
      <c r="G9" s="13">
        <v>30</v>
      </c>
      <c r="H9" s="24">
        <f>H8-I8</f>
        <v>80066</v>
      </c>
      <c r="I9" s="15">
        <f>H9*J9</f>
        <v>74090</v>
      </c>
      <c r="J9" s="16">
        <v>0.9253615766992231</v>
      </c>
      <c r="K9" s="18"/>
    </row>
    <row r="10" spans="2:11" ht="12.75">
      <c r="B10" s="29">
        <v>85</v>
      </c>
      <c r="C10" s="30"/>
      <c r="D10" s="31"/>
      <c r="E10" s="32"/>
      <c r="G10" s="29">
        <v>85</v>
      </c>
      <c r="H10" s="30">
        <f>H9-I9</f>
        <v>5976</v>
      </c>
      <c r="I10" s="31"/>
      <c r="J10" s="32"/>
      <c r="K10" s="33"/>
    </row>
    <row r="12" spans="7:11" ht="12.75">
      <c r="G12" s="47" t="s">
        <v>15</v>
      </c>
      <c r="H12" s="47"/>
      <c r="I12" s="47"/>
      <c r="J12" s="47"/>
      <c r="K12" s="47"/>
    </row>
    <row r="14" spans="7:11" ht="12.75">
      <c r="G14" s="6" t="s">
        <v>3</v>
      </c>
      <c r="H14" s="34" t="s">
        <v>4</v>
      </c>
      <c r="I14" s="7" t="s">
        <v>5</v>
      </c>
      <c r="J14" s="35" t="s">
        <v>16</v>
      </c>
      <c r="K14" s="36" t="s">
        <v>17</v>
      </c>
    </row>
    <row r="15" spans="7:11" ht="12.75">
      <c r="G15" s="13">
        <v>0</v>
      </c>
      <c r="H15" s="37">
        <f aca="true" t="shared" si="0" ref="H15:I20">H4</f>
        <v>100000</v>
      </c>
      <c r="I15" s="14">
        <f t="shared" si="0"/>
        <v>7611</v>
      </c>
      <c r="J15" s="38">
        <f>SUM(K15:K$21)/H15</f>
        <v>49.74336099999999</v>
      </c>
      <c r="K15" s="39">
        <f aca="true" t="shared" si="1" ref="K15:K20">I15*(G16-G15)/2+(G16-G15)*H16</f>
        <v>96194.5</v>
      </c>
    </row>
    <row r="16" spans="7:11" ht="12.75">
      <c r="G16" s="13">
        <v>1</v>
      </c>
      <c r="H16" s="37">
        <f t="shared" si="0"/>
        <v>92389</v>
      </c>
      <c r="I16" s="14">
        <f t="shared" si="0"/>
        <v>4413</v>
      </c>
      <c r="J16" s="40">
        <f>SUM(K16:K$21)/H16</f>
        <v>52.80002597711849</v>
      </c>
      <c r="K16" s="39">
        <f t="shared" si="1"/>
        <v>360730</v>
      </c>
    </row>
    <row r="17" spans="7:11" ht="12.75">
      <c r="G17" s="13">
        <v>5</v>
      </c>
      <c r="H17" s="37">
        <f t="shared" si="0"/>
        <v>87976</v>
      </c>
      <c r="I17" s="14">
        <f t="shared" si="0"/>
        <v>1045</v>
      </c>
      <c r="J17" s="45">
        <f>SUM(K17:K$21)/H17</f>
        <v>51.348226789124304</v>
      </c>
      <c r="K17" s="39">
        <f t="shared" si="1"/>
        <v>437267.5</v>
      </c>
    </row>
    <row r="18" spans="7:11" ht="12.75">
      <c r="G18" s="13">
        <v>10</v>
      </c>
      <c r="H18" s="37">
        <f t="shared" si="0"/>
        <v>86931</v>
      </c>
      <c r="I18" s="14">
        <f t="shared" si="0"/>
        <v>3197</v>
      </c>
      <c r="J18" s="40">
        <f>SUM(K18:K$21)/H18</f>
        <v>46.935432699497305</v>
      </c>
      <c r="K18" s="39">
        <f t="shared" si="1"/>
        <v>1279987.5</v>
      </c>
    </row>
    <row r="19" spans="7:11" ht="12.75">
      <c r="G19" s="13">
        <v>25</v>
      </c>
      <c r="H19" s="37">
        <f t="shared" si="0"/>
        <v>83734</v>
      </c>
      <c r="I19" s="14">
        <f t="shared" si="0"/>
        <v>3668</v>
      </c>
      <c r="J19" s="43">
        <f>SUM(K19:K$21)/H19</f>
        <v>33.44109441803808</v>
      </c>
      <c r="K19" s="39">
        <f t="shared" si="1"/>
        <v>409500</v>
      </c>
    </row>
    <row r="20" spans="7:11" ht="12.75">
      <c r="G20" s="13">
        <v>30</v>
      </c>
      <c r="H20" s="37">
        <f t="shared" si="0"/>
        <v>80066</v>
      </c>
      <c r="I20" s="14">
        <f t="shared" si="0"/>
        <v>74090</v>
      </c>
      <c r="J20" s="40">
        <f>SUM(K20:K$21)/H20</f>
        <v>29.85857417630455</v>
      </c>
      <c r="K20" s="39">
        <f t="shared" si="1"/>
        <v>2366155</v>
      </c>
    </row>
    <row r="21" spans="7:11" ht="12.75">
      <c r="G21" s="29">
        <v>85</v>
      </c>
      <c r="H21" s="41">
        <f>H10</f>
        <v>5976</v>
      </c>
      <c r="I21" s="31"/>
      <c r="J21" s="44">
        <v>4.1</v>
      </c>
      <c r="K21" s="42">
        <f>H21*J21</f>
        <v>24501.6</v>
      </c>
    </row>
  </sheetData>
  <sheetProtection password="DA5D" sheet="1"/>
  <mergeCells count="4">
    <mergeCell ref="B1:E1"/>
    <mergeCell ref="L1:P1"/>
    <mergeCell ref="G1:J1"/>
    <mergeCell ref="G12:K12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Paris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User</cp:lastModifiedBy>
  <dcterms:created xsi:type="dcterms:W3CDTF">2008-11-04T15:44:16Z</dcterms:created>
  <dcterms:modified xsi:type="dcterms:W3CDTF">2021-02-01T17:15:44Z</dcterms:modified>
  <cp:category/>
  <cp:version/>
  <cp:contentType/>
  <cp:contentStatus/>
</cp:coreProperties>
</file>