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deev\Documents\At_use\2-Cours\1 - Demographie\2-TD\TD-1_Mouvement-Pyramide\2022\"/>
    </mc:Choice>
  </mc:AlternateContent>
  <xr:revisionPtr revIDLastSave="0" documentId="13_ncr:1_{880F03DA-386F-4165-B2E7-CA088BBB068D}" xr6:coauthVersionLast="47" xr6:coauthVersionMax="47" xr10:uidLastSave="{00000000-0000-0000-0000-000000000000}"/>
  <bookViews>
    <workbookView xWindow="-103" yWindow="-103" windowWidth="24892" windowHeight="16217" xr2:uid="{00000000-000D-0000-FFFF-FFFF00000000}"/>
  </bookViews>
  <sheets>
    <sheet name="TD-1 ex 2 Europe" sheetId="2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2" l="1"/>
  <c r="D30" i="2"/>
  <c r="D31" i="2"/>
  <c r="D32" i="2"/>
  <c r="D33" i="2"/>
  <c r="D34" i="2"/>
  <c r="D35" i="2"/>
  <c r="D25" i="2"/>
  <c r="D26" i="2" s="1"/>
  <c r="D27" i="2"/>
  <c r="D12" i="2"/>
  <c r="D13" i="2"/>
  <c r="D14" i="2"/>
  <c r="D15" i="2"/>
  <c r="D16" i="2"/>
  <c r="D17" i="2"/>
  <c r="D18" i="2"/>
  <c r="D8" i="2"/>
  <c r="D9" i="2" s="1"/>
  <c r="D10" i="2"/>
  <c r="D24" i="2"/>
  <c r="D7" i="2"/>
  <c r="B7" i="2" l="1"/>
  <c r="B8" i="2"/>
  <c r="B10" i="2"/>
  <c r="B12" i="2" s="1"/>
  <c r="B18" i="2"/>
  <c r="B24" i="2"/>
  <c r="B26" i="2" s="1"/>
  <c r="B25" i="2"/>
  <c r="B27" i="2"/>
  <c r="B29" i="2" s="1"/>
  <c r="C5" i="2"/>
  <c r="C6" i="2"/>
  <c r="C7" i="2"/>
  <c r="C8" i="2"/>
  <c r="C10" i="2"/>
  <c r="C12" i="2" s="1"/>
  <c r="C18" i="2"/>
  <c r="C22" i="2"/>
  <c r="C23" i="2"/>
  <c r="C24" i="2"/>
  <c r="C35" i="2" s="1"/>
  <c r="C27" i="2"/>
  <c r="C29" i="2" s="1"/>
  <c r="C25" i="2" l="1"/>
  <c r="C9" i="2"/>
  <c r="B34" i="2"/>
  <c r="B9" i="2"/>
  <c r="B17" i="2" s="1"/>
  <c r="B30" i="2"/>
  <c r="C40" i="2" s="1"/>
  <c r="C31" i="2"/>
  <c r="B31" i="2"/>
  <c r="C32" i="2"/>
  <c r="B33" i="2"/>
  <c r="B16" i="2"/>
  <c r="C14" i="2"/>
  <c r="B13" i="2"/>
  <c r="C15" i="2"/>
  <c r="C16" i="2"/>
  <c r="B15" i="2"/>
  <c r="C13" i="2"/>
  <c r="B14" i="2"/>
  <c r="B32" i="2"/>
  <c r="B35" i="2"/>
  <c r="C17" i="2"/>
  <c r="C33" i="2"/>
  <c r="C26" i="2"/>
  <c r="C34" i="2" s="1"/>
  <c r="C30" i="2"/>
  <c r="B19" i="3" l="1"/>
  <c r="B21" i="3"/>
  <c r="B23" i="3" s="1"/>
  <c r="C28" i="3" s="1"/>
  <c r="B18" i="3"/>
  <c r="B7" i="3"/>
  <c r="B9" i="3" s="1"/>
  <c r="B11" i="3" s="1"/>
  <c r="B28" i="3" s="1"/>
  <c r="B6" i="3"/>
  <c r="A41" i="2"/>
  <c r="A42" i="2"/>
  <c r="A44" i="2"/>
  <c r="A43" i="2"/>
  <c r="B22" i="3" l="1"/>
  <c r="C27" i="3" s="1"/>
  <c r="C43" i="2"/>
  <c r="D42" i="2"/>
  <c r="E41" i="2"/>
  <c r="C41" i="2"/>
  <c r="C42" i="2"/>
  <c r="E40" i="2"/>
  <c r="D40" i="2"/>
  <c r="D41" i="2"/>
  <c r="B41" i="2"/>
  <c r="B40" i="2"/>
  <c r="B42" i="2"/>
  <c r="B44" i="2"/>
  <c r="B43" i="2"/>
  <c r="E43" i="2"/>
  <c r="C44" i="2"/>
  <c r="E44" i="2"/>
  <c r="D44" i="2"/>
  <c r="D43" i="2"/>
  <c r="B10" i="3"/>
  <c r="B27" i="3" s="1"/>
  <c r="B24" i="3"/>
  <c r="C29" i="3" s="1"/>
  <c r="B12" i="3"/>
  <c r="E42" i="2"/>
  <c r="B29" i="3" l="1"/>
  <c r="C12" i="3"/>
</calcChain>
</file>

<file path=xl/sharedStrings.xml><?xml version="1.0" encoding="utf-8"?>
<sst xmlns="http://schemas.openxmlformats.org/spreadsheetml/2006/main" count="76" uniqueCount="43">
  <si>
    <t>1. Population au 1 janvier 1995</t>
  </si>
  <si>
    <t>2. Population au 1 janvier 2000</t>
  </si>
  <si>
    <t>3. Nombre de naissances en 1995-2000</t>
  </si>
  <si>
    <t>4. Nombre de décès en 1995-2000</t>
  </si>
  <si>
    <t>1. Population mondiale au 1 janvier 2010</t>
  </si>
  <si>
    <t>2. Population mondiale au 1 janvier 2015</t>
  </si>
  <si>
    <t>3. Nombre de naissances en 2010-2015</t>
  </si>
  <si>
    <t>4. Nombre de décès en 2010-2015</t>
  </si>
  <si>
    <t>millions</t>
  </si>
  <si>
    <t>Population moyenne 1995-2000</t>
  </si>
  <si>
    <t>Durée</t>
  </si>
  <si>
    <t>Nombre d'année vécues</t>
  </si>
  <si>
    <t>TBM</t>
  </si>
  <si>
    <t>TBN (p.1000)</t>
  </si>
  <si>
    <t>TBAN</t>
  </si>
  <si>
    <t>Variation 1995-2000</t>
  </si>
  <si>
    <t>mille</t>
  </si>
  <si>
    <t>TBAM</t>
  </si>
  <si>
    <t>TBA</t>
  </si>
  <si>
    <t>Excédent naturel</t>
  </si>
  <si>
    <t>Solde migratoire</t>
  </si>
  <si>
    <t>1990-2000</t>
  </si>
  <si>
    <t>2010-2015</t>
  </si>
  <si>
    <t>pour graphique</t>
  </si>
  <si>
    <t>Variation 2010-2015</t>
  </si>
  <si>
    <t>1995-2000</t>
  </si>
  <si>
    <t>TBM (p.1000)</t>
  </si>
  <si>
    <t>TBAN (p.1000)</t>
  </si>
  <si>
    <t>WPP 2010</t>
  </si>
  <si>
    <t>TBN</t>
  </si>
  <si>
    <t>WPP 2006</t>
  </si>
  <si>
    <t>variation relative</t>
  </si>
  <si>
    <t>variation relative 1995-2015</t>
  </si>
  <si>
    <t>variation relative 2010-2015</t>
  </si>
  <si>
    <t>WPP 2019</t>
  </si>
  <si>
    <t>1. Population au 1 janvier 2010</t>
  </si>
  <si>
    <t>2. Population au 1 janvier 2015</t>
  </si>
  <si>
    <t>3. Nombre de naissances en 1995-1999</t>
  </si>
  <si>
    <t>4. Nombre de décès en 1995-1999</t>
  </si>
  <si>
    <t>Population moyenne 1995-1999</t>
  </si>
  <si>
    <t>3. Nombre de naissances en 2010-2014</t>
  </si>
  <si>
    <t>4. Nombre de décès en 2010-2014</t>
  </si>
  <si>
    <t>Population moyenne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</si>
</sst>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left" vertical="center" indent="2"/>
    </xf>
    <xf numFmtId="4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2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'TD-1 ex 2 Europe'!$B$38</c:f>
          <c:strCache>
            <c:ptCount val="1"/>
            <c:pt idx="0">
              <c:v>WPP 2006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2 Europe'!$A$44</c:f>
              <c:strCache>
                <c:ptCount val="1"/>
                <c:pt idx="0">
                  <c:v>TBAN</c:v>
                </c:pt>
              </c:strCache>
            </c:strRef>
          </c:tx>
          <c:invertIfNegative val="0"/>
          <c:cat>
            <c:strRef>
              <c:f>'TD-1 ex 2 Europe'!$B$39:$C$39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Europe'!$B$44:$C$44</c:f>
              <c:numCache>
                <c:formatCode>0.00</c:formatCode>
                <c:ptCount val="2"/>
                <c:pt idx="0">
                  <c:v>-1.2922735500031586</c:v>
                </c:pt>
                <c:pt idx="1">
                  <c:v>-2.2660908136515592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8-4407-97E7-537572EF7F08}"/>
            </c:ext>
          </c:extLst>
        </c:ser>
        <c:ser>
          <c:idx val="1"/>
          <c:order val="1"/>
          <c:tx>
            <c:strRef>
              <c:f>'TD-1 ex 2 Europe'!$A$43</c:f>
              <c:strCache>
                <c:ptCount val="1"/>
                <c:pt idx="0">
                  <c:v>TBAM</c:v>
                </c:pt>
              </c:strCache>
            </c:strRef>
          </c:tx>
          <c:invertIfNegative val="0"/>
          <c:cat>
            <c:strRef>
              <c:f>'TD-1 ex 2 Europe'!$B$39:$C$39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Europe'!$B$43:$C$43</c:f>
              <c:numCache>
                <c:formatCode>0.00</c:formatCode>
                <c:ptCount val="2"/>
                <c:pt idx="0">
                  <c:v>1.4510268150194872</c:v>
                </c:pt>
                <c:pt idx="1">
                  <c:v>0.97366986039780301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8-4407-97E7-537572EF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58496"/>
        <c:axId val="1623854144"/>
      </c:barChart>
      <c:lineChart>
        <c:grouping val="standard"/>
        <c:varyColors val="0"/>
        <c:ser>
          <c:idx val="2"/>
          <c:order val="2"/>
          <c:tx>
            <c:strRef>
              <c:f>'TD-1 ex 2 Europe'!$A$32</c:f>
              <c:strCache>
                <c:ptCount val="1"/>
                <c:pt idx="0">
                  <c:v>TBA</c:v>
                </c:pt>
              </c:strCache>
            </c:strRef>
          </c:tx>
          <c:marker>
            <c:symbol val="none"/>
          </c:marker>
          <c:cat>
            <c:strRef>
              <c:f>'TD-1 ex 2 Europe'!$B$39:$C$39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Europe'!$B$42:$C$42</c:f>
              <c:numCache>
                <c:formatCode>0.00</c:formatCode>
                <c:ptCount val="2"/>
                <c:pt idx="0">
                  <c:v>0.15875326501632853</c:v>
                </c:pt>
                <c:pt idx="1">
                  <c:v>-1.2924209532537561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7-4B83-B32F-5268DFA56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159920"/>
        <c:axId val="1953055264"/>
      </c:lineChart>
      <c:catAx>
        <c:axId val="16238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854144"/>
        <c:crosses val="autoZero"/>
        <c:auto val="1"/>
        <c:lblAlgn val="ctr"/>
        <c:lblOffset val="100"/>
        <c:noMultiLvlLbl val="0"/>
      </c:catAx>
      <c:valAx>
        <c:axId val="1623854144"/>
        <c:scaling>
          <c:orientation val="minMax"/>
          <c:max val="2.5"/>
          <c:min val="-2.5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23858496"/>
        <c:crosses val="autoZero"/>
        <c:crossBetween val="between"/>
      </c:valAx>
      <c:valAx>
        <c:axId val="1953055264"/>
        <c:scaling>
          <c:orientation val="minMax"/>
          <c:max val="1.5"/>
          <c:min val="-1.5"/>
        </c:scaling>
        <c:delete val="0"/>
        <c:axPos val="r"/>
        <c:numFmt formatCode="0.00" sourceLinked="1"/>
        <c:majorTickMark val="out"/>
        <c:minorTickMark val="none"/>
        <c:tickLblPos val="nextTo"/>
        <c:crossAx val="1764159920"/>
        <c:crosses val="max"/>
        <c:crossBetween val="between"/>
        <c:majorUnit val="0.5"/>
      </c:valAx>
      <c:catAx>
        <c:axId val="176415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305526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'TD-1 ex 2 Europe'!$B$1</c:f>
          <c:strCache>
            <c:ptCount val="1"/>
            <c:pt idx="0">
              <c:v>WPP 2006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2 Europe'!$B$39</c:f>
              <c:strCache>
                <c:ptCount val="1"/>
                <c:pt idx="0">
                  <c:v>1990-2000</c:v>
                </c:pt>
              </c:strCache>
            </c:strRef>
          </c:tx>
          <c:invertIfNegative val="0"/>
          <c:cat>
            <c:strRef>
              <c:f>'TD-1 ex 2 Europe'!$A$40:$A$43</c:f>
              <c:strCache>
                <c:ptCount val="4"/>
                <c:pt idx="0">
                  <c:v>TBN</c:v>
                </c:pt>
                <c:pt idx="1">
                  <c:v>TBM</c:v>
                </c:pt>
                <c:pt idx="2">
                  <c:v>TBA</c:v>
                </c:pt>
                <c:pt idx="3">
                  <c:v>TBAM</c:v>
                </c:pt>
              </c:strCache>
            </c:strRef>
          </c:cat>
          <c:val>
            <c:numRef>
              <c:f>'TD-1 ex 2 Europe'!$B$40:$B$43</c:f>
              <c:numCache>
                <c:formatCode>0.00</c:formatCode>
                <c:ptCount val="4"/>
                <c:pt idx="0">
                  <c:v>10.167899430630591</c:v>
                </c:pt>
                <c:pt idx="1">
                  <c:v>11.46017298063375</c:v>
                </c:pt>
                <c:pt idx="2">
                  <c:v>0.15875326501632853</c:v>
                </c:pt>
                <c:pt idx="3">
                  <c:v>1.4510268150194872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3-48C0-9D09-E6AA90A96E67}"/>
            </c:ext>
          </c:extLst>
        </c:ser>
        <c:ser>
          <c:idx val="1"/>
          <c:order val="1"/>
          <c:tx>
            <c:strRef>
              <c:f>'TD-1 ex 2 Europe'!$C$39</c:f>
              <c:strCache>
                <c:ptCount val="1"/>
                <c:pt idx="0">
                  <c:v>2010-2015</c:v>
                </c:pt>
              </c:strCache>
            </c:strRef>
          </c:tx>
          <c:invertIfNegative val="0"/>
          <c:cat>
            <c:strRef>
              <c:f>'TD-1 ex 2 Europe'!$A$40:$A$43</c:f>
              <c:strCache>
                <c:ptCount val="4"/>
                <c:pt idx="0">
                  <c:v>TBN</c:v>
                </c:pt>
                <c:pt idx="1">
                  <c:v>TBM</c:v>
                </c:pt>
                <c:pt idx="2">
                  <c:v>TBA</c:v>
                </c:pt>
                <c:pt idx="3">
                  <c:v>TBAM</c:v>
                </c:pt>
              </c:strCache>
            </c:strRef>
          </c:cat>
          <c:val>
            <c:numRef>
              <c:f>'TD-1 ex 2 Europe'!$C$40:$C$43</c:f>
              <c:numCache>
                <c:formatCode>0.00</c:formatCode>
                <c:ptCount val="4"/>
                <c:pt idx="0">
                  <c:v>9.9296632725066125</c:v>
                </c:pt>
                <c:pt idx="1">
                  <c:v>12.195754086158171</c:v>
                </c:pt>
                <c:pt idx="2">
                  <c:v>-1.2924209532537561</c:v>
                </c:pt>
                <c:pt idx="3">
                  <c:v>0.97366986039780301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3-48C0-9D09-E6AA90A96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23855776"/>
        <c:axId val="1623861216"/>
      </c:barChart>
      <c:catAx>
        <c:axId val="16238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623861216"/>
        <c:crosses val="autoZero"/>
        <c:auto val="1"/>
        <c:lblAlgn val="ctr"/>
        <c:lblOffset val="100"/>
        <c:noMultiLvlLbl val="0"/>
      </c:catAx>
      <c:valAx>
        <c:axId val="16238612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2385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'TD-1 ex 2 Europe'!$D$38</c:f>
          <c:strCache>
            <c:ptCount val="1"/>
            <c:pt idx="0">
              <c:v>WPP 2010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2 Europe'!$A$44</c:f>
              <c:strCache>
                <c:ptCount val="1"/>
                <c:pt idx="0">
                  <c:v>TBAN</c:v>
                </c:pt>
              </c:strCache>
            </c:strRef>
          </c:tx>
          <c:invertIfNegative val="0"/>
          <c:cat>
            <c:strRef>
              <c:f>'TD-1 ex 2 Europe'!$D$39:$E$39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Europe'!$D$44:$E$44</c:f>
              <c:numCache>
                <c:formatCode>0.00</c:formatCode>
                <c:ptCount val="2"/>
                <c:pt idx="0">
                  <c:v>-1.28678035744204</c:v>
                </c:pt>
                <c:pt idx="1">
                  <c:v>-0.44370815614380293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7-4716-A4D5-A94279A1ADC3}"/>
            </c:ext>
          </c:extLst>
        </c:ser>
        <c:ser>
          <c:idx val="1"/>
          <c:order val="1"/>
          <c:tx>
            <c:strRef>
              <c:f>'TD-1 ex 2 Europe'!$A$43</c:f>
              <c:strCache>
                <c:ptCount val="1"/>
                <c:pt idx="0">
                  <c:v>TBAM</c:v>
                </c:pt>
              </c:strCache>
            </c:strRef>
          </c:tx>
          <c:invertIfNegative val="0"/>
          <c:cat>
            <c:strRef>
              <c:f>'TD-1 ex 2 Europe'!$D$39:$E$39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Europe'!$D$43:$E$43</c:f>
              <c:numCache>
                <c:formatCode>0.00</c:formatCode>
                <c:ptCount val="2"/>
                <c:pt idx="0">
                  <c:v>1.1096595044591122</c:v>
                </c:pt>
                <c:pt idx="1">
                  <c:v>1.513191056447011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7-4716-A4D5-A94279A1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65024"/>
        <c:axId val="1623852512"/>
      </c:barChart>
      <c:lineChart>
        <c:grouping val="standard"/>
        <c:varyColors val="0"/>
        <c:ser>
          <c:idx val="2"/>
          <c:order val="2"/>
          <c:tx>
            <c:strRef>
              <c:f>'TD-1 ex 2 Europe'!$A$42</c:f>
              <c:strCache>
                <c:ptCount val="1"/>
                <c:pt idx="0">
                  <c:v>TBA</c:v>
                </c:pt>
              </c:strCache>
            </c:strRef>
          </c:tx>
          <c:marker>
            <c:symbol val="none"/>
          </c:marker>
          <c:cat>
            <c:strRef>
              <c:f>'TD-1 ex 2 Europe'!$D$39:$E$39</c:f>
              <c:strCache>
                <c:ptCount val="2"/>
                <c:pt idx="0">
                  <c:v>1990-2000</c:v>
                </c:pt>
                <c:pt idx="1">
                  <c:v>2010-2015</c:v>
                </c:pt>
              </c:strCache>
            </c:strRef>
          </c:cat>
          <c:val>
            <c:numRef>
              <c:f>'TD-1 ex 2 Europe'!$D$42:$E$42</c:f>
              <c:numCache>
                <c:formatCode>0.00</c:formatCode>
                <c:ptCount val="2"/>
                <c:pt idx="0">
                  <c:v>-0.17712085298292785</c:v>
                </c:pt>
                <c:pt idx="1">
                  <c:v>1.069482900303208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B-4A99-AE62-C440BF2C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214880"/>
        <c:axId val="1953111840"/>
      </c:lineChart>
      <c:catAx>
        <c:axId val="16238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852512"/>
        <c:crosses val="autoZero"/>
        <c:auto val="1"/>
        <c:lblAlgn val="ctr"/>
        <c:lblOffset val="100"/>
        <c:noMultiLvlLbl val="0"/>
      </c:catAx>
      <c:valAx>
        <c:axId val="1623852512"/>
        <c:scaling>
          <c:orientation val="minMax"/>
          <c:max val="2.5"/>
          <c:min val="-2.5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623865024"/>
        <c:crosses val="autoZero"/>
        <c:crossBetween val="between"/>
      </c:valAx>
      <c:valAx>
        <c:axId val="1953111840"/>
        <c:scaling>
          <c:orientation val="minMax"/>
          <c:max val="1.5"/>
          <c:min val="-1.5"/>
        </c:scaling>
        <c:delete val="0"/>
        <c:axPos val="r"/>
        <c:numFmt formatCode="0.00" sourceLinked="1"/>
        <c:majorTickMark val="out"/>
        <c:minorTickMark val="none"/>
        <c:tickLblPos val="nextTo"/>
        <c:crossAx val="1945214880"/>
        <c:crosses val="max"/>
        <c:crossBetween val="between"/>
        <c:majorUnit val="0.5"/>
      </c:valAx>
      <c:catAx>
        <c:axId val="194521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311184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'TD-1 ex 2 Europe'!$C$1</c:f>
          <c:strCache>
            <c:ptCount val="1"/>
            <c:pt idx="0">
              <c:v>WPP 2010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2 Europe'!$D$39</c:f>
              <c:strCache>
                <c:ptCount val="1"/>
                <c:pt idx="0">
                  <c:v>1990-2000</c:v>
                </c:pt>
              </c:strCache>
            </c:strRef>
          </c:tx>
          <c:invertIfNegative val="0"/>
          <c:cat>
            <c:strRef>
              <c:f>'TD-1 ex 2 Europe'!$A$40:$A$43</c:f>
              <c:strCache>
                <c:ptCount val="4"/>
                <c:pt idx="0">
                  <c:v>TBN</c:v>
                </c:pt>
                <c:pt idx="1">
                  <c:v>TBM</c:v>
                </c:pt>
                <c:pt idx="2">
                  <c:v>TBA</c:v>
                </c:pt>
                <c:pt idx="3">
                  <c:v>TBAM</c:v>
                </c:pt>
              </c:strCache>
            </c:strRef>
          </c:cat>
          <c:val>
            <c:numRef>
              <c:f>'TD-1 ex 2 Europe'!$D$40:$D$43</c:f>
              <c:numCache>
                <c:formatCode>0.00</c:formatCode>
                <c:ptCount val="4"/>
                <c:pt idx="0">
                  <c:v>10.222831356241777</c:v>
                </c:pt>
                <c:pt idx="1">
                  <c:v>11.509611713683817</c:v>
                </c:pt>
                <c:pt idx="2">
                  <c:v>-0.17712085298292785</c:v>
                </c:pt>
                <c:pt idx="3">
                  <c:v>1.1096595044591122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3-4132-A78E-105C1E03FBC6}"/>
            </c:ext>
          </c:extLst>
        </c:ser>
        <c:ser>
          <c:idx val="1"/>
          <c:order val="1"/>
          <c:tx>
            <c:strRef>
              <c:f>'TD-1 ex 2 Europe'!$E$39</c:f>
              <c:strCache>
                <c:ptCount val="1"/>
                <c:pt idx="0">
                  <c:v>2010-2015</c:v>
                </c:pt>
              </c:strCache>
            </c:strRef>
          </c:tx>
          <c:invertIfNegative val="0"/>
          <c:cat>
            <c:strRef>
              <c:f>'TD-1 ex 2 Europe'!$A$40:$A$43</c:f>
              <c:strCache>
                <c:ptCount val="4"/>
                <c:pt idx="0">
                  <c:v>TBN</c:v>
                </c:pt>
                <c:pt idx="1">
                  <c:v>TBM</c:v>
                </c:pt>
                <c:pt idx="2">
                  <c:v>TBA</c:v>
                </c:pt>
                <c:pt idx="3">
                  <c:v>TBAM</c:v>
                </c:pt>
              </c:strCache>
            </c:strRef>
          </c:cat>
          <c:val>
            <c:numRef>
              <c:f>'TD-1 ex 2 Europe'!$E$40:$E$43</c:f>
              <c:numCache>
                <c:formatCode>0.00</c:formatCode>
                <c:ptCount val="4"/>
                <c:pt idx="0">
                  <c:v>11.089939366796669</c:v>
                </c:pt>
                <c:pt idx="1">
                  <c:v>11.533647522940472</c:v>
                </c:pt>
                <c:pt idx="2">
                  <c:v>1.069482900303208</c:v>
                </c:pt>
                <c:pt idx="3">
                  <c:v>1.513191056447011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3-4132-A78E-105C1E03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23850336"/>
        <c:axId val="1623850880"/>
      </c:barChart>
      <c:catAx>
        <c:axId val="16238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623850880"/>
        <c:crosses val="autoZero"/>
        <c:auto val="1"/>
        <c:lblAlgn val="ctr"/>
        <c:lblOffset val="100"/>
        <c:noMultiLvlLbl val="0"/>
      </c:catAx>
      <c:valAx>
        <c:axId val="1623850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2385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Feuil3!$B$26</c:f>
              <c:strCache>
                <c:ptCount val="1"/>
                <c:pt idx="0">
                  <c:v>1995-2000</c:v>
                </c:pt>
              </c:strCache>
            </c:strRef>
          </c:tx>
          <c:invertIfNegative val="0"/>
          <c:cat>
            <c:strRef>
              <c:f>Feuil3!$A$27:$A$29</c:f>
              <c:strCache>
                <c:ptCount val="3"/>
                <c:pt idx="0">
                  <c:v>TBN (p.1000)</c:v>
                </c:pt>
                <c:pt idx="1">
                  <c:v>TBM (p.1000)</c:v>
                </c:pt>
                <c:pt idx="2">
                  <c:v>TBAN (p.1000)</c:v>
                </c:pt>
              </c:strCache>
            </c:strRef>
          </c:cat>
          <c:val>
            <c:numRef>
              <c:f>Feuil3!$B$27:$B$29</c:f>
              <c:numCache>
                <c:formatCode>#,##0</c:formatCode>
                <c:ptCount val="3"/>
                <c:pt idx="0">
                  <c:v>22.501075316655921</c:v>
                </c:pt>
                <c:pt idx="1">
                  <c:v>9.1466018720104039</c:v>
                </c:pt>
                <c:pt idx="2">
                  <c:v>13.354473444645526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D-40AE-8822-EF1B8F529B71}"/>
            </c:ext>
          </c:extLst>
        </c:ser>
        <c:ser>
          <c:idx val="1"/>
          <c:order val="1"/>
          <c:tx>
            <c:strRef>
              <c:f>Feuil3!$C$26</c:f>
              <c:strCache>
                <c:ptCount val="1"/>
                <c:pt idx="0">
                  <c:v>2010-2015</c:v>
                </c:pt>
              </c:strCache>
            </c:strRef>
          </c:tx>
          <c:invertIfNegative val="0"/>
          <c:cat>
            <c:strRef>
              <c:f>Feuil3!$A$27:$A$29</c:f>
              <c:strCache>
                <c:ptCount val="3"/>
                <c:pt idx="0">
                  <c:v>TBN (p.1000)</c:v>
                </c:pt>
                <c:pt idx="1">
                  <c:v>TBM (p.1000)</c:v>
                </c:pt>
                <c:pt idx="2">
                  <c:v>TBAN (p.1000)</c:v>
                </c:pt>
              </c:strCache>
            </c:strRef>
          </c:cat>
          <c:val>
            <c:numRef>
              <c:f>Feuil3!$C$27:$C$29</c:f>
              <c:numCache>
                <c:formatCode>0.00</c:formatCode>
                <c:ptCount val="3"/>
                <c:pt idx="0">
                  <c:v>19.543242902290757</c:v>
                </c:pt>
                <c:pt idx="1">
                  <c:v>8.833513933726886</c:v>
                </c:pt>
                <c:pt idx="2">
                  <c:v>10.709672079084338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D-40AE-8822-EF1B8F529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853600"/>
        <c:axId val="1623855232"/>
      </c:barChart>
      <c:catAx>
        <c:axId val="162385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855232"/>
        <c:crosses val="autoZero"/>
        <c:auto val="1"/>
        <c:lblAlgn val="ctr"/>
        <c:lblOffset val="100"/>
        <c:noMultiLvlLbl val="0"/>
      </c:catAx>
      <c:valAx>
        <c:axId val="1623855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2385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746459</xdr:colOff>
      <xdr:row>16</xdr:row>
      <xdr:rowOff>180975</xdr:rowOff>
    </xdr:from>
    <xdr:to>
      <xdr:col>10</xdr:col>
      <xdr:colOff>746459</xdr:colOff>
      <xdr:row>31</xdr:row>
      <xdr:rowOff>66675</xdr:rowOff>
    </xdr:to>
    <xdr:graphicFrame macro="">
      <xdr:nvGraphicFramePr>
        <xdr:cNvPr id="2063" name="Graphique 2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736934</xdr:colOff>
      <xdr:row>0</xdr:row>
      <xdr:rowOff>114300</xdr:rowOff>
    </xdr:from>
    <xdr:to>
      <xdr:col>10</xdr:col>
      <xdr:colOff>736934</xdr:colOff>
      <xdr:row>15</xdr:row>
      <xdr:rowOff>0</xdr:rowOff>
    </xdr:to>
    <xdr:graphicFrame macro="">
      <xdr:nvGraphicFramePr>
        <xdr:cNvPr id="2064" name="Graphique 4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755984</xdr:colOff>
      <xdr:row>16</xdr:row>
      <xdr:rowOff>180975</xdr:rowOff>
    </xdr:from>
    <xdr:to>
      <xdr:col>16</xdr:col>
      <xdr:colOff>755984</xdr:colOff>
      <xdr:row>31</xdr:row>
      <xdr:rowOff>66675</xdr:rowOff>
    </xdr:to>
    <xdr:graphicFrame macro="">
      <xdr:nvGraphicFramePr>
        <xdr:cNvPr id="2065" name="Graphique 2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736934</xdr:colOff>
      <xdr:row>0</xdr:row>
      <xdr:rowOff>114300</xdr:rowOff>
    </xdr:from>
    <xdr:to>
      <xdr:col>16</xdr:col>
      <xdr:colOff>736934</xdr:colOff>
      <xdr:row>15</xdr:row>
      <xdr:rowOff>0</xdr:rowOff>
    </xdr:to>
    <xdr:graphicFrame macro="">
      <xdr:nvGraphicFramePr>
        <xdr:cNvPr id="2066" name="Graphique 4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19</xdr:row>
      <xdr:rowOff>66675</xdr:rowOff>
    </xdr:from>
    <xdr:to>
      <xdr:col>10</xdr:col>
      <xdr:colOff>123825</xdr:colOff>
      <xdr:row>33</xdr:row>
      <xdr:rowOff>142875</xdr:rowOff>
    </xdr:to>
    <xdr:graphicFrame macro="">
      <xdr:nvGraphicFramePr>
        <xdr:cNvPr id="3077" name="Graphique 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abSelected="1" zoomScale="108" zoomScaleNormal="108" workbookViewId="0">
      <selection activeCell="C39" sqref="C39"/>
    </sheetView>
  </sheetViews>
  <sheetFormatPr baseColWidth="10" defaultRowHeight="14.6" x14ac:dyDescent="0.4"/>
  <cols>
    <col min="1" max="1" width="36.15234375" customWidth="1"/>
    <col min="2" max="2" width="12" customWidth="1"/>
    <col min="6" max="6" width="11.3828125" customWidth="1"/>
  </cols>
  <sheetData>
    <row r="1" spans="1:5" x14ac:dyDescent="0.4">
      <c r="B1" t="s">
        <v>30</v>
      </c>
      <c r="C1" t="s">
        <v>28</v>
      </c>
      <c r="D1" t="s">
        <v>34</v>
      </c>
    </row>
    <row r="2" spans="1:5" x14ac:dyDescent="0.4">
      <c r="B2" t="s">
        <v>16</v>
      </c>
      <c r="C2" t="s">
        <v>16</v>
      </c>
      <c r="D2" t="s">
        <v>16</v>
      </c>
    </row>
    <row r="3" spans="1:5" x14ac:dyDescent="0.4">
      <c r="A3" s="1" t="s">
        <v>0</v>
      </c>
      <c r="B3" s="7">
        <v>727885</v>
      </c>
      <c r="C3" s="7">
        <v>727422.11499999999</v>
      </c>
      <c r="D3" s="7">
        <v>726994.43299999996</v>
      </c>
      <c r="E3" s="7"/>
    </row>
    <row r="4" spans="1:5" x14ac:dyDescent="0.4">
      <c r="A4" s="1" t="s">
        <v>1</v>
      </c>
      <c r="B4" s="7">
        <v>728463</v>
      </c>
      <c r="C4" s="7">
        <v>726777.24100000004</v>
      </c>
      <c r="D4" s="7">
        <v>725558.02800000005</v>
      </c>
      <c r="E4" s="7"/>
    </row>
    <row r="5" spans="1:5" x14ac:dyDescent="0.4">
      <c r="A5" s="1" t="s">
        <v>37</v>
      </c>
      <c r="B5" s="7">
        <v>37020</v>
      </c>
      <c r="C5" s="7">
        <f>7444*5</f>
        <v>37220</v>
      </c>
      <c r="D5" s="7">
        <v>37288.777999999998</v>
      </c>
      <c r="E5" s="7"/>
    </row>
    <row r="6" spans="1:5" x14ac:dyDescent="0.4">
      <c r="A6" s="1" t="s">
        <v>38</v>
      </c>
      <c r="B6" s="7">
        <v>41725</v>
      </c>
      <c r="C6" s="7">
        <f>8381*5</f>
        <v>41905</v>
      </c>
      <c r="D6" s="7">
        <v>41886.442999999999</v>
      </c>
      <c r="E6" s="7"/>
    </row>
    <row r="7" spans="1:5" x14ac:dyDescent="0.4">
      <c r="A7" s="1" t="s">
        <v>15</v>
      </c>
      <c r="B7" s="7">
        <f>B4-B3</f>
        <v>578</v>
      </c>
      <c r="C7" s="7">
        <f>C4-C3</f>
        <v>-644.8739999999525</v>
      </c>
      <c r="D7" s="7">
        <f>D4-D3</f>
        <v>-1436.4049999999115</v>
      </c>
      <c r="E7" s="7"/>
    </row>
    <row r="8" spans="1:5" x14ac:dyDescent="0.4">
      <c r="A8" s="1" t="s">
        <v>19</v>
      </c>
      <c r="B8" s="7">
        <f>B5-B6</f>
        <v>-4705</v>
      </c>
      <c r="C8" s="7">
        <f>C5-C6</f>
        <v>-4685</v>
      </c>
      <c r="D8" s="7">
        <f>D5-D6</f>
        <v>-4597.6650000000009</v>
      </c>
      <c r="E8" s="7"/>
    </row>
    <row r="9" spans="1:5" x14ac:dyDescent="0.4">
      <c r="A9" s="1" t="s">
        <v>20</v>
      </c>
      <c r="B9" s="7">
        <f>B7-B8</f>
        <v>5283</v>
      </c>
      <c r="C9" s="7">
        <f>C7-C8</f>
        <v>4040.1260000000475</v>
      </c>
      <c r="D9" s="7">
        <f>D7-D8</f>
        <v>3161.2600000000893</v>
      </c>
      <c r="E9" s="7"/>
    </row>
    <row r="10" spans="1:5" x14ac:dyDescent="0.4">
      <c r="A10" s="1" t="s">
        <v>39</v>
      </c>
      <c r="B10" s="6">
        <f>AVERAGE(B3:B4)</f>
        <v>728174</v>
      </c>
      <c r="C10" s="6">
        <f>AVERAGE(C3:C4)</f>
        <v>727099.67800000007</v>
      </c>
      <c r="D10" s="6">
        <f>AVERAGE(D3:D4)</f>
        <v>726276.23050000006</v>
      </c>
      <c r="E10" s="6"/>
    </row>
    <row r="11" spans="1:5" x14ac:dyDescent="0.4">
      <c r="A11" s="1" t="s">
        <v>10</v>
      </c>
      <c r="B11">
        <v>5</v>
      </c>
      <c r="C11">
        <v>5</v>
      </c>
      <c r="D11">
        <v>5</v>
      </c>
    </row>
    <row r="12" spans="1:5" x14ac:dyDescent="0.4">
      <c r="A12" s="1" t="s">
        <v>11</v>
      </c>
      <c r="B12" s="7">
        <f>B10*B11</f>
        <v>3640870</v>
      </c>
      <c r="C12" s="7">
        <f>C10*C11</f>
        <v>3635498.3900000006</v>
      </c>
      <c r="D12" s="7">
        <f>D10*D11</f>
        <v>3631381.1525000003</v>
      </c>
      <c r="E12" s="7"/>
    </row>
    <row r="13" spans="1:5" x14ac:dyDescent="0.4">
      <c r="A13" s="1" t="s">
        <v>13</v>
      </c>
      <c r="B13" s="4">
        <f t="shared" ref="B13:C17" si="0">1000*B5/$B$12</f>
        <v>10.167899430630591</v>
      </c>
      <c r="C13" s="4">
        <f t="shared" si="0"/>
        <v>10.222831356241777</v>
      </c>
      <c r="D13" s="4">
        <f t="shared" ref="D13" si="1">1000*D5/$B$12</f>
        <v>10.241721896140207</v>
      </c>
      <c r="E13" s="4"/>
    </row>
    <row r="14" spans="1:5" x14ac:dyDescent="0.4">
      <c r="A14" s="1" t="s">
        <v>12</v>
      </c>
      <c r="B14" s="4">
        <f t="shared" si="0"/>
        <v>11.46017298063375</v>
      </c>
      <c r="C14" s="4">
        <f t="shared" si="0"/>
        <v>11.509611713683817</v>
      </c>
      <c r="D14" s="4">
        <f t="shared" ref="D14" si="2">1000*D6/$B$12</f>
        <v>11.504514854965983</v>
      </c>
      <c r="E14" s="4"/>
    </row>
    <row r="15" spans="1:5" x14ac:dyDescent="0.4">
      <c r="A15" s="1" t="s">
        <v>18</v>
      </c>
      <c r="B15" s="4">
        <f t="shared" si="0"/>
        <v>0.15875326501632853</v>
      </c>
      <c r="C15" s="4">
        <f t="shared" si="0"/>
        <v>-0.17712085298292785</v>
      </c>
      <c r="D15" s="4">
        <f t="shared" ref="D15" si="3">1000*D7/$B$12</f>
        <v>-0.39452246303765626</v>
      </c>
      <c r="E15" s="4"/>
    </row>
    <row r="16" spans="1:5" x14ac:dyDescent="0.4">
      <c r="A16" s="1" t="s">
        <v>14</v>
      </c>
      <c r="B16" s="4">
        <f t="shared" si="0"/>
        <v>-1.2922735500031586</v>
      </c>
      <c r="C16" s="4">
        <f t="shared" si="0"/>
        <v>-1.28678035744204</v>
      </c>
      <c r="D16" s="4">
        <f t="shared" ref="D16" si="4">1000*D8/$B$12</f>
        <v>-1.2627929588257754</v>
      </c>
      <c r="E16" s="4"/>
    </row>
    <row r="17" spans="1:5" x14ac:dyDescent="0.4">
      <c r="A17" s="1" t="s">
        <v>17</v>
      </c>
      <c r="B17" s="4">
        <f t="shared" si="0"/>
        <v>1.4510268150194872</v>
      </c>
      <c r="C17" s="4">
        <f t="shared" si="0"/>
        <v>1.1096595044591122</v>
      </c>
      <c r="D17" s="4">
        <f t="shared" ref="D17" si="5">1000*D9/$B$12</f>
        <v>0.86827049578811921</v>
      </c>
      <c r="E17" s="4"/>
    </row>
    <row r="18" spans="1:5" x14ac:dyDescent="0.4">
      <c r="A18" s="1" t="s">
        <v>31</v>
      </c>
      <c r="B18" s="8">
        <f>B7/B3</f>
        <v>7.9408148265179253E-4</v>
      </c>
      <c r="C18" s="8">
        <f>C7/C3</f>
        <v>-8.8651965166051147E-4</v>
      </c>
      <c r="D18" s="8">
        <f>D7/D3</f>
        <v>-1.9758129289552781E-3</v>
      </c>
    </row>
    <row r="19" spans="1:5" x14ac:dyDescent="0.4">
      <c r="D19" s="7"/>
    </row>
    <row r="20" spans="1:5" x14ac:dyDescent="0.4">
      <c r="A20" s="1" t="s">
        <v>35</v>
      </c>
      <c r="B20" s="7">
        <v>725786</v>
      </c>
      <c r="C20" s="7">
        <v>738198.60100000002</v>
      </c>
      <c r="D20" s="7">
        <v>736412.99800000002</v>
      </c>
    </row>
    <row r="21" spans="1:5" x14ac:dyDescent="0.4">
      <c r="A21" s="1" t="s">
        <v>36</v>
      </c>
      <c r="B21" s="7">
        <v>721111</v>
      </c>
      <c r="C21" s="7">
        <v>742067.18</v>
      </c>
      <c r="D21" s="7">
        <v>743058.978</v>
      </c>
    </row>
    <row r="22" spans="1:5" x14ac:dyDescent="0.4">
      <c r="A22" s="1" t="s">
        <v>40</v>
      </c>
      <c r="B22" s="7">
        <v>35918</v>
      </c>
      <c r="C22" s="7">
        <f>8023*5</f>
        <v>40115</v>
      </c>
      <c r="D22" s="7">
        <v>40215.987999999998</v>
      </c>
    </row>
    <row r="23" spans="1:5" x14ac:dyDescent="0.4">
      <c r="A23" s="1" t="s">
        <v>41</v>
      </c>
      <c r="B23" s="7">
        <v>44115</v>
      </c>
      <c r="C23" s="7">
        <f>8344*5</f>
        <v>41720</v>
      </c>
      <c r="D23" s="7">
        <v>40460.315999999999</v>
      </c>
    </row>
    <row r="24" spans="1:5" x14ac:dyDescent="0.4">
      <c r="A24" s="1" t="s">
        <v>15</v>
      </c>
      <c r="B24" s="7">
        <f>B21-B20</f>
        <v>-4675</v>
      </c>
      <c r="C24" s="7">
        <f>C21-C20</f>
        <v>3868.579000000027</v>
      </c>
      <c r="D24" s="7">
        <f>D21-D20</f>
        <v>6645.9799999999814</v>
      </c>
    </row>
    <row r="25" spans="1:5" x14ac:dyDescent="0.4">
      <c r="A25" s="1" t="s">
        <v>19</v>
      </c>
      <c r="B25" s="7">
        <f>B22-B23</f>
        <v>-8197</v>
      </c>
      <c r="C25" s="7">
        <f>C22-C23</f>
        <v>-1605</v>
      </c>
      <c r="D25" s="7">
        <f>D22-D23</f>
        <v>-244.32800000000134</v>
      </c>
    </row>
    <row r="26" spans="1:5" x14ac:dyDescent="0.4">
      <c r="A26" s="1" t="s">
        <v>20</v>
      </c>
      <c r="B26" s="7">
        <f>B24-B25</f>
        <v>3522</v>
      </c>
      <c r="C26" s="7">
        <f>C24-C25</f>
        <v>5473.579000000027</v>
      </c>
      <c r="D26" s="7">
        <f>D24-D25</f>
        <v>6890.3079999999827</v>
      </c>
    </row>
    <row r="27" spans="1:5" x14ac:dyDescent="0.4">
      <c r="A27" s="1" t="s">
        <v>42</v>
      </c>
      <c r="B27" s="6">
        <f>AVERAGE(B20:B21)</f>
        <v>723448.5</v>
      </c>
      <c r="C27" s="6">
        <f>AVERAGE(C20:C21)</f>
        <v>740132.89049999998</v>
      </c>
      <c r="D27" s="6">
        <f>AVERAGE(D20:D21)</f>
        <v>739735.98800000001</v>
      </c>
    </row>
    <row r="28" spans="1:5" x14ac:dyDescent="0.4">
      <c r="A28" s="1" t="s">
        <v>10</v>
      </c>
      <c r="B28">
        <v>5</v>
      </c>
      <c r="C28">
        <v>5</v>
      </c>
      <c r="D28">
        <v>5</v>
      </c>
    </row>
    <row r="29" spans="1:5" x14ac:dyDescent="0.4">
      <c r="A29" s="1" t="s">
        <v>11</v>
      </c>
      <c r="B29" s="7">
        <f>B27*B28</f>
        <v>3617242.5</v>
      </c>
      <c r="C29" s="7">
        <f>C27*C28</f>
        <v>3700664.4524999997</v>
      </c>
      <c r="D29" s="7">
        <f>D27*D28</f>
        <v>3698679.94</v>
      </c>
    </row>
    <row r="30" spans="1:5" x14ac:dyDescent="0.4">
      <c r="A30" s="1" t="s">
        <v>13</v>
      </c>
      <c r="B30" s="4">
        <f t="shared" ref="B30:C34" si="6">1000*B22/$B$29</f>
        <v>9.9296632725066125</v>
      </c>
      <c r="C30" s="4">
        <f t="shared" si="6"/>
        <v>11.089939366796669</v>
      </c>
      <c r="D30" s="4">
        <f t="shared" ref="D30" si="7">1000*D22/$B$29</f>
        <v>11.117857871016389</v>
      </c>
    </row>
    <row r="31" spans="1:5" x14ac:dyDescent="0.4">
      <c r="A31" s="1" t="s">
        <v>12</v>
      </c>
      <c r="B31" s="4">
        <f t="shared" si="6"/>
        <v>12.195754086158171</v>
      </c>
      <c r="C31" s="4">
        <f t="shared" si="6"/>
        <v>11.533647522940472</v>
      </c>
      <c r="D31" s="4">
        <f t="shared" ref="D31" si="8">1000*D23/$B$29</f>
        <v>11.185403245704428</v>
      </c>
    </row>
    <row r="32" spans="1:5" x14ac:dyDescent="0.4">
      <c r="A32" s="1" t="s">
        <v>18</v>
      </c>
      <c r="B32" s="4">
        <f t="shared" si="6"/>
        <v>-1.2924209532537561</v>
      </c>
      <c r="C32" s="4">
        <f t="shared" si="6"/>
        <v>1.069482900303208</v>
      </c>
      <c r="D32" s="4">
        <f t="shared" ref="D32" si="9">1000*D24/$B$29</f>
        <v>1.8373056271455346</v>
      </c>
    </row>
    <row r="33" spans="1:5" x14ac:dyDescent="0.4">
      <c r="A33" s="1" t="s">
        <v>14</v>
      </c>
      <c r="B33" s="4">
        <f t="shared" si="6"/>
        <v>-2.2660908136515592</v>
      </c>
      <c r="C33" s="4">
        <f t="shared" si="6"/>
        <v>-0.44370815614380293</v>
      </c>
      <c r="D33" s="4">
        <f t="shared" ref="D33" si="10">1000*D25/$B$29</f>
        <v>-6.7545374688039672E-2</v>
      </c>
    </row>
    <row r="34" spans="1:5" x14ac:dyDescent="0.4">
      <c r="A34" s="1" t="s">
        <v>17</v>
      </c>
      <c r="B34" s="4">
        <f t="shared" si="6"/>
        <v>0.97366986039780301</v>
      </c>
      <c r="C34" s="4">
        <f t="shared" si="6"/>
        <v>1.513191056447011</v>
      </c>
      <c r="D34" s="4">
        <f t="shared" ref="D34" si="11">1000*D26/$B$29</f>
        <v>1.904851001833574</v>
      </c>
    </row>
    <row r="35" spans="1:5" x14ac:dyDescent="0.4">
      <c r="A35" s="1" t="s">
        <v>33</v>
      </c>
      <c r="B35" s="8">
        <f>B24/B20</f>
        <v>-6.4412926124229452E-3</v>
      </c>
      <c r="C35" s="8">
        <f>C24/C20</f>
        <v>5.24056669134764E-3</v>
      </c>
      <c r="D35" s="8">
        <f>D24/D20</f>
        <v>9.0247999669337466E-3</v>
      </c>
    </row>
    <row r="36" spans="1:5" x14ac:dyDescent="0.4">
      <c r="A36" s="1" t="s">
        <v>32</v>
      </c>
    </row>
    <row r="38" spans="1:5" x14ac:dyDescent="0.4">
      <c r="A38" s="1" t="s">
        <v>23</v>
      </c>
      <c r="B38" t="s">
        <v>30</v>
      </c>
      <c r="D38" t="s">
        <v>28</v>
      </c>
    </row>
    <row r="39" spans="1:5" x14ac:dyDescent="0.4">
      <c r="B39" t="s">
        <v>21</v>
      </c>
      <c r="C39" t="s">
        <v>22</v>
      </c>
      <c r="D39" t="s">
        <v>21</v>
      </c>
      <c r="E39" t="s">
        <v>22</v>
      </c>
    </row>
    <row r="40" spans="1:5" x14ac:dyDescent="0.4">
      <c r="A40" t="s">
        <v>29</v>
      </c>
      <c r="B40" s="4">
        <f>B13</f>
        <v>10.167899430630591</v>
      </c>
      <c r="C40" s="4">
        <f>B30</f>
        <v>9.9296632725066125</v>
      </c>
      <c r="D40" s="4">
        <f>C13</f>
        <v>10.222831356241777</v>
      </c>
      <c r="E40" s="4">
        <f>C30</f>
        <v>11.089939366796669</v>
      </c>
    </row>
    <row r="41" spans="1:5" x14ac:dyDescent="0.4">
      <c r="A41" t="str">
        <f>A31</f>
        <v>TBM</v>
      </c>
      <c r="B41" s="4">
        <f>B14</f>
        <v>11.46017298063375</v>
      </c>
      <c r="C41" s="4">
        <f>B31</f>
        <v>12.195754086158171</v>
      </c>
      <c r="D41" s="4">
        <f>C14</f>
        <v>11.509611713683817</v>
      </c>
      <c r="E41" s="4">
        <f>C31</f>
        <v>11.533647522940472</v>
      </c>
    </row>
    <row r="42" spans="1:5" x14ac:dyDescent="0.4">
      <c r="A42" t="str">
        <f>A32</f>
        <v>TBA</v>
      </c>
      <c r="B42" s="4">
        <f>B15</f>
        <v>0.15875326501632853</v>
      </c>
      <c r="C42" s="4">
        <f>B32</f>
        <v>-1.2924209532537561</v>
      </c>
      <c r="D42" s="4">
        <f>C15</f>
        <v>-0.17712085298292785</v>
      </c>
      <c r="E42" s="4">
        <f>C32</f>
        <v>1.069482900303208</v>
      </c>
    </row>
    <row r="43" spans="1:5" x14ac:dyDescent="0.4">
      <c r="A43" t="str">
        <f>A34</f>
        <v>TBAM</v>
      </c>
      <c r="B43" s="4">
        <f>B17</f>
        <v>1.4510268150194872</v>
      </c>
      <c r="C43" s="4">
        <f>B34</f>
        <v>0.97366986039780301</v>
      </c>
      <c r="D43" s="4">
        <f>C17</f>
        <v>1.1096595044591122</v>
      </c>
      <c r="E43" s="4">
        <f>C34</f>
        <v>1.513191056447011</v>
      </c>
    </row>
    <row r="44" spans="1:5" x14ac:dyDescent="0.4">
      <c r="A44" t="str">
        <f>A33</f>
        <v>TBAN</v>
      </c>
      <c r="B44" s="4">
        <f>B16</f>
        <v>-1.2922735500031586</v>
      </c>
      <c r="C44" s="4">
        <f>B33</f>
        <v>-2.2660908136515592</v>
      </c>
      <c r="D44" s="4">
        <f>C16</f>
        <v>-1.28678035744204</v>
      </c>
      <c r="E44" s="4">
        <f>C33</f>
        <v>-0.44370815614380293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B14" sqref="B14"/>
    </sheetView>
  </sheetViews>
  <sheetFormatPr baseColWidth="10" defaultRowHeight="14.6" x14ac:dyDescent="0.4"/>
  <cols>
    <col min="1" max="1" width="38.23046875" customWidth="1"/>
  </cols>
  <sheetData>
    <row r="1" spans="1:3" x14ac:dyDescent="0.4">
      <c r="B1" t="s">
        <v>8</v>
      </c>
    </row>
    <row r="2" spans="1:3" x14ac:dyDescent="0.4">
      <c r="A2" s="1" t="s">
        <v>0</v>
      </c>
      <c r="B2" s="2">
        <v>5692.3530000000001</v>
      </c>
    </row>
    <row r="3" spans="1:3" x14ac:dyDescent="0.4">
      <c r="A3" s="1" t="s">
        <v>1</v>
      </c>
      <c r="B3" s="2">
        <v>6085.5730000000003</v>
      </c>
    </row>
    <row r="4" spans="1:3" x14ac:dyDescent="0.4">
      <c r="A4" s="1" t="s">
        <v>2</v>
      </c>
      <c r="B4" s="3">
        <v>662.54</v>
      </c>
    </row>
    <row r="5" spans="1:3" x14ac:dyDescent="0.4">
      <c r="A5" s="1" t="s">
        <v>3</v>
      </c>
      <c r="B5" s="3">
        <v>269.32</v>
      </c>
    </row>
    <row r="6" spans="1:3" x14ac:dyDescent="0.4">
      <c r="A6" s="1" t="s">
        <v>15</v>
      </c>
      <c r="B6" s="5">
        <f>B3-B2</f>
        <v>393.22000000000025</v>
      </c>
    </row>
    <row r="7" spans="1:3" x14ac:dyDescent="0.4">
      <c r="A7" s="1" t="s">
        <v>9</v>
      </c>
      <c r="B7" s="5">
        <f>AVERAGE(B2:B3)</f>
        <v>5888.9629999999997</v>
      </c>
    </row>
    <row r="8" spans="1:3" x14ac:dyDescent="0.4">
      <c r="A8" s="1" t="s">
        <v>10</v>
      </c>
      <c r="B8">
        <v>5</v>
      </c>
    </row>
    <row r="9" spans="1:3" x14ac:dyDescent="0.4">
      <c r="A9" s="1" t="s">
        <v>11</v>
      </c>
      <c r="B9" s="7">
        <f>B7*B8</f>
        <v>29444.814999999999</v>
      </c>
    </row>
    <row r="10" spans="1:3" x14ac:dyDescent="0.4">
      <c r="A10" s="1" t="s">
        <v>13</v>
      </c>
      <c r="B10" s="4">
        <f>1000*B4/$B$9</f>
        <v>22.501075316655921</v>
      </c>
    </row>
    <row r="11" spans="1:3" x14ac:dyDescent="0.4">
      <c r="A11" s="1" t="s">
        <v>12</v>
      </c>
      <c r="B11" s="4">
        <f>1000*B5/$B$9</f>
        <v>9.1466018720104039</v>
      </c>
    </row>
    <row r="12" spans="1:3" x14ac:dyDescent="0.4">
      <c r="A12" s="1" t="s">
        <v>14</v>
      </c>
      <c r="B12" s="4">
        <f>1000*B6/$B$9</f>
        <v>13.354473444645526</v>
      </c>
      <c r="C12" s="4">
        <f>B12+B11-B10</f>
        <v>0</v>
      </c>
    </row>
    <row r="14" spans="1:3" x14ac:dyDescent="0.4">
      <c r="A14" s="1" t="s">
        <v>4</v>
      </c>
      <c r="B14" s="2">
        <v>6842.9229999999998</v>
      </c>
    </row>
    <row r="15" spans="1:3" x14ac:dyDescent="0.4">
      <c r="A15" s="1" t="s">
        <v>5</v>
      </c>
      <c r="B15" s="2">
        <v>7219.4309999999996</v>
      </c>
    </row>
    <row r="16" spans="1:3" x14ac:dyDescent="0.4">
      <c r="A16" s="1" t="s">
        <v>6</v>
      </c>
      <c r="B16" s="3">
        <v>687.06</v>
      </c>
    </row>
    <row r="17" spans="1:3" x14ac:dyDescent="0.4">
      <c r="A17" s="1" t="s">
        <v>7</v>
      </c>
      <c r="B17" s="3">
        <v>310.55</v>
      </c>
    </row>
    <row r="18" spans="1:3" x14ac:dyDescent="0.4">
      <c r="A18" s="1" t="s">
        <v>24</v>
      </c>
      <c r="B18" s="5">
        <f>B15-B14</f>
        <v>376.50799999999981</v>
      </c>
    </row>
    <row r="19" spans="1:3" x14ac:dyDescent="0.4">
      <c r="A19" s="1" t="s">
        <v>9</v>
      </c>
      <c r="B19" s="5">
        <f>AVERAGE(B14:B15)</f>
        <v>7031.1769999999997</v>
      </c>
    </row>
    <row r="20" spans="1:3" x14ac:dyDescent="0.4">
      <c r="A20" s="1" t="s">
        <v>10</v>
      </c>
      <c r="B20">
        <v>5</v>
      </c>
    </row>
    <row r="21" spans="1:3" x14ac:dyDescent="0.4">
      <c r="A21" s="1" t="s">
        <v>11</v>
      </c>
      <c r="B21" s="7">
        <f>B19*B20</f>
        <v>35155.884999999995</v>
      </c>
    </row>
    <row r="22" spans="1:3" x14ac:dyDescent="0.4">
      <c r="A22" s="1" t="s">
        <v>13</v>
      </c>
      <c r="B22" s="4">
        <f>1000*B16/$B$21</f>
        <v>19.543242902290757</v>
      </c>
    </row>
    <row r="23" spans="1:3" x14ac:dyDescent="0.4">
      <c r="A23" s="1" t="s">
        <v>26</v>
      </c>
      <c r="B23" s="4">
        <f>1000*B17/$B$21</f>
        <v>8.833513933726886</v>
      </c>
    </row>
    <row r="24" spans="1:3" x14ac:dyDescent="0.4">
      <c r="A24" s="1" t="s">
        <v>27</v>
      </c>
      <c r="B24" s="4">
        <f>1000*B18/$B$21</f>
        <v>10.709672079084338</v>
      </c>
    </row>
    <row r="26" spans="1:3" x14ac:dyDescent="0.4">
      <c r="A26" s="1" t="s">
        <v>23</v>
      </c>
      <c r="B26" t="s">
        <v>25</v>
      </c>
      <c r="C26" t="s">
        <v>22</v>
      </c>
    </row>
    <row r="27" spans="1:3" x14ac:dyDescent="0.4">
      <c r="A27" s="1" t="s">
        <v>13</v>
      </c>
      <c r="B27" s="7">
        <f>B10</f>
        <v>22.501075316655921</v>
      </c>
      <c r="C27" s="4">
        <f>B22</f>
        <v>19.543242902290757</v>
      </c>
    </row>
    <row r="28" spans="1:3" x14ac:dyDescent="0.4">
      <c r="A28" s="1" t="s">
        <v>26</v>
      </c>
      <c r="B28" s="7">
        <f>B11</f>
        <v>9.1466018720104039</v>
      </c>
      <c r="C28" s="4">
        <f>B23</f>
        <v>8.833513933726886</v>
      </c>
    </row>
    <row r="29" spans="1:3" x14ac:dyDescent="0.4">
      <c r="A29" s="1" t="s">
        <v>27</v>
      </c>
      <c r="B29" s="7">
        <f>B12</f>
        <v>13.354473444645526</v>
      </c>
      <c r="C29" s="4">
        <f>B24</f>
        <v>10.709672079084338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TD-1 ex 2 Europe</vt:lpstr>
      <vt:lpstr>Feuil3</vt:lpstr>
    </vt:vector>
  </TitlesOfParts>
  <Company>Université Paris1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Avdeev</dc:creator>
  <cp:lastModifiedBy>Alexandre Avdeev</cp:lastModifiedBy>
  <dcterms:created xsi:type="dcterms:W3CDTF">2013-01-22T13:47:03Z</dcterms:created>
  <dcterms:modified xsi:type="dcterms:W3CDTF">2023-10-05T11:16:20Z</dcterms:modified>
</cp:coreProperties>
</file>