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At_use\2-Cours\1 - Demographie\T-6 Fecondite\"/>
    </mc:Choice>
  </mc:AlternateContent>
  <xr:revisionPtr revIDLastSave="0" documentId="8_{8661EA74-850A-4688-BA72-E17A46882565}" xr6:coauthVersionLast="47" xr6:coauthVersionMax="47" xr10:uidLastSave="{00000000-0000-0000-0000-000000000000}"/>
  <bookViews>
    <workbookView xWindow="-98" yWindow="-98" windowWidth="28996" windowHeight="15945" xr2:uid="{3BDD1D7D-1E90-4C8D-BC18-0182676B9643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K5" i="1" l="1"/>
  <c r="AK6" i="1" s="1"/>
  <c r="AK7" i="1" s="1"/>
  <c r="AK8" i="1" s="1"/>
  <c r="AK9" i="1" s="1"/>
  <c r="AK10" i="1" s="1"/>
  <c r="AK11" i="1" s="1"/>
  <c r="AK12" i="1" s="1"/>
  <c r="AK13" i="1" s="1"/>
  <c r="AK14" i="1" s="1"/>
  <c r="AK15" i="1" s="1"/>
  <c r="AK16" i="1" s="1"/>
  <c r="AK17" i="1" s="1"/>
  <c r="AK18" i="1" s="1"/>
  <c r="AJ4" i="1"/>
  <c r="AJ5" i="1"/>
  <c r="AJ6" i="1"/>
  <c r="AJ7" i="1"/>
  <c r="AJ8" i="1"/>
  <c r="AJ9" i="1"/>
  <c r="AI9" i="1" s="1"/>
  <c r="AJ10" i="1"/>
  <c r="AI10" i="1" s="1"/>
  <c r="AJ11" i="1"/>
  <c r="AI11" i="1" s="1"/>
  <c r="AJ12" i="1"/>
  <c r="AJ13" i="1"/>
  <c r="AJ14" i="1"/>
  <c r="AJ15" i="1"/>
  <c r="AJ16" i="1"/>
  <c r="AJ17" i="1"/>
  <c r="AJ18" i="1"/>
  <c r="AI5" i="1"/>
  <c r="AI6" i="1"/>
  <c r="AI7" i="1"/>
  <c r="AI8" i="1"/>
  <c r="AI12" i="1"/>
  <c r="AI13" i="1"/>
  <c r="AI14" i="1"/>
  <c r="AH5" i="1"/>
  <c r="AH6" i="1"/>
  <c r="AH7" i="1" s="1"/>
  <c r="AH8" i="1" s="1"/>
  <c r="AH9" i="1" s="1"/>
  <c r="AH10" i="1" s="1"/>
  <c r="AH11" i="1" s="1"/>
  <c r="AI4" i="1"/>
  <c r="AA9" i="1"/>
  <c r="AC9" i="1" s="1"/>
  <c r="AB9" i="1" s="1"/>
  <c r="AD10" i="1" s="1"/>
  <c r="AD9" i="1"/>
  <c r="AC4" i="1"/>
  <c r="AB4" i="1" s="1"/>
  <c r="W6" i="1"/>
  <c r="W7" i="1" s="1"/>
  <c r="W8" i="1" s="1"/>
  <c r="W9" i="1" s="1"/>
  <c r="W10" i="1" s="1"/>
  <c r="W11" i="1" s="1"/>
  <c r="W12" i="1" s="1"/>
  <c r="W13" i="1" s="1"/>
  <c r="W14" i="1" s="1"/>
  <c r="W15" i="1" s="1"/>
  <c r="W16" i="1" s="1"/>
  <c r="W17" i="1" s="1"/>
  <c r="W18" i="1" s="1"/>
  <c r="W19" i="1" s="1"/>
  <c r="W20" i="1" s="1"/>
  <c r="W21" i="1" s="1"/>
  <c r="W22" i="1" s="1"/>
  <c r="W23" i="1" s="1"/>
  <c r="W24" i="1" s="1"/>
  <c r="W25" i="1" s="1"/>
  <c r="W26" i="1" s="1"/>
  <c r="W27" i="1" s="1"/>
  <c r="W28" i="1" s="1"/>
  <c r="W29" i="1" s="1"/>
  <c r="W30" i="1" s="1"/>
  <c r="W31" i="1" s="1"/>
  <c r="W32" i="1" s="1"/>
  <c r="W33" i="1" s="1"/>
  <c r="W34" i="1" s="1"/>
  <c r="W35" i="1" s="1"/>
  <c r="W36" i="1" s="1"/>
  <c r="W37" i="1" s="1"/>
  <c r="W38" i="1" s="1"/>
  <c r="W39" i="1" s="1"/>
  <c r="W40" i="1" s="1"/>
  <c r="W41" i="1" s="1"/>
  <c r="W42" i="1" s="1"/>
  <c r="W43" i="1" s="1"/>
  <c r="W44" i="1" s="1"/>
  <c r="W45" i="1" s="1"/>
  <c r="W46" i="1" s="1"/>
  <c r="W47" i="1" s="1"/>
  <c r="W5" i="1"/>
  <c r="T7" i="1"/>
  <c r="V7" i="1" s="1"/>
  <c r="U7" i="1" s="1"/>
  <c r="V4" i="1"/>
  <c r="U4" i="1" s="1"/>
  <c r="T5" i="1" s="1"/>
  <c r="P5" i="1"/>
  <c r="P6" i="1" s="1"/>
  <c r="P7" i="1" s="1"/>
  <c r="P8" i="1" s="1"/>
  <c r="P9" i="1" s="1"/>
  <c r="P10" i="1" s="1"/>
  <c r="P11" i="1" s="1"/>
  <c r="P12" i="1" s="1"/>
  <c r="P13" i="1" s="1"/>
  <c r="P14" i="1" s="1"/>
  <c r="P15" i="1" s="1"/>
  <c r="P16" i="1" s="1"/>
  <c r="P17" i="1" s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M9" i="1"/>
  <c r="O9" i="1" s="1"/>
  <c r="N9" i="1" s="1"/>
  <c r="M7" i="1"/>
  <c r="O7" i="1"/>
  <c r="N7" i="1" s="1"/>
  <c r="M6" i="1"/>
  <c r="O6" i="1" s="1"/>
  <c r="N6" i="1" s="1"/>
  <c r="O5" i="1"/>
  <c r="N5" i="1" s="1"/>
  <c r="N4" i="1"/>
  <c r="O4" i="1"/>
  <c r="I6" i="1"/>
  <c r="I7" i="1"/>
  <c r="I8" i="1" s="1"/>
  <c r="I9" i="1" s="1"/>
  <c r="I10" i="1" s="1"/>
  <c r="I11" i="1" s="1"/>
  <c r="I12" i="1" s="1"/>
  <c r="I13" i="1" s="1"/>
  <c r="I14" i="1" s="1"/>
  <c r="I15" i="1" s="1"/>
  <c r="I16" i="1" s="1"/>
  <c r="I17" i="1" s="1"/>
  <c r="I18" i="1" s="1"/>
  <c r="I19" i="1" s="1"/>
  <c r="I20" i="1" s="1"/>
  <c r="I21" i="1" s="1"/>
  <c r="I22" i="1" s="1"/>
  <c r="I23" i="1" s="1"/>
  <c r="I24" i="1" s="1"/>
  <c r="I25" i="1" s="1"/>
  <c r="I26" i="1" s="1"/>
  <c r="I27" i="1" s="1"/>
  <c r="I28" i="1" s="1"/>
  <c r="I29" i="1" s="1"/>
  <c r="I30" i="1" s="1"/>
  <c r="I31" i="1" s="1"/>
  <c r="I32" i="1" s="1"/>
  <c r="I33" i="1" s="1"/>
  <c r="I34" i="1" s="1"/>
  <c r="I35" i="1" s="1"/>
  <c r="I36" i="1" s="1"/>
  <c r="I37" i="1" s="1"/>
  <c r="I38" i="1" s="1"/>
  <c r="I39" i="1" s="1"/>
  <c r="I40" i="1" s="1"/>
  <c r="I41" i="1" s="1"/>
  <c r="I42" i="1" s="1"/>
  <c r="I43" i="1" s="1"/>
  <c r="I44" i="1" s="1"/>
  <c r="I45" i="1" s="1"/>
  <c r="I46" i="1" s="1"/>
  <c r="I47" i="1" s="1"/>
  <c r="I5" i="1"/>
  <c r="H5" i="1"/>
  <c r="G5" i="1" s="1"/>
  <c r="H6" i="1"/>
  <c r="G6" i="1" s="1"/>
  <c r="H7" i="1"/>
  <c r="G7" i="1" s="1"/>
  <c r="H8" i="1"/>
  <c r="G8" i="1" s="1"/>
  <c r="H9" i="1"/>
  <c r="G9" i="1" s="1"/>
  <c r="H10" i="1"/>
  <c r="G10" i="1" s="1"/>
  <c r="H11" i="1"/>
  <c r="G11" i="1" s="1"/>
  <c r="H12" i="1"/>
  <c r="G12" i="1" s="1"/>
  <c r="H13" i="1"/>
  <c r="G13" i="1" s="1"/>
  <c r="H14" i="1"/>
  <c r="G14" i="1" s="1"/>
  <c r="H15" i="1"/>
  <c r="G15" i="1" s="1"/>
  <c r="H16" i="1"/>
  <c r="G16" i="1" s="1"/>
  <c r="H17" i="1"/>
  <c r="G17" i="1" s="1"/>
  <c r="H18" i="1"/>
  <c r="G18" i="1" s="1"/>
  <c r="H19" i="1"/>
  <c r="G19" i="1" s="1"/>
  <c r="H20" i="1"/>
  <c r="G20" i="1" s="1"/>
  <c r="H21" i="1"/>
  <c r="G21" i="1" s="1"/>
  <c r="H22" i="1"/>
  <c r="G22" i="1" s="1"/>
  <c r="H23" i="1"/>
  <c r="G23" i="1" s="1"/>
  <c r="H24" i="1"/>
  <c r="G24" i="1" s="1"/>
  <c r="H25" i="1"/>
  <c r="G25" i="1" s="1"/>
  <c r="H26" i="1"/>
  <c r="G26" i="1" s="1"/>
  <c r="H27" i="1"/>
  <c r="G27" i="1" s="1"/>
  <c r="H28" i="1"/>
  <c r="G28" i="1" s="1"/>
  <c r="H29" i="1"/>
  <c r="G29" i="1" s="1"/>
  <c r="H30" i="1"/>
  <c r="G30" i="1" s="1"/>
  <c r="H31" i="1"/>
  <c r="G31" i="1" s="1"/>
  <c r="H32" i="1"/>
  <c r="G32" i="1" s="1"/>
  <c r="H33" i="1"/>
  <c r="G33" i="1" s="1"/>
  <c r="H34" i="1"/>
  <c r="G34" i="1" s="1"/>
  <c r="H35" i="1"/>
  <c r="G35" i="1" s="1"/>
  <c r="H36" i="1"/>
  <c r="G36" i="1" s="1"/>
  <c r="H37" i="1"/>
  <c r="G37" i="1" s="1"/>
  <c r="H38" i="1"/>
  <c r="G38" i="1" s="1"/>
  <c r="H39" i="1"/>
  <c r="G39" i="1" s="1"/>
  <c r="H40" i="1"/>
  <c r="G40" i="1" s="1"/>
  <c r="H41" i="1"/>
  <c r="G41" i="1" s="1"/>
  <c r="H42" i="1"/>
  <c r="G42" i="1" s="1"/>
  <c r="H43" i="1"/>
  <c r="G43" i="1" s="1"/>
  <c r="H44" i="1"/>
  <c r="G44" i="1" s="1"/>
  <c r="H45" i="1"/>
  <c r="G45" i="1" s="1"/>
  <c r="H46" i="1"/>
  <c r="G46" i="1" s="1"/>
  <c r="H47" i="1"/>
  <c r="G47" i="1" s="1"/>
  <c r="H4" i="1"/>
  <c r="F6" i="1"/>
  <c r="F7" i="1" s="1"/>
  <c r="F8" i="1" s="1"/>
  <c r="F9" i="1" s="1"/>
  <c r="F10" i="1" s="1"/>
  <c r="F11" i="1" s="1"/>
  <c r="F12" i="1" s="1"/>
  <c r="F13" i="1" s="1"/>
  <c r="F14" i="1" s="1"/>
  <c r="F15" i="1" s="1"/>
  <c r="F16" i="1" s="1"/>
  <c r="F17" i="1" s="1"/>
  <c r="F18" i="1" s="1"/>
  <c r="F19" i="1" s="1"/>
  <c r="F20" i="1" s="1"/>
  <c r="F21" i="1" s="1"/>
  <c r="F22" i="1" s="1"/>
  <c r="F23" i="1" s="1"/>
  <c r="F24" i="1" s="1"/>
  <c r="F25" i="1" s="1"/>
  <c r="F26" i="1" s="1"/>
  <c r="F27" i="1" s="1"/>
  <c r="F28" i="1" s="1"/>
  <c r="F29" i="1" s="1"/>
  <c r="F30" i="1" s="1"/>
  <c r="F31" i="1" s="1"/>
  <c r="F32" i="1" s="1"/>
  <c r="F33" i="1" s="1"/>
  <c r="F34" i="1" s="1"/>
  <c r="F35" i="1" s="1"/>
  <c r="F36" i="1" s="1"/>
  <c r="F37" i="1" s="1"/>
  <c r="F38" i="1" s="1"/>
  <c r="F39" i="1" s="1"/>
  <c r="F40" i="1" s="1"/>
  <c r="F41" i="1" s="1"/>
  <c r="F42" i="1" s="1"/>
  <c r="F43" i="1" s="1"/>
  <c r="F44" i="1" s="1"/>
  <c r="F45" i="1" s="1"/>
  <c r="F46" i="1" s="1"/>
  <c r="F47" i="1" s="1"/>
  <c r="F5" i="1"/>
  <c r="S40" i="1"/>
  <c r="S41" i="1"/>
  <c r="S42" i="1"/>
  <c r="S43" i="1"/>
  <c r="S44" i="1"/>
  <c r="S45" i="1"/>
  <c r="S46" i="1"/>
  <c r="S47" i="1"/>
  <c r="Z39" i="1"/>
  <c r="Z40" i="1"/>
  <c r="Z41" i="1"/>
  <c r="Z42" i="1"/>
  <c r="Z43" i="1"/>
  <c r="Z44" i="1"/>
  <c r="Z45" i="1"/>
  <c r="Z46" i="1"/>
  <c r="Z47" i="1"/>
  <c r="Z11" i="1"/>
  <c r="Z12" i="1"/>
  <c r="Z13" i="1"/>
  <c r="Z14" i="1"/>
  <c r="Z15" i="1"/>
  <c r="Z16" i="1"/>
  <c r="Z17" i="1"/>
  <c r="Z18" i="1"/>
  <c r="Z19" i="1"/>
  <c r="Z20" i="1"/>
  <c r="Z21" i="1"/>
  <c r="Z22" i="1"/>
  <c r="Z23" i="1"/>
  <c r="Z24" i="1"/>
  <c r="Z25" i="1"/>
  <c r="Z26" i="1"/>
  <c r="Z27" i="1"/>
  <c r="Z28" i="1"/>
  <c r="Z29" i="1"/>
  <c r="Z30" i="1"/>
  <c r="Z31" i="1"/>
  <c r="Z32" i="1"/>
  <c r="Z33" i="1"/>
  <c r="Z34" i="1"/>
  <c r="Z35" i="1"/>
  <c r="Z36" i="1"/>
  <c r="Z37" i="1"/>
  <c r="Z38" i="1"/>
  <c r="Z10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7" i="1"/>
  <c r="L6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8" i="1"/>
  <c r="E40" i="1"/>
  <c r="E41" i="1"/>
  <c r="E42" i="1"/>
  <c r="E43" i="1"/>
  <c r="E44" i="1"/>
  <c r="E45" i="1"/>
  <c r="E46" i="1"/>
  <c r="E4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7" i="1"/>
  <c r="E6" i="1"/>
  <c r="E5" i="1"/>
  <c r="AH12" i="1" l="1"/>
  <c r="AA10" i="1"/>
  <c r="AD5" i="1"/>
  <c r="AA5" i="1"/>
  <c r="T8" i="1"/>
  <c r="V5" i="1"/>
  <c r="U5" i="1" s="1"/>
  <c r="T6" i="1" s="1"/>
  <c r="V6" i="1" s="1"/>
  <c r="U6" i="1" s="1"/>
  <c r="M10" i="1"/>
  <c r="M8" i="1"/>
  <c r="O8" i="1" s="1"/>
  <c r="N8" i="1" s="1"/>
  <c r="AH13" i="1" l="1"/>
  <c r="AH14" i="1" s="1"/>
  <c r="AH15" i="1" s="1"/>
  <c r="AH16" i="1" s="1"/>
  <c r="AH17" i="1" s="1"/>
  <c r="AH18" i="1" s="1"/>
  <c r="AH19" i="1" s="1"/>
  <c r="AH20" i="1" s="1"/>
  <c r="AH21" i="1" s="1"/>
  <c r="AH22" i="1" s="1"/>
  <c r="AH23" i="1" s="1"/>
  <c r="AH24" i="1" s="1"/>
  <c r="AH25" i="1" s="1"/>
  <c r="AH26" i="1" s="1"/>
  <c r="AH27" i="1" s="1"/>
  <c r="AH28" i="1" s="1"/>
  <c r="AH29" i="1" s="1"/>
  <c r="AH30" i="1" s="1"/>
  <c r="AH31" i="1" s="1"/>
  <c r="AH32" i="1" s="1"/>
  <c r="AH33" i="1" s="1"/>
  <c r="AH34" i="1" s="1"/>
  <c r="AH35" i="1" s="1"/>
  <c r="AH36" i="1" s="1"/>
  <c r="AH37" i="1" s="1"/>
  <c r="AH38" i="1" s="1"/>
  <c r="AH39" i="1" s="1"/>
  <c r="AH40" i="1" s="1"/>
  <c r="AH41" i="1" s="1"/>
  <c r="AH42" i="1" s="1"/>
  <c r="AH43" i="1" s="1"/>
  <c r="AH44" i="1" s="1"/>
  <c r="AH45" i="1" s="1"/>
  <c r="AH46" i="1" s="1"/>
  <c r="AH47" i="1" s="1"/>
  <c r="AC10" i="1"/>
  <c r="AB10" i="1" s="1"/>
  <c r="AD11" i="1" s="1"/>
  <c r="AC5" i="1"/>
  <c r="AB5" i="1" s="1"/>
  <c r="AA6" i="1" s="1"/>
  <c r="V8" i="1"/>
  <c r="U8" i="1" s="1"/>
  <c r="T9" i="1" s="1"/>
  <c r="O10" i="1"/>
  <c r="N10" i="1" s="1"/>
  <c r="M11" i="1" s="1"/>
  <c r="AA11" i="1" l="1"/>
  <c r="AC6" i="1"/>
  <c r="AB6" i="1" s="1"/>
  <c r="AA7" i="1" s="1"/>
  <c r="AD6" i="1"/>
  <c r="AD7" i="1" s="1"/>
  <c r="T10" i="1"/>
  <c r="V9" i="1"/>
  <c r="U9" i="1" s="1"/>
  <c r="O11" i="1"/>
  <c r="N11" i="1" s="1"/>
  <c r="M12" i="1" s="1"/>
  <c r="G4" i="1"/>
  <c r="M5" i="1"/>
  <c r="AC11" i="1" l="1"/>
  <c r="AB11" i="1" s="1"/>
  <c r="AD12" i="1" s="1"/>
  <c r="AC7" i="1"/>
  <c r="AB7" i="1" s="1"/>
  <c r="AA8" i="1" s="1"/>
  <c r="AC8" i="1" s="1"/>
  <c r="AB8" i="1" s="1"/>
  <c r="V10" i="1"/>
  <c r="U10" i="1" s="1"/>
  <c r="T11" i="1"/>
  <c r="O12" i="1"/>
  <c r="N12" i="1" s="1"/>
  <c r="M13" i="1" s="1"/>
  <c r="AA12" i="1" l="1"/>
  <c r="AD8" i="1"/>
  <c r="V11" i="1"/>
  <c r="U11" i="1" s="1"/>
  <c r="T12" i="1" s="1"/>
  <c r="O13" i="1"/>
  <c r="N13" i="1" s="1"/>
  <c r="M14" i="1" s="1"/>
  <c r="AA13" i="1" l="1"/>
  <c r="AC12" i="1"/>
  <c r="AB12" i="1" s="1"/>
  <c r="AD13" i="1" s="1"/>
  <c r="V12" i="1"/>
  <c r="U12" i="1" s="1"/>
  <c r="T13" i="1"/>
  <c r="O14" i="1"/>
  <c r="N14" i="1" s="1"/>
  <c r="M15" i="1"/>
  <c r="AD14" i="1" l="1"/>
  <c r="AC13" i="1"/>
  <c r="AB13" i="1" s="1"/>
  <c r="AA14" i="1"/>
  <c r="V13" i="1"/>
  <c r="U13" i="1" s="1"/>
  <c r="T14" i="1"/>
  <c r="O15" i="1"/>
  <c r="N15" i="1" s="1"/>
  <c r="M16" i="1" s="1"/>
  <c r="AD15" i="1" l="1"/>
  <c r="AC14" i="1"/>
  <c r="AB14" i="1" s="1"/>
  <c r="AA15" i="1" s="1"/>
  <c r="V14" i="1"/>
  <c r="U14" i="1" s="1"/>
  <c r="T15" i="1" s="1"/>
  <c r="O16" i="1"/>
  <c r="N16" i="1" s="1"/>
  <c r="M17" i="1" s="1"/>
  <c r="AC15" i="1" l="1"/>
  <c r="AB15" i="1" s="1"/>
  <c r="AA16" i="1"/>
  <c r="AD16" i="1"/>
  <c r="V15" i="1"/>
  <c r="U15" i="1" s="1"/>
  <c r="T16" i="1"/>
  <c r="O17" i="1"/>
  <c r="N17" i="1" s="1"/>
  <c r="M18" i="1" s="1"/>
  <c r="AC16" i="1" l="1"/>
  <c r="AB16" i="1" s="1"/>
  <c r="AD17" i="1" s="1"/>
  <c r="V16" i="1"/>
  <c r="U16" i="1" s="1"/>
  <c r="T17" i="1" s="1"/>
  <c r="O18" i="1"/>
  <c r="N18" i="1" s="1"/>
  <c r="M19" i="1" s="1"/>
  <c r="AA17" i="1" l="1"/>
  <c r="V17" i="1"/>
  <c r="U17" i="1" s="1"/>
  <c r="T18" i="1" s="1"/>
  <c r="O19" i="1"/>
  <c r="N19" i="1" s="1"/>
  <c r="M20" i="1" s="1"/>
  <c r="AC17" i="1" l="1"/>
  <c r="AB17" i="1" s="1"/>
  <c r="AD18" i="1" s="1"/>
  <c r="V18" i="1"/>
  <c r="U18" i="1" s="1"/>
  <c r="T19" i="1"/>
  <c r="O20" i="1"/>
  <c r="N20" i="1" s="1"/>
  <c r="M21" i="1" s="1"/>
  <c r="AA18" i="1" l="1"/>
  <c r="V19" i="1"/>
  <c r="U19" i="1" s="1"/>
  <c r="T20" i="1"/>
  <c r="O21" i="1"/>
  <c r="N21" i="1" s="1"/>
  <c r="M22" i="1" s="1"/>
  <c r="AI15" i="1" l="1"/>
  <c r="AC18" i="1"/>
  <c r="AB18" i="1" s="1"/>
  <c r="AD19" i="1" s="1"/>
  <c r="V20" i="1"/>
  <c r="U20" i="1" s="1"/>
  <c r="T21" i="1" s="1"/>
  <c r="O22" i="1"/>
  <c r="N22" i="1" s="1"/>
  <c r="M23" i="1" s="1"/>
  <c r="AI16" i="1" l="1"/>
  <c r="AA19" i="1"/>
  <c r="V21" i="1"/>
  <c r="U21" i="1" s="1"/>
  <c r="T22" i="1" s="1"/>
  <c r="O23" i="1"/>
  <c r="N23" i="1" s="1"/>
  <c r="M24" i="1" s="1"/>
  <c r="AI17" i="1" l="1"/>
  <c r="AC19" i="1"/>
  <c r="AB19" i="1" s="1"/>
  <c r="AD20" i="1" s="1"/>
  <c r="AA20" i="1"/>
  <c r="V22" i="1"/>
  <c r="U22" i="1" s="1"/>
  <c r="T23" i="1" s="1"/>
  <c r="O24" i="1"/>
  <c r="N24" i="1" s="1"/>
  <c r="M25" i="1" s="1"/>
  <c r="AI18" i="1" l="1"/>
  <c r="AC20" i="1"/>
  <c r="AB20" i="1" s="1"/>
  <c r="AD21" i="1" s="1"/>
  <c r="V23" i="1"/>
  <c r="U23" i="1" s="1"/>
  <c r="T24" i="1"/>
  <c r="O25" i="1"/>
  <c r="N25" i="1" s="1"/>
  <c r="M26" i="1" s="1"/>
  <c r="AK19" i="1" l="1"/>
  <c r="AJ19" i="1"/>
  <c r="AI19" i="1" s="1"/>
  <c r="AA21" i="1"/>
  <c r="V24" i="1"/>
  <c r="U24" i="1" s="1"/>
  <c r="T25" i="1"/>
  <c r="O26" i="1"/>
  <c r="N26" i="1" s="1"/>
  <c r="M27" i="1" s="1"/>
  <c r="AK20" i="1" l="1"/>
  <c r="AJ20" i="1"/>
  <c r="AI20" i="1" s="1"/>
  <c r="AC21" i="1"/>
  <c r="AB21" i="1" s="1"/>
  <c r="AD22" i="1" s="1"/>
  <c r="AA22" i="1"/>
  <c r="V25" i="1"/>
  <c r="U25" i="1" s="1"/>
  <c r="T26" i="1" s="1"/>
  <c r="O27" i="1"/>
  <c r="N27" i="1" s="1"/>
  <c r="M28" i="1"/>
  <c r="AK21" i="1" l="1"/>
  <c r="AJ21" i="1"/>
  <c r="AI21" i="1" s="1"/>
  <c r="AC22" i="1"/>
  <c r="AB22" i="1" s="1"/>
  <c r="AA23" i="1" s="1"/>
  <c r="AD23" i="1"/>
  <c r="V26" i="1"/>
  <c r="U26" i="1" s="1"/>
  <c r="T27" i="1" s="1"/>
  <c r="O28" i="1"/>
  <c r="N28" i="1" s="1"/>
  <c r="M29" i="1"/>
  <c r="AK22" i="1" l="1"/>
  <c r="AJ22" i="1"/>
  <c r="AI22" i="1" s="1"/>
  <c r="AC23" i="1"/>
  <c r="AB23" i="1" s="1"/>
  <c r="AA24" i="1"/>
  <c r="AD24" i="1"/>
  <c r="V27" i="1"/>
  <c r="U27" i="1" s="1"/>
  <c r="T28" i="1"/>
  <c r="O29" i="1"/>
  <c r="N29" i="1" s="1"/>
  <c r="M30" i="1" s="1"/>
  <c r="AK23" i="1" l="1"/>
  <c r="AJ23" i="1"/>
  <c r="AI23" i="1" s="1"/>
  <c r="AC24" i="1"/>
  <c r="AB24" i="1" s="1"/>
  <c r="AA25" i="1" s="1"/>
  <c r="AD25" i="1"/>
  <c r="V28" i="1"/>
  <c r="U28" i="1" s="1"/>
  <c r="T29" i="1" s="1"/>
  <c r="O30" i="1"/>
  <c r="N30" i="1" s="1"/>
  <c r="M31" i="1" s="1"/>
  <c r="AK24" i="1" l="1"/>
  <c r="AJ24" i="1"/>
  <c r="AI24" i="1" s="1"/>
  <c r="AJ25" i="1" s="1"/>
  <c r="AC25" i="1"/>
  <c r="AB25" i="1" s="1"/>
  <c r="AA26" i="1"/>
  <c r="AD26" i="1"/>
  <c r="V29" i="1"/>
  <c r="U29" i="1" s="1"/>
  <c r="T30" i="1" s="1"/>
  <c r="O31" i="1"/>
  <c r="N31" i="1" s="1"/>
  <c r="M32" i="1" s="1"/>
  <c r="AK25" i="1" l="1"/>
  <c r="AI25" i="1"/>
  <c r="AJ26" i="1"/>
  <c r="AC26" i="1"/>
  <c r="AB26" i="1" s="1"/>
  <c r="AA27" i="1" s="1"/>
  <c r="AD27" i="1"/>
  <c r="T31" i="1"/>
  <c r="V30" i="1"/>
  <c r="U30" i="1" s="1"/>
  <c r="O32" i="1"/>
  <c r="N32" i="1" s="1"/>
  <c r="M33" i="1" s="1"/>
  <c r="AK26" i="1" l="1"/>
  <c r="AI26" i="1"/>
  <c r="AC27" i="1"/>
  <c r="AB27" i="1" s="1"/>
  <c r="AA28" i="1" s="1"/>
  <c r="V31" i="1"/>
  <c r="U31" i="1" s="1"/>
  <c r="T32" i="1" s="1"/>
  <c r="O33" i="1"/>
  <c r="N33" i="1" s="1"/>
  <c r="M34" i="1" s="1"/>
  <c r="AK27" i="1" l="1"/>
  <c r="AJ27" i="1"/>
  <c r="AC28" i="1"/>
  <c r="AB28" i="1" s="1"/>
  <c r="AA29" i="1" s="1"/>
  <c r="AD28" i="1"/>
  <c r="AD29" i="1" s="1"/>
  <c r="V32" i="1"/>
  <c r="U32" i="1" s="1"/>
  <c r="T33" i="1" s="1"/>
  <c r="O34" i="1"/>
  <c r="N34" i="1" s="1"/>
  <c r="M35" i="1" s="1"/>
  <c r="AI27" i="1" l="1"/>
  <c r="AK28" i="1" s="1"/>
  <c r="AC29" i="1"/>
  <c r="AB29" i="1" s="1"/>
  <c r="AA30" i="1"/>
  <c r="AD30" i="1"/>
  <c r="T34" i="1"/>
  <c r="V33" i="1"/>
  <c r="U33" i="1" s="1"/>
  <c r="O35" i="1"/>
  <c r="N35" i="1" s="1"/>
  <c r="M36" i="1" s="1"/>
  <c r="AJ28" i="1" l="1"/>
  <c r="AI28" i="1" s="1"/>
  <c r="AK29" i="1" s="1"/>
  <c r="AC30" i="1"/>
  <c r="AB30" i="1" s="1"/>
  <c r="AA31" i="1"/>
  <c r="AD31" i="1"/>
  <c r="V34" i="1"/>
  <c r="U34" i="1" s="1"/>
  <c r="T35" i="1" s="1"/>
  <c r="O36" i="1"/>
  <c r="N36" i="1" s="1"/>
  <c r="M37" i="1"/>
  <c r="AJ29" i="1" l="1"/>
  <c r="AI29" i="1" s="1"/>
  <c r="AK30" i="1" s="1"/>
  <c r="AC31" i="1"/>
  <c r="AB31" i="1" s="1"/>
  <c r="AA32" i="1"/>
  <c r="AD32" i="1"/>
  <c r="V35" i="1"/>
  <c r="U35" i="1" s="1"/>
  <c r="T36" i="1" s="1"/>
  <c r="O37" i="1"/>
  <c r="N37" i="1" s="1"/>
  <c r="M38" i="1"/>
  <c r="AJ30" i="1" l="1"/>
  <c r="AI30" i="1" s="1"/>
  <c r="AK31" i="1" s="1"/>
  <c r="AC32" i="1"/>
  <c r="AB32" i="1" s="1"/>
  <c r="AA33" i="1" s="1"/>
  <c r="AD33" i="1"/>
  <c r="V36" i="1"/>
  <c r="U36" i="1" s="1"/>
  <c r="T37" i="1" s="1"/>
  <c r="O38" i="1"/>
  <c r="N38" i="1" s="1"/>
  <c r="M39" i="1" s="1"/>
  <c r="AJ31" i="1" l="1"/>
  <c r="AI31" i="1" s="1"/>
  <c r="AK32" i="1" s="1"/>
  <c r="AC33" i="1"/>
  <c r="AB33" i="1" s="1"/>
  <c r="AA34" i="1"/>
  <c r="AD34" i="1"/>
  <c r="V37" i="1"/>
  <c r="U37" i="1" s="1"/>
  <c r="T38" i="1" s="1"/>
  <c r="O39" i="1"/>
  <c r="N39" i="1" s="1"/>
  <c r="M40" i="1"/>
  <c r="AJ32" i="1" l="1"/>
  <c r="AC34" i="1"/>
  <c r="AB34" i="1" s="1"/>
  <c r="AA35" i="1" s="1"/>
  <c r="AD35" i="1"/>
  <c r="V38" i="1"/>
  <c r="U38" i="1" s="1"/>
  <c r="T39" i="1" s="1"/>
  <c r="O40" i="1"/>
  <c r="N40" i="1" s="1"/>
  <c r="M41" i="1" s="1"/>
  <c r="AI32" i="1" l="1"/>
  <c r="AK33" i="1" s="1"/>
  <c r="AC35" i="1"/>
  <c r="AB35" i="1" s="1"/>
  <c r="AA36" i="1"/>
  <c r="AD36" i="1"/>
  <c r="V39" i="1"/>
  <c r="U39" i="1" s="1"/>
  <c r="T40" i="1"/>
  <c r="O41" i="1"/>
  <c r="N41" i="1" s="1"/>
  <c r="M42" i="1" s="1"/>
  <c r="AJ33" i="1" l="1"/>
  <c r="AC36" i="1"/>
  <c r="AB36" i="1" s="1"/>
  <c r="AA37" i="1" s="1"/>
  <c r="AD37" i="1"/>
  <c r="V40" i="1"/>
  <c r="U40" i="1" s="1"/>
  <c r="T41" i="1"/>
  <c r="O42" i="1"/>
  <c r="N42" i="1" s="1"/>
  <c r="M43" i="1" s="1"/>
  <c r="AI33" i="1" l="1"/>
  <c r="AK34" i="1" s="1"/>
  <c r="AJ34" i="1"/>
  <c r="AC37" i="1"/>
  <c r="AB37" i="1" s="1"/>
  <c r="AA38" i="1"/>
  <c r="AD38" i="1"/>
  <c r="V41" i="1"/>
  <c r="U41" i="1" s="1"/>
  <c r="T42" i="1" s="1"/>
  <c r="O43" i="1"/>
  <c r="N43" i="1" s="1"/>
  <c r="M44" i="1" s="1"/>
  <c r="AI34" i="1" l="1"/>
  <c r="AK35" i="1" s="1"/>
  <c r="AJ35" i="1"/>
  <c r="AC38" i="1"/>
  <c r="AB38" i="1" s="1"/>
  <c r="AA39" i="1"/>
  <c r="AD39" i="1"/>
  <c r="V42" i="1"/>
  <c r="U42" i="1" s="1"/>
  <c r="T43" i="1"/>
  <c r="O44" i="1"/>
  <c r="N44" i="1" s="1"/>
  <c r="M45" i="1" s="1"/>
  <c r="AI35" i="1" l="1"/>
  <c r="AK36" i="1" s="1"/>
  <c r="AJ36" i="1"/>
  <c r="AC39" i="1"/>
  <c r="AB39" i="1" s="1"/>
  <c r="AA40" i="1"/>
  <c r="AD40" i="1"/>
  <c r="V43" i="1"/>
  <c r="U43" i="1" s="1"/>
  <c r="T44" i="1"/>
  <c r="O45" i="1"/>
  <c r="N45" i="1" s="1"/>
  <c r="M46" i="1" s="1"/>
  <c r="AI36" i="1" l="1"/>
  <c r="AK37" i="1" s="1"/>
  <c r="AC40" i="1"/>
  <c r="AB40" i="1" s="1"/>
  <c r="AA41" i="1" s="1"/>
  <c r="V44" i="1"/>
  <c r="U44" i="1" s="1"/>
  <c r="T45" i="1"/>
  <c r="O46" i="1"/>
  <c r="N46" i="1" s="1"/>
  <c r="M47" i="1" s="1"/>
  <c r="O47" i="1" s="1"/>
  <c r="N47" i="1" s="1"/>
  <c r="AJ37" i="1" l="1"/>
  <c r="AC41" i="1"/>
  <c r="AB41" i="1" s="1"/>
  <c r="AA42" i="1"/>
  <c r="AD41" i="1"/>
  <c r="AD42" i="1" s="1"/>
  <c r="V45" i="1"/>
  <c r="U45" i="1" s="1"/>
  <c r="T46" i="1"/>
  <c r="AI37" i="1" l="1"/>
  <c r="AK38" i="1" s="1"/>
  <c r="AJ38" i="1"/>
  <c r="AC42" i="1"/>
  <c r="AB42" i="1" s="1"/>
  <c r="AA43" i="1"/>
  <c r="AD43" i="1"/>
  <c r="V46" i="1"/>
  <c r="U46" i="1" s="1"/>
  <c r="T47" i="1" s="1"/>
  <c r="V47" i="1" s="1"/>
  <c r="U47" i="1" s="1"/>
  <c r="AI38" i="1" l="1"/>
  <c r="AK39" i="1" s="1"/>
  <c r="AJ39" i="1"/>
  <c r="AC43" i="1"/>
  <c r="AB43" i="1" s="1"/>
  <c r="AD44" i="1" s="1"/>
  <c r="AA44" i="1"/>
  <c r="AI39" i="1" l="1"/>
  <c r="AK40" i="1" s="1"/>
  <c r="AC44" i="1"/>
  <c r="AB44" i="1" s="1"/>
  <c r="AD45" i="1" s="1"/>
  <c r="AJ40" i="1" l="1"/>
  <c r="AI40" i="1" s="1"/>
  <c r="AA45" i="1"/>
  <c r="AK41" i="1" l="1"/>
  <c r="AJ41" i="1"/>
  <c r="AI41" i="1" s="1"/>
  <c r="AK42" i="1" s="1"/>
  <c r="AC45" i="1"/>
  <c r="AB45" i="1" s="1"/>
  <c r="AD46" i="1" s="1"/>
  <c r="AA46" i="1"/>
  <c r="AJ42" i="1" l="1"/>
  <c r="AI42" i="1" s="1"/>
  <c r="AC46" i="1"/>
  <c r="AB46" i="1" s="1"/>
  <c r="AA47" i="1" s="1"/>
  <c r="AC47" i="1" s="1"/>
  <c r="AB47" i="1" s="1"/>
  <c r="AD47" i="1"/>
  <c r="AK43" i="1" l="1"/>
  <c r="AJ43" i="1"/>
  <c r="AI43" i="1" s="1"/>
  <c r="AK44" i="1" l="1"/>
  <c r="AJ44" i="1"/>
  <c r="AI44" i="1" s="1"/>
  <c r="AK45" i="1" l="1"/>
  <c r="AJ45" i="1"/>
  <c r="AI45" i="1" s="1"/>
  <c r="AK46" i="1" l="1"/>
  <c r="AJ46" i="1"/>
  <c r="AI46" i="1" s="1"/>
  <c r="AK47" i="1" l="1"/>
  <c r="AJ47" i="1" l="1"/>
  <c r="AI47" i="1" s="1"/>
</calcChain>
</file>

<file path=xl/sharedStrings.xml><?xml version="1.0" encoding="utf-8"?>
<sst xmlns="http://schemas.openxmlformats.org/spreadsheetml/2006/main" count="40" uniqueCount="40">
  <si>
    <t>Austria, Period fertility tables, birth orders 1 to 5+</t>
  </si>
  <si>
    <t>Last modified: 09/01/2012</t>
  </si>
  <si>
    <t>Year</t>
  </si>
  <si>
    <t>x</t>
  </si>
  <si>
    <t>w0x</t>
  </si>
  <si>
    <t>m1x</t>
  </si>
  <si>
    <t>q1x</t>
  </si>
  <si>
    <t>l0x</t>
  </si>
  <si>
    <t>b1x</t>
  </si>
  <si>
    <t>L0x</t>
  </si>
  <si>
    <t>Sb1x</t>
  </si>
  <si>
    <t>w1x</t>
  </si>
  <si>
    <t>m2x</t>
  </si>
  <si>
    <t>q2x</t>
  </si>
  <si>
    <t>l1x</t>
  </si>
  <si>
    <t>b2x</t>
  </si>
  <si>
    <t>L1x</t>
  </si>
  <si>
    <t>Sb2x</t>
  </si>
  <si>
    <t>w2x</t>
  </si>
  <si>
    <t>m3x</t>
  </si>
  <si>
    <t>q3x</t>
  </si>
  <si>
    <t>l2x</t>
  </si>
  <si>
    <t>b3x</t>
  </si>
  <si>
    <t>L2x</t>
  </si>
  <si>
    <t>Sb3x</t>
  </si>
  <si>
    <t>w3x</t>
  </si>
  <si>
    <t>m4x</t>
  </si>
  <si>
    <t>q4x</t>
  </si>
  <si>
    <t>l3x</t>
  </si>
  <si>
    <t>b4x</t>
  </si>
  <si>
    <t>L3x</t>
  </si>
  <si>
    <t>Sb4x</t>
  </si>
  <si>
    <t>w4x</t>
  </si>
  <si>
    <t>m5px</t>
  </si>
  <si>
    <t>q5px</t>
  </si>
  <si>
    <t>l4x</t>
  </si>
  <si>
    <t>b5px</t>
  </si>
  <si>
    <t>L4x</t>
  </si>
  <si>
    <t>Sb5px</t>
  </si>
  <si>
    <t>55+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</si>
</sst>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00"/>
    <numFmt numFmtId="165" formatCode="0.000000"/>
    <numFmt numFmtId="168" formatCode="0.0"/>
    <numFmt numFmtId="169" formatCode="#,##0.0"/>
    <numFmt numFmtId="175" formatCode="#,##0.000000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rgb="FFC00000"/>
      </left>
      <right style="thin">
        <color rgb="FFC00000"/>
      </right>
      <top style="thin">
        <color rgb="FFC00000"/>
      </top>
      <bottom style="thin">
        <color indexed="64"/>
      </bottom>
      <diagonal/>
    </border>
    <border>
      <left style="thin">
        <color rgb="FFC00000"/>
      </left>
      <right style="thin">
        <color rgb="FFC00000"/>
      </right>
      <top style="thin">
        <color rgb="FFC00000"/>
      </top>
      <bottom style="thin">
        <color indexed="64"/>
      </bottom>
      <diagonal/>
    </border>
    <border>
      <left style="thin">
        <color rgb="FFC00000"/>
      </left>
      <right style="thick">
        <color rgb="FFC00000"/>
      </right>
      <top style="thin">
        <color rgb="FFC00000"/>
      </top>
      <bottom style="thin">
        <color indexed="64"/>
      </bottom>
      <diagonal/>
    </border>
    <border>
      <left style="thick">
        <color rgb="FFC00000"/>
      </left>
      <right style="thin">
        <color rgb="FFC00000"/>
      </right>
      <top style="thin">
        <color indexed="64"/>
      </top>
      <bottom/>
      <diagonal/>
    </border>
    <border>
      <left style="thin">
        <color rgb="FFC00000"/>
      </left>
      <right style="thin">
        <color rgb="FFC00000"/>
      </right>
      <top style="thin">
        <color indexed="64"/>
      </top>
      <bottom/>
      <diagonal/>
    </border>
    <border>
      <left style="thin">
        <color rgb="FFC00000"/>
      </left>
      <right style="thick">
        <color rgb="FFC00000"/>
      </right>
      <top style="thin">
        <color indexed="64"/>
      </top>
      <bottom/>
      <diagonal/>
    </border>
    <border>
      <left style="thick">
        <color rgb="FFC00000"/>
      </left>
      <right style="thin">
        <color rgb="FFC00000"/>
      </right>
      <top/>
      <bottom/>
      <diagonal/>
    </border>
    <border>
      <left style="thin">
        <color rgb="FFC00000"/>
      </left>
      <right style="thin">
        <color rgb="FFC00000"/>
      </right>
      <top/>
      <bottom/>
      <diagonal/>
    </border>
    <border>
      <left style="thin">
        <color rgb="FFC00000"/>
      </left>
      <right style="thick">
        <color rgb="FFC00000"/>
      </right>
      <top/>
      <bottom/>
      <diagonal/>
    </border>
    <border>
      <left style="thick">
        <color rgb="FFC00000"/>
      </left>
      <right style="thin">
        <color rgb="FFC00000"/>
      </right>
      <top/>
      <bottom style="thin">
        <color rgb="FFC00000"/>
      </bottom>
      <diagonal/>
    </border>
    <border>
      <left style="thin">
        <color rgb="FFC00000"/>
      </left>
      <right style="thin">
        <color rgb="FFC00000"/>
      </right>
      <top/>
      <bottom style="thin">
        <color rgb="FFC00000"/>
      </bottom>
      <diagonal/>
    </border>
    <border>
      <left style="thin">
        <color rgb="FFC00000"/>
      </left>
      <right style="thick">
        <color rgb="FFC00000"/>
      </right>
      <top/>
      <bottom style="thin">
        <color rgb="FFC00000"/>
      </bottom>
      <diagonal/>
    </border>
    <border>
      <left style="thick">
        <color rgb="FFC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C00000"/>
      </left>
      <right style="thin">
        <color indexed="64"/>
      </right>
      <top style="thin">
        <color indexed="64"/>
      </top>
      <bottom/>
      <diagonal/>
    </border>
    <border>
      <left style="thick">
        <color rgb="FFC00000"/>
      </left>
      <right style="thin">
        <color indexed="64"/>
      </right>
      <top/>
      <bottom/>
      <diagonal/>
    </border>
    <border>
      <left style="thick">
        <color rgb="FFC00000"/>
      </left>
      <right style="thin">
        <color indexed="64"/>
      </right>
      <top/>
      <bottom style="thin">
        <color indexed="64"/>
      </bottom>
      <diagonal/>
    </border>
    <border>
      <left style="thick">
        <color rgb="FFC00000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rgb="FFC00000"/>
      </right>
      <top style="thin">
        <color indexed="64"/>
      </top>
      <bottom style="thin">
        <color indexed="64"/>
      </bottom>
      <diagonal/>
    </border>
    <border>
      <left style="thick">
        <color rgb="FFC00000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rgb="FFC00000"/>
      </right>
      <top style="thin">
        <color indexed="64"/>
      </top>
      <bottom/>
      <diagonal/>
    </border>
    <border>
      <left style="thick">
        <color rgb="FFC00000"/>
      </left>
      <right/>
      <top/>
      <bottom/>
      <diagonal/>
    </border>
    <border>
      <left/>
      <right style="thick">
        <color rgb="FFC00000"/>
      </right>
      <top/>
      <bottom/>
      <diagonal/>
    </border>
    <border>
      <left style="thick">
        <color rgb="FFC00000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rgb="FFC00000"/>
      </right>
      <top/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1" fillId="0" borderId="0" xfId="0" applyFont="1"/>
    <xf numFmtId="164" fontId="1" fillId="0" borderId="0" xfId="0" applyNumberFormat="1" applyFont="1"/>
    <xf numFmtId="165" fontId="1" fillId="0" borderId="0" xfId="0" applyNumberFormat="1" applyFont="1"/>
    <xf numFmtId="3" fontId="1" fillId="0" borderId="0" xfId="0" applyNumberFormat="1" applyFont="1"/>
    <xf numFmtId="169" fontId="1" fillId="0" borderId="0" xfId="0" applyNumberFormat="1" applyFont="1"/>
    <xf numFmtId="0" fontId="1" fillId="0" borderId="0" xfId="0" applyFont="1" applyFill="1"/>
    <xf numFmtId="175" fontId="1" fillId="0" borderId="0" xfId="0" applyNumberFormat="1" applyFont="1"/>
    <xf numFmtId="0" fontId="1" fillId="0" borderId="0" xfId="0" applyFont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1" fillId="0" borderId="3" xfId="0" applyFont="1" applyFill="1" applyBorder="1"/>
    <xf numFmtId="0" fontId="1" fillId="0" borderId="4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7" xfId="0" applyFont="1" applyFill="1" applyBorder="1"/>
    <xf numFmtId="0" fontId="1" fillId="0" borderId="8" xfId="0" applyFont="1" applyBorder="1"/>
    <xf numFmtId="0" fontId="1" fillId="2" borderId="16" xfId="0" applyFont="1" applyFill="1" applyBorder="1"/>
    <xf numFmtId="0" fontId="1" fillId="2" borderId="17" xfId="0" applyFont="1" applyFill="1" applyBorder="1"/>
    <xf numFmtId="169" fontId="1" fillId="2" borderId="17" xfId="0" applyNumberFormat="1" applyFont="1" applyFill="1" applyBorder="1"/>
    <xf numFmtId="169" fontId="1" fillId="2" borderId="18" xfId="0" applyNumberFormat="1" applyFont="1" applyFill="1" applyBorder="1"/>
    <xf numFmtId="0" fontId="1" fillId="2" borderId="19" xfId="0" applyFont="1" applyFill="1" applyBorder="1"/>
    <xf numFmtId="0" fontId="1" fillId="2" borderId="20" xfId="0" applyFont="1" applyFill="1" applyBorder="1"/>
    <xf numFmtId="164" fontId="1" fillId="2" borderId="20" xfId="0" applyNumberFormat="1" applyFont="1" applyFill="1" applyBorder="1"/>
    <xf numFmtId="169" fontId="1" fillId="2" borderId="20" xfId="0" applyNumberFormat="1" applyFont="1" applyFill="1" applyBorder="1"/>
    <xf numFmtId="169" fontId="1" fillId="2" borderId="21" xfId="0" applyNumberFormat="1" applyFont="1" applyFill="1" applyBorder="1"/>
    <xf numFmtId="0" fontId="1" fillId="2" borderId="22" xfId="0" applyFont="1" applyFill="1" applyBorder="1"/>
    <xf numFmtId="0" fontId="1" fillId="2" borderId="23" xfId="0" applyFont="1" applyFill="1" applyBorder="1"/>
    <xf numFmtId="164" fontId="1" fillId="2" borderId="23" xfId="0" applyNumberFormat="1" applyFont="1" applyFill="1" applyBorder="1"/>
    <xf numFmtId="169" fontId="1" fillId="2" borderId="23" xfId="0" applyNumberFormat="1" applyFont="1" applyFill="1" applyBorder="1"/>
    <xf numFmtId="169" fontId="1" fillId="2" borderId="24" xfId="0" applyNumberFormat="1" applyFont="1" applyFill="1" applyBorder="1"/>
    <xf numFmtId="0" fontId="1" fillId="3" borderId="26" xfId="0" applyFont="1" applyFill="1" applyBorder="1"/>
    <xf numFmtId="0" fontId="1" fillId="3" borderId="2" xfId="0" applyFont="1" applyFill="1" applyBorder="1"/>
    <xf numFmtId="169" fontId="1" fillId="3" borderId="2" xfId="0" applyNumberFormat="1" applyFont="1" applyFill="1" applyBorder="1"/>
    <xf numFmtId="0" fontId="1" fillId="3" borderId="6" xfId="0" applyFont="1" applyFill="1" applyBorder="1"/>
    <xf numFmtId="0" fontId="1" fillId="3" borderId="27" xfId="0" applyFont="1" applyFill="1" applyBorder="1"/>
    <xf numFmtId="0" fontId="1" fillId="3" borderId="3" xfId="0" applyFont="1" applyFill="1" applyBorder="1"/>
    <xf numFmtId="3" fontId="1" fillId="3" borderId="3" xfId="0" applyNumberFormat="1" applyFont="1" applyFill="1" applyBorder="1"/>
    <xf numFmtId="169" fontId="1" fillId="3" borderId="3" xfId="0" applyNumberFormat="1" applyFont="1" applyFill="1" applyBorder="1"/>
    <xf numFmtId="3" fontId="1" fillId="3" borderId="7" xfId="0" applyNumberFormat="1" applyFont="1" applyFill="1" applyBorder="1"/>
    <xf numFmtId="164" fontId="1" fillId="3" borderId="3" xfId="0" applyNumberFormat="1" applyFont="1" applyFill="1" applyBorder="1"/>
    <xf numFmtId="0" fontId="1" fillId="3" borderId="28" xfId="0" applyFont="1" applyFill="1" applyBorder="1"/>
    <xf numFmtId="0" fontId="1" fillId="3" borderId="4" xfId="0" applyFont="1" applyFill="1" applyBorder="1"/>
    <xf numFmtId="164" fontId="1" fillId="3" borderId="4" xfId="0" applyNumberFormat="1" applyFont="1" applyFill="1" applyBorder="1"/>
    <xf numFmtId="3" fontId="1" fillId="3" borderId="4" xfId="0" applyNumberFormat="1" applyFont="1" applyFill="1" applyBorder="1"/>
    <xf numFmtId="169" fontId="1" fillId="3" borderId="4" xfId="0" applyNumberFormat="1" applyFont="1" applyFill="1" applyBorder="1"/>
    <xf numFmtId="3" fontId="1" fillId="3" borderId="8" xfId="0" applyNumberFormat="1" applyFont="1" applyFill="1" applyBorder="1"/>
    <xf numFmtId="0" fontId="1" fillId="4" borderId="32" xfId="0" applyFont="1" applyFill="1" applyBorder="1"/>
    <xf numFmtId="0" fontId="1" fillId="4" borderId="33" xfId="0" applyFont="1" applyFill="1" applyBorder="1"/>
    <xf numFmtId="168" fontId="1" fillId="4" borderId="33" xfId="0" applyNumberFormat="1" applyFont="1" applyFill="1" applyBorder="1"/>
    <xf numFmtId="169" fontId="1" fillId="4" borderId="33" xfId="0" applyNumberFormat="1" applyFont="1" applyFill="1" applyBorder="1"/>
    <xf numFmtId="169" fontId="1" fillId="4" borderId="34" xfId="0" applyNumberFormat="1" applyFont="1" applyFill="1" applyBorder="1"/>
    <xf numFmtId="0" fontId="1" fillId="4" borderId="35" xfId="0" applyFont="1" applyFill="1" applyBorder="1"/>
    <xf numFmtId="0" fontId="1" fillId="4" borderId="0" xfId="0" applyFont="1" applyFill="1" applyBorder="1"/>
    <xf numFmtId="3" fontId="1" fillId="4" borderId="0" xfId="0" applyNumberFormat="1" applyFont="1" applyFill="1" applyBorder="1"/>
    <xf numFmtId="168" fontId="1" fillId="4" borderId="0" xfId="0" applyNumberFormat="1" applyFont="1" applyFill="1" applyBorder="1"/>
    <xf numFmtId="169" fontId="1" fillId="4" borderId="0" xfId="0" applyNumberFormat="1" applyFont="1" applyFill="1" applyBorder="1"/>
    <xf numFmtId="169" fontId="1" fillId="4" borderId="36" xfId="0" applyNumberFormat="1" applyFont="1" applyFill="1" applyBorder="1"/>
    <xf numFmtId="164" fontId="1" fillId="4" borderId="0" xfId="0" applyNumberFormat="1" applyFont="1" applyFill="1" applyBorder="1"/>
    <xf numFmtId="0" fontId="1" fillId="4" borderId="37" xfId="0" applyFont="1" applyFill="1" applyBorder="1"/>
    <xf numFmtId="0" fontId="1" fillId="4" borderId="38" xfId="0" applyFont="1" applyFill="1" applyBorder="1"/>
    <xf numFmtId="164" fontId="1" fillId="4" borderId="38" xfId="0" applyNumberFormat="1" applyFont="1" applyFill="1" applyBorder="1"/>
    <xf numFmtId="3" fontId="1" fillId="4" borderId="38" xfId="0" applyNumberFormat="1" applyFont="1" applyFill="1" applyBorder="1"/>
    <xf numFmtId="168" fontId="1" fillId="4" borderId="38" xfId="0" applyNumberFormat="1" applyFont="1" applyFill="1" applyBorder="1"/>
    <xf numFmtId="169" fontId="1" fillId="4" borderId="38" xfId="0" applyNumberFormat="1" applyFont="1" applyFill="1" applyBorder="1"/>
    <xf numFmtId="169" fontId="1" fillId="4" borderId="39" xfId="0" applyNumberFormat="1" applyFont="1" applyFill="1" applyBorder="1"/>
    <xf numFmtId="0" fontId="1" fillId="5" borderId="32" xfId="0" applyFont="1" applyFill="1" applyBorder="1"/>
    <xf numFmtId="0" fontId="1" fillId="5" borderId="33" xfId="0" applyFont="1" applyFill="1" applyBorder="1"/>
    <xf numFmtId="168" fontId="1" fillId="5" borderId="33" xfId="0" applyNumberFormat="1" applyFont="1" applyFill="1" applyBorder="1"/>
    <xf numFmtId="169" fontId="1" fillId="5" borderId="33" xfId="0" applyNumberFormat="1" applyFont="1" applyFill="1" applyBorder="1"/>
    <xf numFmtId="169" fontId="1" fillId="5" borderId="34" xfId="0" applyNumberFormat="1" applyFont="1" applyFill="1" applyBorder="1"/>
    <xf numFmtId="0" fontId="1" fillId="5" borderId="35" xfId="0" applyFont="1" applyFill="1" applyBorder="1"/>
    <xf numFmtId="0" fontId="1" fillId="5" borderId="0" xfId="0" applyFont="1" applyFill="1" applyBorder="1"/>
    <xf numFmtId="3" fontId="1" fillId="5" borderId="0" xfId="0" applyNumberFormat="1" applyFont="1" applyFill="1" applyBorder="1"/>
    <xf numFmtId="168" fontId="1" fillId="5" borderId="0" xfId="0" applyNumberFormat="1" applyFont="1" applyFill="1" applyBorder="1"/>
    <xf numFmtId="169" fontId="1" fillId="5" borderId="0" xfId="0" applyNumberFormat="1" applyFont="1" applyFill="1" applyBorder="1"/>
    <xf numFmtId="169" fontId="1" fillId="5" borderId="36" xfId="0" applyNumberFormat="1" applyFont="1" applyFill="1" applyBorder="1"/>
    <xf numFmtId="164" fontId="1" fillId="5" borderId="0" xfId="0" applyNumberFormat="1" applyFont="1" applyFill="1" applyBorder="1"/>
    <xf numFmtId="0" fontId="1" fillId="5" borderId="37" xfId="0" applyFont="1" applyFill="1" applyBorder="1"/>
    <xf numFmtId="0" fontId="1" fillId="5" borderId="38" xfId="0" applyFont="1" applyFill="1" applyBorder="1"/>
    <xf numFmtId="164" fontId="1" fillId="5" borderId="38" xfId="0" applyNumberFormat="1" applyFont="1" applyFill="1" applyBorder="1"/>
    <xf numFmtId="3" fontId="1" fillId="5" borderId="38" xfId="0" applyNumberFormat="1" applyFont="1" applyFill="1" applyBorder="1"/>
    <xf numFmtId="168" fontId="1" fillId="5" borderId="38" xfId="0" applyNumberFormat="1" applyFont="1" applyFill="1" applyBorder="1"/>
    <xf numFmtId="169" fontId="1" fillId="5" borderId="38" xfId="0" applyNumberFormat="1" applyFont="1" applyFill="1" applyBorder="1"/>
    <xf numFmtId="169" fontId="1" fillId="5" borderId="39" xfId="0" applyNumberFormat="1" applyFont="1" applyFill="1" applyBorder="1"/>
    <xf numFmtId="0" fontId="1" fillId="6" borderId="10" xfId="0" applyFont="1" applyFill="1" applyBorder="1"/>
    <xf numFmtId="0" fontId="1" fillId="6" borderId="2" xfId="0" applyFont="1" applyFill="1" applyBorder="1"/>
    <xf numFmtId="168" fontId="1" fillId="6" borderId="2" xfId="0" applyNumberFormat="1" applyFont="1" applyFill="1" applyBorder="1"/>
    <xf numFmtId="169" fontId="1" fillId="6" borderId="2" xfId="0" applyNumberFormat="1" applyFont="1" applyFill="1" applyBorder="1"/>
    <xf numFmtId="0" fontId="1" fillId="6" borderId="11" xfId="0" applyFont="1" applyFill="1" applyBorder="1"/>
    <xf numFmtId="0" fontId="1" fillId="6" borderId="3" xfId="0" applyFont="1" applyFill="1" applyBorder="1"/>
    <xf numFmtId="3" fontId="1" fillId="6" borderId="3" xfId="0" applyNumberFormat="1" applyFont="1" applyFill="1" applyBorder="1"/>
    <xf numFmtId="168" fontId="1" fillId="6" borderId="3" xfId="0" applyNumberFormat="1" applyFont="1" applyFill="1" applyBorder="1"/>
    <xf numFmtId="169" fontId="1" fillId="6" borderId="3" xfId="0" applyNumberFormat="1" applyFont="1" applyFill="1" applyBorder="1"/>
    <xf numFmtId="0" fontId="1" fillId="6" borderId="12" xfId="0" applyFont="1" applyFill="1" applyBorder="1"/>
    <xf numFmtId="0" fontId="1" fillId="6" borderId="4" xfId="0" applyFont="1" applyFill="1" applyBorder="1"/>
    <xf numFmtId="3" fontId="1" fillId="6" borderId="4" xfId="0" applyNumberFormat="1" applyFont="1" applyFill="1" applyBorder="1"/>
    <xf numFmtId="168" fontId="1" fillId="6" borderId="4" xfId="0" applyNumberFormat="1" applyFont="1" applyFill="1" applyBorder="1"/>
    <xf numFmtId="169" fontId="1" fillId="6" borderId="4" xfId="0" applyNumberFormat="1" applyFont="1" applyFill="1" applyBorder="1"/>
    <xf numFmtId="0" fontId="2" fillId="0" borderId="1" xfId="0" applyFont="1" applyBorder="1"/>
    <xf numFmtId="0" fontId="2" fillId="0" borderId="5" xfId="0" applyFont="1" applyBorder="1"/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3" borderId="2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4" borderId="29" xfId="0" applyFont="1" applyFill="1" applyBorder="1" applyAlignment="1">
      <alignment horizontal="center"/>
    </xf>
    <xf numFmtId="0" fontId="2" fillId="4" borderId="30" xfId="0" applyFont="1" applyFill="1" applyBorder="1" applyAlignment="1">
      <alignment horizontal="center"/>
    </xf>
    <xf numFmtId="0" fontId="2" fillId="4" borderId="31" xfId="0" applyFont="1" applyFill="1" applyBorder="1" applyAlignment="1">
      <alignment horizontal="center"/>
    </xf>
    <xf numFmtId="0" fontId="2" fillId="5" borderId="29" xfId="0" applyFont="1" applyFill="1" applyBorder="1" applyAlignment="1">
      <alignment horizontal="center"/>
    </xf>
    <xf numFmtId="0" fontId="2" fillId="5" borderId="30" xfId="0" applyFont="1" applyFill="1" applyBorder="1" applyAlignment="1">
      <alignment horizontal="center"/>
    </xf>
    <xf numFmtId="0" fontId="2" fillId="5" borderId="31" xfId="0" applyFont="1" applyFill="1" applyBorder="1" applyAlignment="1">
      <alignment horizontal="center"/>
    </xf>
    <xf numFmtId="0" fontId="2" fillId="6" borderId="9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38E924-88F9-4972-A436-DC5C33F424BB}">
  <dimension ref="A1:AQ91"/>
  <sheetViews>
    <sheetView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G18" sqref="G18"/>
    </sheetView>
  </sheetViews>
  <sheetFormatPr baseColWidth="10" defaultRowHeight="14.25" x14ac:dyDescent="0.45"/>
  <cols>
    <col min="1" max="1" width="6" customWidth="1"/>
    <col min="2" max="2" width="5.265625" customWidth="1"/>
    <col min="3" max="3" width="9.1328125" customWidth="1"/>
    <col min="4" max="4" width="9.06640625" customWidth="1"/>
    <col min="5" max="5" width="8.6640625" customWidth="1"/>
    <col min="6" max="6" width="8.796875" customWidth="1"/>
    <col min="7" max="7" width="8" customWidth="1"/>
    <col min="9" max="9" width="8.9296875" customWidth="1"/>
    <col min="11" max="19" width="9.53125" customWidth="1"/>
    <col min="20" max="20" width="7.6640625" customWidth="1"/>
    <col min="21" max="21" width="8.1328125" customWidth="1"/>
    <col min="22" max="22" width="9.53125" customWidth="1"/>
    <col min="23" max="23" width="7.796875" customWidth="1"/>
    <col min="24" max="24" width="9.53125" customWidth="1"/>
    <col min="25" max="33" width="8.9296875" customWidth="1"/>
    <col min="34" max="37" width="8.796875" customWidth="1"/>
  </cols>
  <sheetData>
    <row r="1" spans="1:43" s="1" customFormat="1" ht="13.15" x14ac:dyDescent="0.4">
      <c r="A1" s="1" t="s">
        <v>0</v>
      </c>
      <c r="F1" s="3"/>
      <c r="G1" s="7"/>
    </row>
    <row r="2" spans="1:43" s="1" customFormat="1" ht="13.15" x14ac:dyDescent="0.4">
      <c r="A2" s="1" t="s">
        <v>1</v>
      </c>
    </row>
    <row r="3" spans="1:43" s="1" customFormat="1" ht="13.15" x14ac:dyDescent="0.4">
      <c r="A3" s="99" t="s">
        <v>2</v>
      </c>
      <c r="B3" s="100" t="s">
        <v>3</v>
      </c>
      <c r="C3" s="101" t="s">
        <v>4</v>
      </c>
      <c r="D3" s="102" t="s">
        <v>5</v>
      </c>
      <c r="E3" s="102" t="s">
        <v>6</v>
      </c>
      <c r="F3" s="102" t="s">
        <v>7</v>
      </c>
      <c r="G3" s="102" t="s">
        <v>8</v>
      </c>
      <c r="H3" s="102" t="s">
        <v>9</v>
      </c>
      <c r="I3" s="103" t="s">
        <v>10</v>
      </c>
      <c r="J3" s="104" t="s">
        <v>11</v>
      </c>
      <c r="K3" s="105" t="s">
        <v>12</v>
      </c>
      <c r="L3" s="105" t="s">
        <v>13</v>
      </c>
      <c r="M3" s="105" t="s">
        <v>14</v>
      </c>
      <c r="N3" s="105" t="s">
        <v>15</v>
      </c>
      <c r="O3" s="105" t="s">
        <v>16</v>
      </c>
      <c r="P3" s="106" t="s">
        <v>17</v>
      </c>
      <c r="Q3" s="107" t="s">
        <v>18</v>
      </c>
      <c r="R3" s="108" t="s">
        <v>19</v>
      </c>
      <c r="S3" s="108" t="s">
        <v>20</v>
      </c>
      <c r="T3" s="108" t="s">
        <v>21</v>
      </c>
      <c r="U3" s="108" t="s">
        <v>22</v>
      </c>
      <c r="V3" s="108" t="s">
        <v>23</v>
      </c>
      <c r="W3" s="109" t="s">
        <v>24</v>
      </c>
      <c r="X3" s="110" t="s">
        <v>25</v>
      </c>
      <c r="Y3" s="111" t="s">
        <v>26</v>
      </c>
      <c r="Z3" s="111" t="s">
        <v>27</v>
      </c>
      <c r="AA3" s="111" t="s">
        <v>28</v>
      </c>
      <c r="AB3" s="111" t="s">
        <v>29</v>
      </c>
      <c r="AC3" s="111" t="s">
        <v>30</v>
      </c>
      <c r="AD3" s="112" t="s">
        <v>31</v>
      </c>
      <c r="AE3" s="113" t="s">
        <v>32</v>
      </c>
      <c r="AF3" s="114" t="s">
        <v>33</v>
      </c>
      <c r="AG3" s="114" t="s">
        <v>34</v>
      </c>
      <c r="AH3" s="114" t="s">
        <v>35</v>
      </c>
      <c r="AI3" s="114" t="s">
        <v>36</v>
      </c>
      <c r="AJ3" s="114" t="s">
        <v>37</v>
      </c>
      <c r="AK3" s="114" t="s">
        <v>38</v>
      </c>
      <c r="AL3" s="8"/>
    </row>
    <row r="4" spans="1:43" s="1" customFormat="1" ht="13.15" x14ac:dyDescent="0.4">
      <c r="A4" s="9">
        <v>1991</v>
      </c>
      <c r="B4" s="13">
        <v>-12</v>
      </c>
      <c r="C4" s="17">
        <v>1</v>
      </c>
      <c r="D4" s="18">
        <v>0</v>
      </c>
      <c r="E4" s="18">
        <v>0</v>
      </c>
      <c r="F4" s="19">
        <v>10000</v>
      </c>
      <c r="G4" s="19">
        <f>H4*D4</f>
        <v>0</v>
      </c>
      <c r="H4" s="19">
        <f>F4-F4*E4*0.5</f>
        <v>10000</v>
      </c>
      <c r="I4" s="20">
        <v>0</v>
      </c>
      <c r="J4" s="31">
        <v>0</v>
      </c>
      <c r="K4" s="32"/>
      <c r="L4" s="32"/>
      <c r="M4" s="32">
        <v>0</v>
      </c>
      <c r="N4" s="33">
        <f>O4*K4</f>
        <v>0</v>
      </c>
      <c r="O4" s="33">
        <f>M4+F4*E4*0.5-M4*L4*0.5</f>
        <v>0</v>
      </c>
      <c r="P4" s="34">
        <v>0</v>
      </c>
      <c r="Q4" s="47">
        <v>0</v>
      </c>
      <c r="R4" s="48"/>
      <c r="S4" s="48"/>
      <c r="T4" s="48">
        <v>0</v>
      </c>
      <c r="U4" s="49">
        <f>V4*R4</f>
        <v>0</v>
      </c>
      <c r="V4" s="50">
        <f>T4+M4*L4*0.5-T4*S4*0.5</f>
        <v>0</v>
      </c>
      <c r="W4" s="51">
        <v>0</v>
      </c>
      <c r="X4" s="66">
        <v>0</v>
      </c>
      <c r="Y4" s="67"/>
      <c r="Z4" s="67"/>
      <c r="AA4" s="67">
        <v>0</v>
      </c>
      <c r="AB4" s="68">
        <f>AC4*Y4</f>
        <v>0</v>
      </c>
      <c r="AC4" s="69">
        <f>AA4+T4*S4*0.5-AA4*Z4*0.5</f>
        <v>0</v>
      </c>
      <c r="AD4" s="70">
        <v>0</v>
      </c>
      <c r="AE4" s="85">
        <v>0</v>
      </c>
      <c r="AF4" s="86"/>
      <c r="AG4" s="86"/>
      <c r="AH4" s="86">
        <v>0</v>
      </c>
      <c r="AI4" s="87">
        <f>AJ4*AF4</f>
        <v>0</v>
      </c>
      <c r="AJ4" s="88">
        <f t="shared" ref="AJ4:AJ18" si="0">AH4+AA4*Z4*0.5</f>
        <v>0</v>
      </c>
      <c r="AK4" s="88">
        <v>0</v>
      </c>
      <c r="AO4" s="5"/>
      <c r="AP4" s="5"/>
      <c r="AQ4" s="5"/>
    </row>
    <row r="5" spans="1:43" s="1" customFormat="1" ht="13.15" x14ac:dyDescent="0.4">
      <c r="A5" s="10">
        <v>1991</v>
      </c>
      <c r="B5" s="14">
        <v>13</v>
      </c>
      <c r="C5" s="21">
        <v>0.99992999999999999</v>
      </c>
      <c r="D5" s="22">
        <v>5.0000000000000002E-5</v>
      </c>
      <c r="E5" s="23">
        <f>D5/(1+0.5*D5)</f>
        <v>4.9998750031249224E-5</v>
      </c>
      <c r="F5" s="24">
        <f>F4*(1-E4)</f>
        <v>10000</v>
      </c>
      <c r="G5" s="24">
        <f t="shared" ref="G5:G47" si="1">H5*D5</f>
        <v>0.49998750031249223</v>
      </c>
      <c r="H5" s="24">
        <f t="shared" ref="H5:H47" si="2">F5-F5*E5*0.5</f>
        <v>9999.7500062498439</v>
      </c>
      <c r="I5" s="25">
        <f>I4+G5</f>
        <v>0.49998750031249223</v>
      </c>
      <c r="J5" s="35">
        <v>6.9999999999999994E-5</v>
      </c>
      <c r="K5" s="36"/>
      <c r="L5" s="36"/>
      <c r="M5" s="37">
        <f>M4-N4+H4*D4</f>
        <v>0</v>
      </c>
      <c r="N5" s="38">
        <f>O5*K5</f>
        <v>0</v>
      </c>
      <c r="O5" s="38">
        <f>M5+F5*E5*0.5-M5*L5*0.5</f>
        <v>0.24999375015624611</v>
      </c>
      <c r="P5" s="39">
        <f t="shared" ref="P5:P35" si="3">P4+N4</f>
        <v>0</v>
      </c>
      <c r="Q5" s="52">
        <v>0</v>
      </c>
      <c r="R5" s="53"/>
      <c r="S5" s="53"/>
      <c r="T5" s="54">
        <f>T4-U4+O4*K4</f>
        <v>0</v>
      </c>
      <c r="U5" s="55">
        <f>V5*R5</f>
        <v>0</v>
      </c>
      <c r="V5" s="56">
        <f>T5+M5*L5*0.5-T5*S5*0.5</f>
        <v>0</v>
      </c>
      <c r="W5" s="57">
        <f>W4+U4</f>
        <v>0</v>
      </c>
      <c r="X5" s="71">
        <v>0</v>
      </c>
      <c r="Y5" s="72"/>
      <c r="Z5" s="72"/>
      <c r="AA5" s="73">
        <f>AA4-AB4+V4*R4</f>
        <v>0</v>
      </c>
      <c r="AB5" s="74">
        <f>AC5*Y5</f>
        <v>0</v>
      </c>
      <c r="AC5" s="75">
        <f>AA5+T5*S5*0.5-AA5*Z5*0.5</f>
        <v>0</v>
      </c>
      <c r="AD5" s="76">
        <f>AD4+AB4</f>
        <v>0</v>
      </c>
      <c r="AE5" s="89">
        <v>0</v>
      </c>
      <c r="AF5" s="90"/>
      <c r="AG5" s="90"/>
      <c r="AH5" s="91">
        <f t="shared" ref="AH5:AH12" si="4">AH4+AC4*Y4</f>
        <v>0</v>
      </c>
      <c r="AI5" s="92">
        <f t="shared" ref="AI5:AI16" si="5">AJ5*AF5</f>
        <v>0</v>
      </c>
      <c r="AJ5" s="93">
        <f t="shared" si="0"/>
        <v>0</v>
      </c>
      <c r="AK5" s="93">
        <f t="shared" ref="AK5:AK18" si="6">AK4+AI4</f>
        <v>0</v>
      </c>
      <c r="AO5" s="5"/>
    </row>
    <row r="6" spans="1:43" s="1" customFormat="1" ht="13.15" x14ac:dyDescent="0.4">
      <c r="A6" s="10">
        <v>1991</v>
      </c>
      <c r="B6" s="14">
        <v>14</v>
      </c>
      <c r="C6" s="21">
        <v>0.99938000000000005</v>
      </c>
      <c r="D6" s="22">
        <v>4.6999999999999999E-4</v>
      </c>
      <c r="E6" s="23">
        <f>D6/(1+0.5*D6)</f>
        <v>4.6988957594965182E-4</v>
      </c>
      <c r="F6" s="24">
        <f t="shared" ref="F6:F47" si="7">F5*(1-E5)</f>
        <v>9999.5000124996877</v>
      </c>
      <c r="G6" s="24">
        <f t="shared" si="1"/>
        <v>4.6986608205820168</v>
      </c>
      <c r="H6" s="24">
        <f t="shared" si="2"/>
        <v>9997.1506820893974</v>
      </c>
      <c r="I6" s="25">
        <f t="shared" ref="I6:I47" si="8">I5+G6</f>
        <v>5.1986483208945087</v>
      </c>
      <c r="J6" s="35">
        <v>6.0999999999999997E-4</v>
      </c>
      <c r="K6" s="36">
        <v>3.8440000000000002E-2</v>
      </c>
      <c r="L6" s="40">
        <f>K6/(1+0.5*K6)</f>
        <v>3.7715115480465453E-2</v>
      </c>
      <c r="M6" s="37">
        <f>M5-N5+H5*D5</f>
        <v>0.49998750031249223</v>
      </c>
      <c r="N6" s="38">
        <f>O6*K6</f>
        <v>0.10916534728466126</v>
      </c>
      <c r="O6" s="38">
        <f>M6+F6*E6*0.5-M6*L6*0.5</f>
        <v>2.839889367446963</v>
      </c>
      <c r="P6" s="39">
        <f t="shared" si="3"/>
        <v>0</v>
      </c>
      <c r="Q6" s="52">
        <v>1.0000000000000001E-5</v>
      </c>
      <c r="R6" s="53"/>
      <c r="S6" s="53"/>
      <c r="T6" s="54">
        <f>T5-U5+O5*K5</f>
        <v>0</v>
      </c>
      <c r="U6" s="55">
        <f>V6*R6</f>
        <v>0</v>
      </c>
      <c r="V6" s="56">
        <f>T6+M6*L6*0.5-T6*S6*0.5</f>
        <v>9.4285431565374507E-3</v>
      </c>
      <c r="W6" s="57">
        <f t="shared" ref="W6:W47" si="9">W5+U5</f>
        <v>0</v>
      </c>
      <c r="X6" s="71">
        <v>0</v>
      </c>
      <c r="Y6" s="72"/>
      <c r="Z6" s="72"/>
      <c r="AA6" s="73">
        <f>AA5-AB5+V5*R5</f>
        <v>0</v>
      </c>
      <c r="AB6" s="74">
        <f>AC6*Y6</f>
        <v>0</v>
      </c>
      <c r="AC6" s="75">
        <f>AA6+T6*S6*0.5-AA6*Z6*0.5</f>
        <v>0</v>
      </c>
      <c r="AD6" s="76">
        <f t="shared" ref="AD6:AD8" si="10">AD5+AB5</f>
        <v>0</v>
      </c>
      <c r="AE6" s="89">
        <v>0</v>
      </c>
      <c r="AF6" s="90"/>
      <c r="AG6" s="90"/>
      <c r="AH6" s="91">
        <f t="shared" si="4"/>
        <v>0</v>
      </c>
      <c r="AI6" s="92">
        <f t="shared" si="5"/>
        <v>0</v>
      </c>
      <c r="AJ6" s="93">
        <f t="shared" si="0"/>
        <v>0</v>
      </c>
      <c r="AK6" s="93">
        <f t="shared" si="6"/>
        <v>0</v>
      </c>
      <c r="AO6" s="5"/>
    </row>
    <row r="7" spans="1:43" s="1" customFormat="1" ht="13.15" x14ac:dyDescent="0.4">
      <c r="A7" s="10">
        <v>1991</v>
      </c>
      <c r="B7" s="14">
        <v>15</v>
      </c>
      <c r="C7" s="21">
        <v>0.99780000000000002</v>
      </c>
      <c r="D7" s="22">
        <v>2.1099999999999999E-3</v>
      </c>
      <c r="E7" s="23">
        <f>D7/(1+0.5*D7)</f>
        <v>2.1077762960077118E-3</v>
      </c>
      <c r="F7" s="24">
        <f t="shared" si="7"/>
        <v>9994.8013516791052</v>
      </c>
      <c r="G7" s="24">
        <f t="shared" si="1"/>
        <v>21.066805372375054</v>
      </c>
      <c r="H7" s="24">
        <f t="shared" si="2"/>
        <v>9984.2679489929178</v>
      </c>
      <c r="I7" s="25">
        <f t="shared" si="8"/>
        <v>26.265453693269563</v>
      </c>
      <c r="J7" s="35">
        <v>2.15E-3</v>
      </c>
      <c r="K7" s="36">
        <v>1.0500000000000001E-2</v>
      </c>
      <c r="L7" s="40">
        <f>K7/(1+0.5*K7)</f>
        <v>1.0445162894802289E-2</v>
      </c>
      <c r="M7" s="37">
        <f>M6-N6+H6*D6</f>
        <v>5.0894829736098481</v>
      </c>
      <c r="N7" s="38">
        <f>O7*K7</f>
        <v>0.16376120691464666</v>
      </c>
      <c r="O7" s="38">
        <f>M7+F7*E7*0.5-M7*L7*0.5</f>
        <v>15.596305420442537</v>
      </c>
      <c r="P7" s="39">
        <f t="shared" si="3"/>
        <v>0.10916534728466126</v>
      </c>
      <c r="Q7" s="52">
        <v>4.0000000000000003E-5</v>
      </c>
      <c r="R7" s="53"/>
      <c r="S7" s="53"/>
      <c r="T7" s="54">
        <f t="shared" ref="T7:T47" si="11">T6-U6+O6*K6</f>
        <v>0.10916534728466126</v>
      </c>
      <c r="U7" s="55">
        <f t="shared" ref="U7:U47" si="12">V7*R7</f>
        <v>0</v>
      </c>
      <c r="V7" s="56">
        <f t="shared" ref="V7:V47" si="13">T7+M7*L7*0.5-T7*S7*0.5</f>
        <v>0.13574558663950007</v>
      </c>
      <c r="W7" s="57">
        <f t="shared" si="9"/>
        <v>0</v>
      </c>
      <c r="X7" s="71">
        <v>1.0000000000000001E-5</v>
      </c>
      <c r="Y7" s="72"/>
      <c r="Z7" s="72"/>
      <c r="AA7" s="73">
        <f t="shared" ref="AA7:AA8" si="14">AA6-AB6+V6*R6</f>
        <v>0</v>
      </c>
      <c r="AB7" s="74">
        <f t="shared" ref="AB7:AB8" si="15">AC7*Y7</f>
        <v>0</v>
      </c>
      <c r="AC7" s="75">
        <f t="shared" ref="AC7:AC8" si="16">AA7+T7*S7*0.5-AA7*Z7*0.5</f>
        <v>0</v>
      </c>
      <c r="AD7" s="76">
        <f t="shared" si="10"/>
        <v>0</v>
      </c>
      <c r="AE7" s="89">
        <v>0</v>
      </c>
      <c r="AF7" s="90"/>
      <c r="AG7" s="90"/>
      <c r="AH7" s="91">
        <f t="shared" si="4"/>
        <v>0</v>
      </c>
      <c r="AI7" s="92">
        <f t="shared" si="5"/>
        <v>0</v>
      </c>
      <c r="AJ7" s="93">
        <f t="shared" si="0"/>
        <v>0</v>
      </c>
      <c r="AK7" s="93">
        <f t="shared" si="6"/>
        <v>0</v>
      </c>
      <c r="AO7" s="5"/>
    </row>
    <row r="8" spans="1:43" s="1" customFormat="1" ht="13.15" x14ac:dyDescent="0.4">
      <c r="A8" s="10">
        <v>1991</v>
      </c>
      <c r="B8" s="14">
        <v>16</v>
      </c>
      <c r="C8" s="21">
        <v>0.99209999999999998</v>
      </c>
      <c r="D8" s="22">
        <v>6.5300000000000002E-3</v>
      </c>
      <c r="E8" s="23">
        <f t="shared" ref="E8:E71" si="17">D8/(1+0.5*D8)</f>
        <v>6.5087489347281126E-3</v>
      </c>
      <c r="F8" s="24">
        <f t="shared" si="7"/>
        <v>9973.7345463067304</v>
      </c>
      <c r="G8" s="24">
        <f t="shared" si="1"/>
        <v>64.916534103534914</v>
      </c>
      <c r="H8" s="24">
        <f t="shared" si="2"/>
        <v>9941.2762792549638</v>
      </c>
      <c r="I8" s="25">
        <f t="shared" si="8"/>
        <v>91.181987796804478</v>
      </c>
      <c r="J8" s="35">
        <v>7.43E-3</v>
      </c>
      <c r="K8" s="36">
        <v>4.5760000000000002E-2</v>
      </c>
      <c r="L8" s="40">
        <f t="shared" ref="L8:L47" si="18">K8/(1+0.5*K8)</f>
        <v>4.4736430470827468E-2</v>
      </c>
      <c r="M8" s="37">
        <f>M7-N7+H7*D7</f>
        <v>25.992527139070255</v>
      </c>
      <c r="N8" s="38">
        <f>O8*K8</f>
        <v>2.6481031834069912</v>
      </c>
      <c r="O8" s="38">
        <f>M8+F8*E8*0.5-M8*L8*0.5</f>
        <v>57.869387749278651</v>
      </c>
      <c r="P8" s="39">
        <f t="shared" si="3"/>
        <v>0.27292655419930789</v>
      </c>
      <c r="Q8" s="52">
        <v>4.6000000000000001E-4</v>
      </c>
      <c r="R8" s="53">
        <v>4.5719999999999997E-2</v>
      </c>
      <c r="S8" s="58">
        <f>R8/(1+0.5*R8)</f>
        <v>4.4698199167041423E-2</v>
      </c>
      <c r="T8" s="54">
        <f t="shared" si="11"/>
        <v>0.27292655419930789</v>
      </c>
      <c r="U8" s="55">
        <f t="shared" si="12"/>
        <v>3.8781227985655038E-2</v>
      </c>
      <c r="V8" s="56">
        <f t="shared" si="13"/>
        <v>0.8482333330195766</v>
      </c>
      <c r="W8" s="57">
        <f t="shared" si="9"/>
        <v>0</v>
      </c>
      <c r="X8" s="71">
        <v>1.0000000000000001E-5</v>
      </c>
      <c r="Y8" s="72"/>
      <c r="Z8" s="72"/>
      <c r="AA8" s="73">
        <f t="shared" si="14"/>
        <v>0</v>
      </c>
      <c r="AB8" s="74">
        <f t="shared" si="15"/>
        <v>0</v>
      </c>
      <c r="AC8" s="75">
        <f t="shared" si="16"/>
        <v>6.0996627387874952E-3</v>
      </c>
      <c r="AD8" s="76">
        <f t="shared" si="10"/>
        <v>0</v>
      </c>
      <c r="AE8" s="89">
        <v>0</v>
      </c>
      <c r="AF8" s="90"/>
      <c r="AG8" s="90"/>
      <c r="AH8" s="91">
        <f t="shared" si="4"/>
        <v>0</v>
      </c>
      <c r="AI8" s="92">
        <f t="shared" si="5"/>
        <v>0</v>
      </c>
      <c r="AJ8" s="93">
        <f t="shared" si="0"/>
        <v>0</v>
      </c>
      <c r="AK8" s="93">
        <f t="shared" si="6"/>
        <v>0</v>
      </c>
      <c r="AO8" s="5"/>
    </row>
    <row r="9" spans="1:43" s="1" customFormat="1" ht="13.15" x14ac:dyDescent="0.4">
      <c r="A9" s="10">
        <v>1991</v>
      </c>
      <c r="B9" s="14">
        <v>17</v>
      </c>
      <c r="C9" s="21">
        <v>0.97802</v>
      </c>
      <c r="D9" s="22">
        <v>1.7430000000000001E-2</v>
      </c>
      <c r="E9" s="23">
        <f t="shared" si="17"/>
        <v>1.72794099423524E-2</v>
      </c>
      <c r="F9" s="24">
        <f t="shared" si="7"/>
        <v>9908.8180122031954</v>
      </c>
      <c r="G9" s="24">
        <f t="shared" si="1"/>
        <v>171.21852847702445</v>
      </c>
      <c r="H9" s="24">
        <f t="shared" si="2"/>
        <v>9823.2087479646834</v>
      </c>
      <c r="I9" s="25">
        <f t="shared" si="8"/>
        <v>262.40051627382894</v>
      </c>
      <c r="J9" s="35">
        <v>2.0240000000000001E-2</v>
      </c>
      <c r="K9" s="36">
        <v>6.368E-2</v>
      </c>
      <c r="L9" s="40">
        <f t="shared" si="18"/>
        <v>6.1714994572801982E-2</v>
      </c>
      <c r="M9" s="37">
        <f t="shared" ref="M9:M47" si="19">M8-N8+H8*D8</f>
        <v>88.260958059198174</v>
      </c>
      <c r="N9" s="38">
        <f t="shared" ref="N9:N47" si="20">O9*K9</f>
        <v>10.898622494322177</v>
      </c>
      <c r="O9" s="38">
        <f t="shared" ref="O9:O47" si="21">M9+F9*E9*0.5-M9*L9*0.5</f>
        <v>171.14671002390355</v>
      </c>
      <c r="P9" s="39">
        <f t="shared" si="3"/>
        <v>2.921029737606299</v>
      </c>
      <c r="Q9" s="52">
        <v>1.73E-3</v>
      </c>
      <c r="R9" s="53">
        <v>2.4070000000000001E-2</v>
      </c>
      <c r="S9" s="58">
        <f t="shared" ref="S9:S47" si="22">R9/(1+0.5*R9)</f>
        <v>2.378376241928392E-2</v>
      </c>
      <c r="T9" s="54">
        <f t="shared" si="11"/>
        <v>2.8822485096206441</v>
      </c>
      <c r="U9" s="55">
        <f t="shared" si="12"/>
        <v>0.13410565421668366</v>
      </c>
      <c r="V9" s="56">
        <f t="shared" si="13"/>
        <v>5.5714854265344274</v>
      </c>
      <c r="W9" s="57">
        <f t="shared" si="9"/>
        <v>3.8781227985655038E-2</v>
      </c>
      <c r="X9" s="71">
        <v>2.0000000000000002E-5</v>
      </c>
      <c r="Y9" s="72"/>
      <c r="Z9" s="72"/>
      <c r="AA9" s="73">
        <f t="shared" ref="AA9:AA47" si="23">AA8-AB8+V8*R8</f>
        <v>3.8781227985655038E-2</v>
      </c>
      <c r="AB9" s="74">
        <f t="shared" ref="AB9:AB47" si="24">AC9*Y9</f>
        <v>0</v>
      </c>
      <c r="AC9" s="75">
        <f t="shared" ref="AC9:AC47" si="25">AA9+T9*S9*0.5-AA9*Z9*0.5</f>
        <v>7.3056584878731318E-2</v>
      </c>
      <c r="AD9" s="76">
        <f t="shared" ref="AD9:AD47" si="26">AD8+AB8</f>
        <v>0</v>
      </c>
      <c r="AE9" s="89">
        <v>0</v>
      </c>
      <c r="AF9" s="90"/>
      <c r="AG9" s="90"/>
      <c r="AH9" s="91">
        <f t="shared" si="4"/>
        <v>0</v>
      </c>
      <c r="AI9" s="92">
        <f t="shared" si="5"/>
        <v>0</v>
      </c>
      <c r="AJ9" s="93">
        <f t="shared" si="0"/>
        <v>0</v>
      </c>
      <c r="AK9" s="93">
        <f t="shared" si="6"/>
        <v>0</v>
      </c>
      <c r="AO9" s="5"/>
    </row>
    <row r="10" spans="1:43" s="1" customFormat="1" ht="13.15" x14ac:dyDescent="0.4">
      <c r="A10" s="10">
        <v>1991</v>
      </c>
      <c r="B10" s="14">
        <v>18</v>
      </c>
      <c r="C10" s="21">
        <v>0.95433999999999997</v>
      </c>
      <c r="D10" s="22">
        <v>3.0509999999999999E-2</v>
      </c>
      <c r="E10" s="23">
        <f t="shared" si="17"/>
        <v>3.0051563400327996E-2</v>
      </c>
      <c r="F10" s="24">
        <f t="shared" si="7"/>
        <v>9737.5994837261696</v>
      </c>
      <c r="G10" s="24">
        <f t="shared" si="1"/>
        <v>292.63008825219816</v>
      </c>
      <c r="H10" s="24">
        <f t="shared" si="2"/>
        <v>9591.284439600071</v>
      </c>
      <c r="I10" s="25">
        <f t="shared" si="8"/>
        <v>555.0306045260271</v>
      </c>
      <c r="J10" s="35">
        <v>4.1259999999999998E-2</v>
      </c>
      <c r="K10" s="36">
        <v>6.2880000000000005E-2</v>
      </c>
      <c r="L10" s="40">
        <f t="shared" si="18"/>
        <v>6.096331342589003E-2</v>
      </c>
      <c r="M10" s="37">
        <f t="shared" si="19"/>
        <v>248.58086404190044</v>
      </c>
      <c r="N10" s="38">
        <f t="shared" si="20"/>
        <v>24.354603100914044</v>
      </c>
      <c r="O10" s="38">
        <f t="shared" si="21"/>
        <v>387.31875160486709</v>
      </c>
      <c r="P10" s="39">
        <f t="shared" si="3"/>
        <v>13.819652231928476</v>
      </c>
      <c r="Q10" s="52">
        <v>4.2599999999999999E-3</v>
      </c>
      <c r="R10" s="53">
        <v>5.5840000000000001E-2</v>
      </c>
      <c r="S10" s="58">
        <f t="shared" si="22"/>
        <v>5.4323293641528526E-2</v>
      </c>
      <c r="T10" s="54">
        <f t="shared" si="11"/>
        <v>13.646765349726138</v>
      </c>
      <c r="U10" s="55">
        <f t="shared" si="12"/>
        <v>1.1644456638355265</v>
      </c>
      <c r="V10" s="56">
        <f t="shared" si="13"/>
        <v>20.853253292183499</v>
      </c>
      <c r="W10" s="57">
        <f t="shared" si="9"/>
        <v>0.17288688220233869</v>
      </c>
      <c r="X10" s="71">
        <v>1.2999999999999999E-4</v>
      </c>
      <c r="Y10" s="72">
        <v>0.45800000000000002</v>
      </c>
      <c r="Z10" s="77">
        <f>Y10/(1+0.5*Y10)</f>
        <v>0.37266069975589911</v>
      </c>
      <c r="AA10" s="73">
        <f t="shared" si="23"/>
        <v>0.17288688220233869</v>
      </c>
      <c r="AB10" s="74">
        <f t="shared" si="24"/>
        <v>0.23419437476933727</v>
      </c>
      <c r="AC10" s="75">
        <f t="shared" si="25"/>
        <v>0.51134142962737394</v>
      </c>
      <c r="AD10" s="76">
        <f t="shared" si="26"/>
        <v>0</v>
      </c>
      <c r="AE10" s="89">
        <v>1.0000000000000001E-5</v>
      </c>
      <c r="AF10" s="90"/>
      <c r="AG10" s="90"/>
      <c r="AH10" s="91">
        <f t="shared" si="4"/>
        <v>0</v>
      </c>
      <c r="AI10" s="92">
        <f t="shared" si="5"/>
        <v>0</v>
      </c>
      <c r="AJ10" s="93">
        <f t="shared" si="0"/>
        <v>3.2214073250069621E-2</v>
      </c>
      <c r="AK10" s="93">
        <f t="shared" si="6"/>
        <v>0</v>
      </c>
      <c r="AO10" s="5"/>
    </row>
    <row r="11" spans="1:43" s="1" customFormat="1" ht="13.15" x14ac:dyDescent="0.4">
      <c r="A11" s="10">
        <v>1991</v>
      </c>
      <c r="B11" s="14">
        <v>19</v>
      </c>
      <c r="C11" s="21">
        <v>0.92037000000000002</v>
      </c>
      <c r="D11" s="22">
        <v>4.5769999999999998E-2</v>
      </c>
      <c r="E11" s="23">
        <f t="shared" si="17"/>
        <v>4.4745988063174251E-2</v>
      </c>
      <c r="F11" s="24">
        <f t="shared" si="7"/>
        <v>9444.9693954739723</v>
      </c>
      <c r="G11" s="24">
        <f t="shared" si="1"/>
        <v>422.62448782692451</v>
      </c>
      <c r="H11" s="24">
        <f t="shared" si="2"/>
        <v>9233.6571515605101</v>
      </c>
      <c r="I11" s="25">
        <f t="shared" si="8"/>
        <v>977.65509235295167</v>
      </c>
      <c r="J11" s="35">
        <v>7.0230000000000001E-2</v>
      </c>
      <c r="K11" s="36">
        <v>8.8029999999999997E-2</v>
      </c>
      <c r="L11" s="40">
        <f t="shared" si="18"/>
        <v>8.4318711895901885E-2</v>
      </c>
      <c r="M11" s="37">
        <f t="shared" si="19"/>
        <v>516.85634919318454</v>
      </c>
      <c r="N11" s="38">
        <f t="shared" si="20"/>
        <v>62.182478430889859</v>
      </c>
      <c r="O11" s="38">
        <f t="shared" si="21"/>
        <v>706.37826230705286</v>
      </c>
      <c r="P11" s="39">
        <f t="shared" si="3"/>
        <v>38.17425533284252</v>
      </c>
      <c r="Q11" s="52">
        <v>8.6400000000000001E-3</v>
      </c>
      <c r="R11" s="53">
        <v>8.1159999999999996E-2</v>
      </c>
      <c r="S11" s="58">
        <f t="shared" si="22"/>
        <v>7.7994964346806583E-2</v>
      </c>
      <c r="T11" s="54">
        <f t="shared" si="11"/>
        <v>36.836922786804656</v>
      </c>
      <c r="U11" s="55">
        <f t="shared" si="12"/>
        <v>4.6415977270979365</v>
      </c>
      <c r="V11" s="56">
        <f t="shared" si="13"/>
        <v>57.190706346697105</v>
      </c>
      <c r="W11" s="57">
        <f t="shared" si="9"/>
        <v>1.3373325460378651</v>
      </c>
      <c r="X11" s="71">
        <v>7.3999999999999999E-4</v>
      </c>
      <c r="Y11" s="72">
        <v>2.5069999999999999E-2</v>
      </c>
      <c r="Z11" s="77">
        <f t="shared" ref="Z11:Z47" si="27">Y11/(1+0.5*Y11)</f>
        <v>2.4759637938441634E-2</v>
      </c>
      <c r="AA11" s="73">
        <f t="shared" si="23"/>
        <v>1.103138171268528</v>
      </c>
      <c r="AB11" s="74">
        <f t="shared" si="24"/>
        <v>6.3327541015998662E-2</v>
      </c>
      <c r="AC11" s="75">
        <f t="shared" si="25"/>
        <v>2.5260287601116342</v>
      </c>
      <c r="AD11" s="76">
        <f t="shared" si="26"/>
        <v>0.23419437476933727</v>
      </c>
      <c r="AE11" s="89">
        <v>3.0000000000000001E-5</v>
      </c>
      <c r="AF11" s="90"/>
      <c r="AG11" s="90"/>
      <c r="AH11" s="91">
        <f t="shared" si="4"/>
        <v>0.23419437476933727</v>
      </c>
      <c r="AI11" s="92">
        <f t="shared" si="5"/>
        <v>0</v>
      </c>
      <c r="AJ11" s="93">
        <f t="shared" si="0"/>
        <v>0.24785102562767897</v>
      </c>
      <c r="AK11" s="93">
        <f t="shared" si="6"/>
        <v>0</v>
      </c>
      <c r="AO11" s="5"/>
    </row>
    <row r="12" spans="1:43" s="6" customFormat="1" ht="13.15" x14ac:dyDescent="0.4">
      <c r="A12" s="11">
        <v>1991</v>
      </c>
      <c r="B12" s="15">
        <v>20</v>
      </c>
      <c r="C12" s="21">
        <v>0.87448000000000004</v>
      </c>
      <c r="D12" s="22">
        <v>5.9799999999999999E-2</v>
      </c>
      <c r="E12" s="23">
        <f t="shared" si="17"/>
        <v>5.8063889698028934E-2</v>
      </c>
      <c r="F12" s="24">
        <f t="shared" si="7"/>
        <v>9022.3449076470479</v>
      </c>
      <c r="G12" s="24">
        <f t="shared" si="1"/>
        <v>523.87243953519123</v>
      </c>
      <c r="H12" s="24">
        <f t="shared" si="2"/>
        <v>8760.4086878794515</v>
      </c>
      <c r="I12" s="25">
        <f t="shared" si="8"/>
        <v>1501.5275318881429</v>
      </c>
      <c r="J12" s="35">
        <v>0.10700999999999999</v>
      </c>
      <c r="K12" s="36">
        <v>0.11303000000000001</v>
      </c>
      <c r="L12" s="40">
        <f t="shared" si="18"/>
        <v>0.10698380997903484</v>
      </c>
      <c r="M12" s="37">
        <f t="shared" si="19"/>
        <v>877.29835858921911</v>
      </c>
      <c r="N12" s="38">
        <f t="shared" si="20"/>
        <v>123.46337181055954</v>
      </c>
      <c r="O12" s="38">
        <f t="shared" si="21"/>
        <v>1092.3062179117007</v>
      </c>
      <c r="P12" s="39">
        <f t="shared" si="3"/>
        <v>100.35673376373238</v>
      </c>
      <c r="Q12" s="52">
        <v>1.687E-2</v>
      </c>
      <c r="R12" s="53">
        <v>6.139E-2</v>
      </c>
      <c r="S12" s="58">
        <f t="shared" si="22"/>
        <v>5.9561752021694107E-2</v>
      </c>
      <c r="T12" s="54">
        <f t="shared" si="11"/>
        <v>94.377803490596577</v>
      </c>
      <c r="U12" s="55">
        <f t="shared" si="12"/>
        <v>8.5022393755846437</v>
      </c>
      <c r="V12" s="56">
        <f t="shared" si="13"/>
        <v>138.49551027178114</v>
      </c>
      <c r="W12" s="57">
        <f t="shared" si="9"/>
        <v>5.9789302731358021</v>
      </c>
      <c r="X12" s="71">
        <v>1.6000000000000001E-3</v>
      </c>
      <c r="Y12" s="72">
        <v>3.295E-2</v>
      </c>
      <c r="Z12" s="77">
        <f t="shared" si="27"/>
        <v>3.2415947268747386E-2</v>
      </c>
      <c r="AA12" s="73">
        <f t="shared" si="23"/>
        <v>5.6814083573504659</v>
      </c>
      <c r="AB12" s="74">
        <f t="shared" si="24"/>
        <v>0.27677927195057195</v>
      </c>
      <c r="AC12" s="75">
        <f t="shared" si="25"/>
        <v>8.3999779044179643</v>
      </c>
      <c r="AD12" s="76">
        <f t="shared" si="26"/>
        <v>0.29752191578533593</v>
      </c>
      <c r="AE12" s="89">
        <v>4.0000000000000003E-5</v>
      </c>
      <c r="AF12" s="90"/>
      <c r="AG12" s="90"/>
      <c r="AH12" s="91">
        <f t="shared" si="4"/>
        <v>0.29752191578533593</v>
      </c>
      <c r="AI12" s="92">
        <f t="shared" si="5"/>
        <v>0</v>
      </c>
      <c r="AJ12" s="93">
        <f t="shared" si="0"/>
        <v>0.38960603264738264</v>
      </c>
      <c r="AK12" s="93">
        <f t="shared" si="6"/>
        <v>0</v>
      </c>
      <c r="AL12" s="1"/>
      <c r="AM12" s="1"/>
      <c r="AN12" s="1"/>
      <c r="AO12" s="5"/>
      <c r="AP12" s="1"/>
    </row>
    <row r="13" spans="1:43" s="1" customFormat="1" ht="13.15" x14ac:dyDescent="0.4">
      <c r="A13" s="10">
        <v>1991</v>
      </c>
      <c r="B13" s="14">
        <v>21</v>
      </c>
      <c r="C13" s="21">
        <v>0.81511</v>
      </c>
      <c r="D13" s="22">
        <v>6.8180000000000004E-2</v>
      </c>
      <c r="E13" s="23">
        <f t="shared" si="17"/>
        <v>6.5932365654826963E-2</v>
      </c>
      <c r="F13" s="24">
        <f t="shared" si="7"/>
        <v>8498.4724681118569</v>
      </c>
      <c r="G13" s="24">
        <f t="shared" si="1"/>
        <v>560.32439427503061</v>
      </c>
      <c r="H13" s="24">
        <f t="shared" si="2"/>
        <v>8218.3102709743416</v>
      </c>
      <c r="I13" s="25">
        <f t="shared" si="8"/>
        <v>2061.8519261631736</v>
      </c>
      <c r="J13" s="35">
        <v>0.14939</v>
      </c>
      <c r="K13" s="36">
        <v>0.12246</v>
      </c>
      <c r="L13" s="40">
        <f t="shared" si="18"/>
        <v>0.1153944008367649</v>
      </c>
      <c r="M13" s="37">
        <f t="shared" si="19"/>
        <v>1277.7074263138506</v>
      </c>
      <c r="N13" s="38">
        <f t="shared" si="20"/>
        <v>181.74894556563183</v>
      </c>
      <c r="O13" s="38">
        <f t="shared" si="21"/>
        <v>1484.1494819992799</v>
      </c>
      <c r="P13" s="39">
        <f t="shared" si="3"/>
        <v>223.82010557429192</v>
      </c>
      <c r="Q13" s="52">
        <v>3.2009999999999997E-2</v>
      </c>
      <c r="R13" s="53">
        <v>6.2700000000000006E-2</v>
      </c>
      <c r="S13" s="58">
        <f t="shared" si="22"/>
        <v>6.0794104814078639E-2</v>
      </c>
      <c r="T13" s="54">
        <f t="shared" si="11"/>
        <v>209.33893592557149</v>
      </c>
      <c r="U13" s="55">
        <f t="shared" si="12"/>
        <v>17.348826081372668</v>
      </c>
      <c r="V13" s="56">
        <f t="shared" si="13"/>
        <v>276.69579077149388</v>
      </c>
      <c r="W13" s="57">
        <f t="shared" si="9"/>
        <v>14.481169648720446</v>
      </c>
      <c r="X13" s="71">
        <v>3.3700000000000002E-3</v>
      </c>
      <c r="Y13" s="72">
        <v>7.3910000000000003E-2</v>
      </c>
      <c r="Z13" s="77">
        <f t="shared" si="27"/>
        <v>7.1275995583222035E-2</v>
      </c>
      <c r="AA13" s="73">
        <f t="shared" si="23"/>
        <v>13.906868460984537</v>
      </c>
      <c r="AB13" s="74">
        <f t="shared" si="24"/>
        <v>1.4615364080631237</v>
      </c>
      <c r="AC13" s="75">
        <f t="shared" si="25"/>
        <v>19.774542119647187</v>
      </c>
      <c r="AD13" s="76">
        <f t="shared" si="26"/>
        <v>0.57430118773590788</v>
      </c>
      <c r="AE13" s="89">
        <v>1.2999999999999999E-4</v>
      </c>
      <c r="AF13" s="90">
        <v>0.24854000000000001</v>
      </c>
      <c r="AG13" s="90">
        <v>0.22106999999999999</v>
      </c>
      <c r="AH13" s="91">
        <f>AH12+AC12*Y12</f>
        <v>0.57430118773590788</v>
      </c>
      <c r="AI13" s="92">
        <f t="shared" si="5"/>
        <v>0.26591645917172935</v>
      </c>
      <c r="AJ13" s="93">
        <f t="shared" si="0"/>
        <v>1.0699141352366996</v>
      </c>
      <c r="AK13" s="93">
        <f t="shared" si="6"/>
        <v>0</v>
      </c>
      <c r="AO13" s="5"/>
    </row>
    <row r="14" spans="1:43" s="1" customFormat="1" ht="13.15" x14ac:dyDescent="0.4">
      <c r="A14" s="10">
        <v>1991</v>
      </c>
      <c r="B14" s="14">
        <v>22</v>
      </c>
      <c r="C14" s="21">
        <v>0.75143000000000004</v>
      </c>
      <c r="D14" s="22">
        <v>7.6590000000000005E-2</v>
      </c>
      <c r="E14" s="23">
        <f t="shared" si="17"/>
        <v>7.3765163079856894E-2</v>
      </c>
      <c r="F14" s="24">
        <f t="shared" si="7"/>
        <v>7938.1480738368264</v>
      </c>
      <c r="G14" s="24">
        <f t="shared" si="1"/>
        <v>585.5587872186253</v>
      </c>
      <c r="H14" s="24">
        <f t="shared" si="2"/>
        <v>7645.3686802275133</v>
      </c>
      <c r="I14" s="25">
        <f t="shared" si="8"/>
        <v>2647.4107133817988</v>
      </c>
      <c r="J14" s="35">
        <v>0.18792</v>
      </c>
      <c r="K14" s="36">
        <v>0.13619999999999999</v>
      </c>
      <c r="L14" s="40">
        <f t="shared" si="18"/>
        <v>0.12751615017320475</v>
      </c>
      <c r="M14" s="37">
        <f t="shared" si="19"/>
        <v>1656.2828750232493</v>
      </c>
      <c r="N14" s="38">
        <f t="shared" si="20"/>
        <v>251.07936923036036</v>
      </c>
      <c r="O14" s="38">
        <f t="shared" si="21"/>
        <v>1843.460860722176</v>
      </c>
      <c r="P14" s="39">
        <f t="shared" si="3"/>
        <v>405.56905113992377</v>
      </c>
      <c r="Q14" s="52">
        <v>5.4010000000000002E-2</v>
      </c>
      <c r="R14" s="53">
        <v>7.2489999999999999E-2</v>
      </c>
      <c r="S14" s="58">
        <f t="shared" si="22"/>
        <v>6.9954499177318094E-2</v>
      </c>
      <c r="T14" s="54">
        <f t="shared" si="11"/>
        <v>373.73905540983066</v>
      </c>
      <c r="U14" s="55">
        <f t="shared" si="12"/>
        <v>33.799774503622523</v>
      </c>
      <c r="V14" s="56">
        <f t="shared" si="13"/>
        <v>466.26809909811732</v>
      </c>
      <c r="W14" s="57">
        <f t="shared" si="9"/>
        <v>31.829995730093113</v>
      </c>
      <c r="X14" s="71">
        <v>6.0800000000000003E-3</v>
      </c>
      <c r="Y14" s="72">
        <v>8.7260000000000004E-2</v>
      </c>
      <c r="Z14" s="77">
        <f t="shared" si="27"/>
        <v>8.3612008087157325E-2</v>
      </c>
      <c r="AA14" s="73">
        <f t="shared" si="23"/>
        <v>29.794158134294079</v>
      </c>
      <c r="AB14" s="74">
        <f t="shared" si="24"/>
        <v>3.6318438928950281</v>
      </c>
      <c r="AC14" s="75">
        <f t="shared" si="25"/>
        <v>41.620947660956084</v>
      </c>
      <c r="AD14" s="76">
        <f t="shared" si="26"/>
        <v>2.0358375957990313</v>
      </c>
      <c r="AE14" s="89">
        <v>5.6999999999999998E-4</v>
      </c>
      <c r="AF14" s="90">
        <v>2.7310000000000001E-2</v>
      </c>
      <c r="AG14" s="90">
        <v>2.6939999999999999E-2</v>
      </c>
      <c r="AH14" s="91">
        <f t="shared" ref="AH14:AH47" si="28">AH13+AC13*Y13</f>
        <v>2.0358375957990313</v>
      </c>
      <c r="AI14" s="92">
        <f t="shared" si="5"/>
        <v>8.9615369673664777E-2</v>
      </c>
      <c r="AJ14" s="93">
        <f t="shared" si="0"/>
        <v>3.2814122912363519</v>
      </c>
      <c r="AK14" s="93">
        <f t="shared" si="6"/>
        <v>0.26591645917172935</v>
      </c>
      <c r="AO14" s="5"/>
    </row>
    <row r="15" spans="1:43" s="1" customFormat="1" ht="13.15" x14ac:dyDescent="0.4">
      <c r="A15" s="10">
        <v>1991</v>
      </c>
      <c r="B15" s="14">
        <v>23</v>
      </c>
      <c r="C15" s="21">
        <v>0.68479999999999996</v>
      </c>
      <c r="D15" s="22">
        <v>8.6580000000000004E-2</v>
      </c>
      <c r="E15" s="23">
        <f t="shared" si="17"/>
        <v>8.2987472323131625E-2</v>
      </c>
      <c r="F15" s="24">
        <f t="shared" si="7"/>
        <v>7352.5892866182012</v>
      </c>
      <c r="G15" s="24">
        <f t="shared" si="1"/>
        <v>610.17279992658212</v>
      </c>
      <c r="H15" s="24">
        <f t="shared" si="2"/>
        <v>7047.5028866549101</v>
      </c>
      <c r="I15" s="25">
        <f t="shared" si="8"/>
        <v>3257.583513308381</v>
      </c>
      <c r="J15" s="35">
        <v>0.22261</v>
      </c>
      <c r="K15" s="36">
        <v>0.14771000000000001</v>
      </c>
      <c r="L15" s="40">
        <f t="shared" si="18"/>
        <v>0.13755115914159732</v>
      </c>
      <c r="M15" s="37">
        <f t="shared" si="19"/>
        <v>1990.7622930115144</v>
      </c>
      <c r="N15" s="38">
        <f t="shared" si="20"/>
        <v>318.89597311769575</v>
      </c>
      <c r="O15" s="38">
        <f t="shared" si="21"/>
        <v>2158.9328624852465</v>
      </c>
      <c r="P15" s="39">
        <f t="shared" si="3"/>
        <v>656.64842037028416</v>
      </c>
      <c r="Q15" s="52">
        <v>8.1559999999999994E-2</v>
      </c>
      <c r="R15" s="53">
        <v>6.5259999999999999E-2</v>
      </c>
      <c r="S15" s="58">
        <f t="shared" si="22"/>
        <v>6.3197854023222255E-2</v>
      </c>
      <c r="T15" s="54">
        <f t="shared" si="11"/>
        <v>591.01865013656845</v>
      </c>
      <c r="U15" s="55">
        <f t="shared" si="12"/>
        <v>46.286237474081332</v>
      </c>
      <c r="V15" s="56">
        <f t="shared" si="13"/>
        <v>709.25892543796101</v>
      </c>
      <c r="W15" s="57">
        <f t="shared" si="9"/>
        <v>65.629770233715632</v>
      </c>
      <c r="X15" s="71">
        <v>9.7400000000000004E-3</v>
      </c>
      <c r="Y15" s="72">
        <v>7.0660000000000001E-2</v>
      </c>
      <c r="Z15" s="77">
        <f t="shared" si="27"/>
        <v>6.8248770923280494E-2</v>
      </c>
      <c r="AA15" s="73">
        <f t="shared" si="23"/>
        <v>59.962088745021575</v>
      </c>
      <c r="AB15" s="74">
        <f t="shared" si="24"/>
        <v>5.4119535884362273</v>
      </c>
      <c r="AC15" s="75">
        <f t="shared" si="25"/>
        <v>76.591474503767728</v>
      </c>
      <c r="AD15" s="76">
        <f t="shared" si="26"/>
        <v>5.6676814886940594</v>
      </c>
      <c r="AE15" s="89">
        <v>1.2899999999999999E-3</v>
      </c>
      <c r="AF15" s="90">
        <v>7.1029999999999996E-2</v>
      </c>
      <c r="AG15" s="90">
        <v>6.8599999999999994E-2</v>
      </c>
      <c r="AH15" s="91">
        <f t="shared" si="28"/>
        <v>5.6676814886940594</v>
      </c>
      <c r="AI15" s="92">
        <f t="shared" si="5"/>
        <v>0.54791483071365554</v>
      </c>
      <c r="AJ15" s="93">
        <f t="shared" si="0"/>
        <v>7.7138509181142556</v>
      </c>
      <c r="AK15" s="93">
        <f t="shared" si="6"/>
        <v>0.35553182884539414</v>
      </c>
      <c r="AO15" s="5"/>
    </row>
    <row r="16" spans="1:43" s="1" customFormat="1" ht="13.15" x14ac:dyDescent="0.4">
      <c r="A16" s="10">
        <v>1991</v>
      </c>
      <c r="B16" s="14">
        <v>24</v>
      </c>
      <c r="C16" s="21">
        <v>0.61019999999999996</v>
      </c>
      <c r="D16" s="22">
        <v>0.10215</v>
      </c>
      <c r="E16" s="23">
        <f t="shared" si="17"/>
        <v>9.7186214114121261E-2</v>
      </c>
      <c r="F16" s="24">
        <f t="shared" si="7"/>
        <v>6742.416486691619</v>
      </c>
      <c r="G16" s="24">
        <f t="shared" si="1"/>
        <v>655.26993232219286</v>
      </c>
      <c r="H16" s="24">
        <f t="shared" si="2"/>
        <v>6414.7815205305224</v>
      </c>
      <c r="I16" s="25">
        <f t="shared" si="8"/>
        <v>3912.8534456305738</v>
      </c>
      <c r="J16" s="35">
        <v>0.25508999999999998</v>
      </c>
      <c r="K16" s="36">
        <v>0.16016</v>
      </c>
      <c r="L16" s="40">
        <f t="shared" si="18"/>
        <v>0.14828531219909638</v>
      </c>
      <c r="M16" s="37">
        <f t="shared" si="19"/>
        <v>2282.0391198204006</v>
      </c>
      <c r="N16" s="38">
        <f t="shared" si="20"/>
        <v>390.8668995134804</v>
      </c>
      <c r="O16" s="38">
        <f t="shared" si="21"/>
        <v>2440.4776443149376</v>
      </c>
      <c r="P16" s="39">
        <f t="shared" si="3"/>
        <v>975.54439348797996</v>
      </c>
      <c r="Q16" s="52">
        <v>0.11632000000000001</v>
      </c>
      <c r="R16" s="53">
        <v>6.991E-2</v>
      </c>
      <c r="S16" s="58">
        <f t="shared" si="22"/>
        <v>6.7548830625486125E-2</v>
      </c>
      <c r="T16" s="54">
        <f t="shared" si="11"/>
        <v>863.62838578018295</v>
      </c>
      <c r="U16" s="55">
        <f t="shared" si="12"/>
        <v>70.165610791336761</v>
      </c>
      <c r="V16" s="56">
        <f t="shared" si="13"/>
        <v>1003.6562836695288</v>
      </c>
      <c r="W16" s="57">
        <f t="shared" si="9"/>
        <v>111.91600770779696</v>
      </c>
      <c r="X16" s="71">
        <v>1.6230000000000001E-2</v>
      </c>
      <c r="Y16" s="72">
        <v>8.2890000000000005E-2</v>
      </c>
      <c r="Z16" s="77">
        <f t="shared" si="27"/>
        <v>7.9591337036521381E-2</v>
      </c>
      <c r="AA16" s="73">
        <f t="shared" si="23"/>
        <v>100.83637263066669</v>
      </c>
      <c r="AB16" s="74">
        <f t="shared" si="24"/>
        <v>10.443482313280903</v>
      </c>
      <c r="AC16" s="75">
        <f t="shared" si="25"/>
        <v>125.99206554808664</v>
      </c>
      <c r="AD16" s="76">
        <f t="shared" si="26"/>
        <v>11.079635077130288</v>
      </c>
      <c r="AE16" s="89">
        <v>2.16E-3</v>
      </c>
      <c r="AF16" s="90">
        <v>7.6980000000000007E-2</v>
      </c>
      <c r="AG16" s="90">
        <v>7.4130000000000001E-2</v>
      </c>
      <c r="AH16" s="91">
        <f t="shared" si="28"/>
        <v>11.079635077130288</v>
      </c>
      <c r="AI16" s="92">
        <f t="shared" si="5"/>
        <v>1.1618195674244183</v>
      </c>
      <c r="AJ16" s="93">
        <f t="shared" si="0"/>
        <v>15.092485936924113</v>
      </c>
      <c r="AK16" s="93">
        <f t="shared" si="6"/>
        <v>0.90344665955904968</v>
      </c>
      <c r="AO16" s="5"/>
    </row>
    <row r="17" spans="1:41" s="1" customFormat="1" ht="13.15" x14ac:dyDescent="0.4">
      <c r="A17" s="10">
        <v>1991</v>
      </c>
      <c r="B17" s="14">
        <v>25</v>
      </c>
      <c r="C17" s="21">
        <v>0.53515000000000001</v>
      </c>
      <c r="D17" s="22">
        <v>0.10942</v>
      </c>
      <c r="E17" s="23">
        <f t="shared" si="17"/>
        <v>0.10374415716168425</v>
      </c>
      <c r="F17" s="24">
        <f t="shared" si="7"/>
        <v>6087.1465543694258</v>
      </c>
      <c r="G17" s="24">
        <f t="shared" si="1"/>
        <v>631.50588880270652</v>
      </c>
      <c r="H17" s="24">
        <f t="shared" si="2"/>
        <v>5771.3936099680723</v>
      </c>
      <c r="I17" s="25">
        <f t="shared" si="8"/>
        <v>4544.3593344332803</v>
      </c>
      <c r="J17" s="35">
        <v>0.27917999999999998</v>
      </c>
      <c r="K17" s="36">
        <v>0.16299</v>
      </c>
      <c r="L17" s="40">
        <f t="shared" si="18"/>
        <v>0.15070804765625359</v>
      </c>
      <c r="M17" s="37">
        <f t="shared" si="19"/>
        <v>2546.442152629113</v>
      </c>
      <c r="N17" s="38">
        <f t="shared" si="20"/>
        <v>435.23389770029786</v>
      </c>
      <c r="O17" s="38">
        <f t="shared" si="21"/>
        <v>2670.3104343843052</v>
      </c>
      <c r="P17" s="39">
        <f t="shared" si="3"/>
        <v>1366.4112930014603</v>
      </c>
      <c r="Q17" s="52">
        <v>0.15604000000000001</v>
      </c>
      <c r="R17" s="53">
        <v>6.5240000000000006E-2</v>
      </c>
      <c r="S17" s="58">
        <f t="shared" si="22"/>
        <v>6.3179097828823763E-2</v>
      </c>
      <c r="T17" s="54">
        <f t="shared" si="11"/>
        <v>1184.3296745023265</v>
      </c>
      <c r="U17" s="55">
        <f t="shared" si="12"/>
        <v>87.343435757997028</v>
      </c>
      <c r="V17" s="56">
        <f t="shared" si="13"/>
        <v>1338.8018969650063</v>
      </c>
      <c r="W17" s="57">
        <f t="shared" si="9"/>
        <v>182.08161849913373</v>
      </c>
      <c r="X17" s="71">
        <v>2.5420000000000002E-2</v>
      </c>
      <c r="Y17" s="72">
        <v>6.9800000000000001E-2</v>
      </c>
      <c r="Z17" s="77">
        <f t="shared" si="27"/>
        <v>6.744613006087545E-2</v>
      </c>
      <c r="AA17" s="73">
        <f t="shared" si="23"/>
        <v>160.55850110872257</v>
      </c>
      <c r="AB17" s="74">
        <f t="shared" si="24"/>
        <v>13.440437872965074</v>
      </c>
      <c r="AC17" s="75">
        <f t="shared" si="25"/>
        <v>192.55641651812425</v>
      </c>
      <c r="AD17" s="76">
        <f t="shared" si="26"/>
        <v>21.523117390411191</v>
      </c>
      <c r="AE17" s="89">
        <v>4.2199999999999998E-3</v>
      </c>
      <c r="AF17" s="90">
        <v>6.0650000000000003E-2</v>
      </c>
      <c r="AG17" s="90">
        <v>5.8860000000000003E-2</v>
      </c>
      <c r="AH17" s="91">
        <f t="shared" si="28"/>
        <v>21.523117390411191</v>
      </c>
      <c r="AI17" s="92">
        <f t="shared" ref="AI17:AI47" si="29">AJ17*AF17</f>
        <v>1.6337679972763337</v>
      </c>
      <c r="AJ17" s="93">
        <f t="shared" si="0"/>
        <v>26.937642164490249</v>
      </c>
      <c r="AK17" s="93">
        <f t="shared" si="6"/>
        <v>2.0652662269834678</v>
      </c>
      <c r="AO17" s="5"/>
    </row>
    <row r="18" spans="1:41" s="1" customFormat="1" ht="13.15" x14ac:dyDescent="0.4">
      <c r="A18" s="10">
        <v>1991</v>
      </c>
      <c r="B18" s="14">
        <v>26</v>
      </c>
      <c r="C18" s="21">
        <v>0.46755999999999998</v>
      </c>
      <c r="D18" s="22">
        <v>0.1111</v>
      </c>
      <c r="E18" s="23">
        <f t="shared" si="17"/>
        <v>0.10525318554308181</v>
      </c>
      <c r="F18" s="24">
        <f t="shared" si="7"/>
        <v>5455.6406655667188</v>
      </c>
      <c r="G18" s="24">
        <f t="shared" si="1"/>
        <v>574.22355922927613</v>
      </c>
      <c r="H18" s="24">
        <f t="shared" si="2"/>
        <v>5168.5288859520806</v>
      </c>
      <c r="I18" s="25">
        <f t="shared" si="8"/>
        <v>5118.5828936625567</v>
      </c>
      <c r="J18" s="35">
        <v>0.29259000000000002</v>
      </c>
      <c r="K18" s="36">
        <v>0.15959999999999999</v>
      </c>
      <c r="L18" s="40">
        <f t="shared" si="18"/>
        <v>0.14780514910168549</v>
      </c>
      <c r="M18" s="37">
        <f t="shared" si="19"/>
        <v>2742.7141437315217</v>
      </c>
      <c r="N18" s="38">
        <f t="shared" si="20"/>
        <v>451.21031298403545</v>
      </c>
      <c r="O18" s="38">
        <f t="shared" si="21"/>
        <v>2827.1322868673901</v>
      </c>
      <c r="P18" s="39">
        <f t="shared" si="3"/>
        <v>1801.6451907017581</v>
      </c>
      <c r="Q18" s="52">
        <v>0.19719</v>
      </c>
      <c r="R18" s="53">
        <v>6.6729999999999998E-2</v>
      </c>
      <c r="S18" s="58">
        <f t="shared" si="22"/>
        <v>6.4575440430051326E-2</v>
      </c>
      <c r="T18" s="54">
        <f t="shared" si="11"/>
        <v>1532.2201364446273</v>
      </c>
      <c r="U18" s="55">
        <f t="shared" si="12"/>
        <v>112.46953650893346</v>
      </c>
      <c r="V18" s="56">
        <f t="shared" si="13"/>
        <v>1685.4418778500444</v>
      </c>
      <c r="W18" s="57">
        <f t="shared" si="9"/>
        <v>269.42505425713074</v>
      </c>
      <c r="X18" s="71">
        <v>3.5909999999999997E-2</v>
      </c>
      <c r="Y18" s="72">
        <v>7.7130000000000004E-2</v>
      </c>
      <c r="Z18" s="77">
        <f t="shared" si="27"/>
        <v>7.4265934245810336E-2</v>
      </c>
      <c r="AA18" s="73">
        <f t="shared" si="23"/>
        <v>234.4614989937545</v>
      </c>
      <c r="AB18" s="74">
        <f t="shared" si="24"/>
        <v>21.228269534451979</v>
      </c>
      <c r="AC18" s="75">
        <f t="shared" si="25"/>
        <v>275.22714293338493</v>
      </c>
      <c r="AD18" s="76">
        <f t="shared" si="26"/>
        <v>34.963555263376264</v>
      </c>
      <c r="AE18" s="89">
        <v>6.7600000000000004E-3</v>
      </c>
      <c r="AF18" s="90">
        <v>8.6749999999999994E-2</v>
      </c>
      <c r="AG18" s="90">
        <v>8.3140000000000006E-2</v>
      </c>
      <c r="AH18" s="91">
        <f t="shared" si="28"/>
        <v>34.963555263376264</v>
      </c>
      <c r="AI18" s="92">
        <f t="shared" si="29"/>
        <v>3.788355704948287</v>
      </c>
      <c r="AJ18" s="93">
        <f t="shared" si="0"/>
        <v>43.669806397098412</v>
      </c>
      <c r="AK18" s="93">
        <f t="shared" si="6"/>
        <v>3.6990342242598016</v>
      </c>
      <c r="AO18" s="5"/>
    </row>
    <row r="19" spans="1:41" s="1" customFormat="1" ht="13.15" x14ac:dyDescent="0.4">
      <c r="A19" s="10">
        <v>1991</v>
      </c>
      <c r="B19" s="14">
        <v>27</v>
      </c>
      <c r="C19" s="21">
        <v>0.40797</v>
      </c>
      <c r="D19" s="22">
        <v>0.11144</v>
      </c>
      <c r="E19" s="23">
        <f t="shared" si="17"/>
        <v>0.10555829197135604</v>
      </c>
      <c r="F19" s="24">
        <f t="shared" si="7"/>
        <v>4881.4171063374424</v>
      </c>
      <c r="G19" s="24">
        <f t="shared" si="1"/>
        <v>515.2740521447397</v>
      </c>
      <c r="H19" s="24">
        <f t="shared" si="2"/>
        <v>4623.7800802650727</v>
      </c>
      <c r="I19" s="25">
        <f t="shared" si="8"/>
        <v>5633.8569458072961</v>
      </c>
      <c r="J19" s="35">
        <v>0.29774</v>
      </c>
      <c r="K19" s="36">
        <v>0.15382999999999999</v>
      </c>
      <c r="L19" s="40">
        <f t="shared" si="18"/>
        <v>0.14284321418124921</v>
      </c>
      <c r="M19" s="37">
        <f t="shared" si="19"/>
        <v>2865.7273899767624</v>
      </c>
      <c r="N19" s="38">
        <f t="shared" si="20"/>
        <v>448.98201507223558</v>
      </c>
      <c r="O19" s="38">
        <f t="shared" si="21"/>
        <v>2918.6895603733706</v>
      </c>
      <c r="P19" s="39">
        <f t="shared" si="3"/>
        <v>2252.8555036857933</v>
      </c>
      <c r="Q19" s="52">
        <v>0.23651</v>
      </c>
      <c r="R19" s="53">
        <v>6.2300000000000001E-2</v>
      </c>
      <c r="S19" s="58">
        <f t="shared" si="22"/>
        <v>6.041797992532609E-2</v>
      </c>
      <c r="T19" s="54">
        <f t="shared" si="11"/>
        <v>1870.9609129197293</v>
      </c>
      <c r="U19" s="55">
        <f t="shared" si="12"/>
        <v>125.79092238645393</v>
      </c>
      <c r="V19" s="56">
        <f t="shared" si="13"/>
        <v>2019.1159291565639</v>
      </c>
      <c r="W19" s="57">
        <f t="shared" si="9"/>
        <v>381.8945907660642</v>
      </c>
      <c r="X19" s="71">
        <v>4.8009999999999997E-2</v>
      </c>
      <c r="Y19" s="72">
        <v>6.0350000000000001E-2</v>
      </c>
      <c r="Z19" s="77">
        <f t="shared" si="27"/>
        <v>5.8582279709758045E-2</v>
      </c>
      <c r="AA19" s="73">
        <f t="shared" si="23"/>
        <v>325.70276596823601</v>
      </c>
      <c r="AB19" s="74">
        <f t="shared" si="24"/>
        <v>22.491382848332311</v>
      </c>
      <c r="AC19" s="75">
        <f t="shared" si="25"/>
        <v>372.68240013806644</v>
      </c>
      <c r="AD19" s="76">
        <f t="shared" si="26"/>
        <v>56.191824797828247</v>
      </c>
      <c r="AE19" s="89">
        <v>9.7699999999999992E-3</v>
      </c>
      <c r="AF19" s="90">
        <v>9.2899999999999996E-2</v>
      </c>
      <c r="AG19" s="90">
        <v>8.8770000000000002E-2</v>
      </c>
      <c r="AH19" s="91">
        <f t="shared" si="28"/>
        <v>56.191824797828247</v>
      </c>
      <c r="AI19" s="92">
        <f t="shared" si="29"/>
        <v>6.106505593217312</v>
      </c>
      <c r="AJ19" s="93">
        <f t="shared" ref="AJ12:AJ47" si="30">AH19+AA19*Z19*0.5</f>
        <v>65.732030066924779</v>
      </c>
      <c r="AK19" s="93">
        <f t="shared" ref="AK17:AK47" si="31">AK18+AI18</f>
        <v>7.4873899292080885</v>
      </c>
      <c r="AO19" s="5"/>
    </row>
    <row r="20" spans="1:41" s="1" customFormat="1" ht="13.15" x14ac:dyDescent="0.4">
      <c r="A20" s="10">
        <v>1991</v>
      </c>
      <c r="B20" s="14">
        <v>28</v>
      </c>
      <c r="C20" s="21">
        <v>0.35452</v>
      </c>
      <c r="D20" s="22">
        <v>0.10424</v>
      </c>
      <c r="E20" s="23">
        <f t="shared" si="17"/>
        <v>9.9076151009390573E-2</v>
      </c>
      <c r="F20" s="24">
        <f t="shared" si="7"/>
        <v>4366.1430541927029</v>
      </c>
      <c r="G20" s="24">
        <f t="shared" si="1"/>
        <v>432.58064856579796</v>
      </c>
      <c r="H20" s="24">
        <f t="shared" si="2"/>
        <v>4149.8527299098041</v>
      </c>
      <c r="I20" s="25">
        <f t="shared" si="8"/>
        <v>6066.4375943730938</v>
      </c>
      <c r="J20" s="35">
        <v>0.29704000000000003</v>
      </c>
      <c r="K20" s="36">
        <v>0.14438999999999999</v>
      </c>
      <c r="L20" s="40">
        <f t="shared" si="18"/>
        <v>0.13466766772835165</v>
      </c>
      <c r="M20" s="37">
        <f t="shared" si="19"/>
        <v>2932.0194270492666</v>
      </c>
      <c r="N20" s="38">
        <f t="shared" si="20"/>
        <v>426.07837789815034</v>
      </c>
      <c r="O20" s="38">
        <f t="shared" si="21"/>
        <v>2950.8856423446941</v>
      </c>
      <c r="P20" s="39">
        <f t="shared" si="3"/>
        <v>2701.8375187580291</v>
      </c>
      <c r="Q20" s="52">
        <v>0.27189000000000002</v>
      </c>
      <c r="R20" s="53">
        <v>6.037E-2</v>
      </c>
      <c r="S20" s="58">
        <f t="shared" si="22"/>
        <v>5.8601125040648044E-2</v>
      </c>
      <c r="T20" s="54">
        <f t="shared" si="11"/>
        <v>2194.152005605511</v>
      </c>
      <c r="U20" s="55">
        <f t="shared" si="12"/>
        <v>140.49826949825086</v>
      </c>
      <c r="V20" s="56">
        <f t="shared" si="13"/>
        <v>2327.2862265736435</v>
      </c>
      <c r="W20" s="57">
        <f t="shared" si="9"/>
        <v>507.68551315251813</v>
      </c>
      <c r="X20" s="71">
        <v>6.2429999999999999E-2</v>
      </c>
      <c r="Y20" s="72">
        <v>6.2109999999999999E-2</v>
      </c>
      <c r="Z20" s="77">
        <f t="shared" si="27"/>
        <v>6.0239269486108887E-2</v>
      </c>
      <c r="AA20" s="73">
        <f t="shared" si="23"/>
        <v>429.00230550635763</v>
      </c>
      <c r="AB20" s="74">
        <f t="shared" si="24"/>
        <v>29.83583043644061</v>
      </c>
      <c r="AC20" s="75">
        <f t="shared" si="25"/>
        <v>480.37080077991646</v>
      </c>
      <c r="AD20" s="76">
        <f t="shared" si="26"/>
        <v>78.683207646160554</v>
      </c>
      <c r="AE20" s="89">
        <v>1.413E-2</v>
      </c>
      <c r="AF20" s="90">
        <v>8.6690000000000003E-2</v>
      </c>
      <c r="AG20" s="90">
        <v>8.3089999999999997E-2</v>
      </c>
      <c r="AH20" s="91">
        <f t="shared" si="28"/>
        <v>78.683207646160554</v>
      </c>
      <c r="AI20" s="92">
        <f t="shared" si="29"/>
        <v>7.9412028079773043</v>
      </c>
      <c r="AJ20" s="93">
        <f t="shared" si="30"/>
        <v>91.604600391940295</v>
      </c>
      <c r="AK20" s="93">
        <f t="shared" si="31"/>
        <v>13.593895522425401</v>
      </c>
      <c r="AO20" s="5"/>
    </row>
    <row r="21" spans="1:41" s="1" customFormat="1" ht="13.15" x14ac:dyDescent="0.4">
      <c r="A21" s="10">
        <v>1991</v>
      </c>
      <c r="B21" s="14">
        <v>29</v>
      </c>
      <c r="C21" s="21">
        <v>0.31184000000000001</v>
      </c>
      <c r="D21" s="22">
        <v>9.325E-2</v>
      </c>
      <c r="E21" s="23">
        <f t="shared" si="17"/>
        <v>8.9095903499343126E-2</v>
      </c>
      <c r="F21" s="24">
        <f t="shared" si="7"/>
        <v>3933.5624056269048</v>
      </c>
      <c r="G21" s="24">
        <f t="shared" si="1"/>
        <v>350.46429650037874</v>
      </c>
      <c r="H21" s="24">
        <f t="shared" si="2"/>
        <v>3758.3302573767155</v>
      </c>
      <c r="I21" s="25">
        <f t="shared" si="8"/>
        <v>6416.9018908734724</v>
      </c>
      <c r="J21" s="35">
        <v>0.28961999999999999</v>
      </c>
      <c r="K21" s="36">
        <v>0.13008</v>
      </c>
      <c r="L21" s="40">
        <f t="shared" si="18"/>
        <v>0.12213625779313453</v>
      </c>
      <c r="M21" s="37">
        <f t="shared" si="19"/>
        <v>2938.5216977169143</v>
      </c>
      <c r="N21" s="38">
        <f t="shared" si="20"/>
        <v>381.69424144745705</v>
      </c>
      <c r="O21" s="38">
        <f t="shared" si="21"/>
        <v>2934.3038241655677</v>
      </c>
      <c r="P21" s="39">
        <f t="shared" si="3"/>
        <v>3127.9158966561795</v>
      </c>
      <c r="Q21" s="52">
        <v>0.30196000000000001</v>
      </c>
      <c r="R21" s="53">
        <v>5.2609999999999997E-2</v>
      </c>
      <c r="S21" s="58">
        <f t="shared" si="22"/>
        <v>5.1261564544652902E-2</v>
      </c>
      <c r="T21" s="54">
        <f t="shared" si="11"/>
        <v>2479.7321140054105</v>
      </c>
      <c r="U21" s="55">
        <f t="shared" si="12"/>
        <v>136.55581346251574</v>
      </c>
      <c r="V21" s="56">
        <f t="shared" si="13"/>
        <v>2595.6246618991781</v>
      </c>
      <c r="W21" s="57">
        <f t="shared" si="9"/>
        <v>648.18378265076899</v>
      </c>
      <c r="X21" s="71">
        <v>7.7369999999999994E-2</v>
      </c>
      <c r="Y21" s="72">
        <v>5.8709999999999998E-2</v>
      </c>
      <c r="Z21" s="77">
        <f t="shared" si="27"/>
        <v>5.7035716540940681E-2</v>
      </c>
      <c r="AA21" s="73">
        <f t="shared" si="23"/>
        <v>539.66474456816786</v>
      </c>
      <c r="AB21" s="74">
        <f t="shared" si="24"/>
        <v>34.511624691454266</v>
      </c>
      <c r="AC21" s="75">
        <f t="shared" si="25"/>
        <v>587.83213577677168</v>
      </c>
      <c r="AD21" s="76">
        <f t="shared" si="26"/>
        <v>108.51903808260116</v>
      </c>
      <c r="AE21" s="89">
        <v>1.9210000000000001E-2</v>
      </c>
      <c r="AF21" s="90">
        <v>7.7030000000000001E-2</v>
      </c>
      <c r="AG21" s="90">
        <v>7.417E-2</v>
      </c>
      <c r="AH21" s="91">
        <f t="shared" si="28"/>
        <v>108.51903808260116</v>
      </c>
      <c r="AI21" s="92">
        <f t="shared" si="29"/>
        <v>9.5447195738194157</v>
      </c>
      <c r="AJ21" s="93">
        <f t="shared" si="30"/>
        <v>123.90912078176575</v>
      </c>
      <c r="AK21" s="93">
        <f t="shared" si="31"/>
        <v>21.535098330402704</v>
      </c>
      <c r="AO21" s="5"/>
    </row>
    <row r="22" spans="1:41" s="1" customFormat="1" ht="13.15" x14ac:dyDescent="0.4">
      <c r="A22" s="10">
        <v>1991</v>
      </c>
      <c r="B22" s="14">
        <v>30</v>
      </c>
      <c r="C22" s="21">
        <v>0.27666000000000002</v>
      </c>
      <c r="D22" s="22">
        <v>8.9190000000000005E-2</v>
      </c>
      <c r="E22" s="23">
        <f t="shared" si="17"/>
        <v>8.5382373072817708E-2</v>
      </c>
      <c r="F22" s="24">
        <f t="shared" si="7"/>
        <v>3583.0981091265262</v>
      </c>
      <c r="G22" s="24">
        <f t="shared" si="1"/>
        <v>305.93341950994869</v>
      </c>
      <c r="H22" s="24">
        <f t="shared" si="2"/>
        <v>3430.1313993715517</v>
      </c>
      <c r="I22" s="25">
        <f t="shared" si="8"/>
        <v>6722.8353103834215</v>
      </c>
      <c r="J22" s="35">
        <v>0.28156999999999999</v>
      </c>
      <c r="K22" s="36">
        <v>0.11514000000000001</v>
      </c>
      <c r="L22" s="40">
        <f t="shared" si="18"/>
        <v>0.10887222595194646</v>
      </c>
      <c r="M22" s="37">
        <f t="shared" si="19"/>
        <v>2907.291752769836</v>
      </c>
      <c r="N22" s="38">
        <f t="shared" si="20"/>
        <v>334.13591157697579</v>
      </c>
      <c r="O22" s="38">
        <f t="shared" si="21"/>
        <v>2901.9968002169167</v>
      </c>
      <c r="P22" s="39">
        <f t="shared" si="3"/>
        <v>3509.6101381036365</v>
      </c>
      <c r="Q22" s="52">
        <v>0.32389000000000001</v>
      </c>
      <c r="R22" s="53">
        <v>4.9119999999999997E-2</v>
      </c>
      <c r="S22" s="58">
        <f t="shared" si="22"/>
        <v>4.7942531428125247E-2</v>
      </c>
      <c r="T22" s="54">
        <f t="shared" si="11"/>
        <v>2724.8705419903517</v>
      </c>
      <c r="U22" s="55">
        <f t="shared" si="12"/>
        <v>138.41100444950885</v>
      </c>
      <c r="V22" s="56">
        <f t="shared" si="13"/>
        <v>2817.8136084997732</v>
      </c>
      <c r="W22" s="57">
        <f t="shared" si="9"/>
        <v>784.73959611328473</v>
      </c>
      <c r="X22" s="71">
        <v>9.2799999999999994E-2</v>
      </c>
      <c r="Y22" s="72">
        <v>4.9390000000000003E-2</v>
      </c>
      <c r="Z22" s="77">
        <f t="shared" si="27"/>
        <v>4.8199708205856381E-2</v>
      </c>
      <c r="AA22" s="73">
        <f t="shared" si="23"/>
        <v>641.70893333922936</v>
      </c>
      <c r="AB22" s="74">
        <f t="shared" si="24"/>
        <v>34.156268786528756</v>
      </c>
      <c r="AC22" s="75">
        <f t="shared" si="25"/>
        <v>691.56243746768075</v>
      </c>
      <c r="AD22" s="76">
        <f t="shared" si="26"/>
        <v>143.03066277405543</v>
      </c>
      <c r="AE22" s="89">
        <v>2.5080000000000002E-2</v>
      </c>
      <c r="AF22" s="90">
        <v>6.3979999999999995E-2</v>
      </c>
      <c r="AG22" s="90">
        <v>6.1990000000000003E-2</v>
      </c>
      <c r="AH22" s="91">
        <f t="shared" si="28"/>
        <v>143.03066277405543</v>
      </c>
      <c r="AI22" s="92">
        <f t="shared" si="29"/>
        <v>10.140558369332016</v>
      </c>
      <c r="AJ22" s="93">
        <f t="shared" si="30"/>
        <v>158.49575444407654</v>
      </c>
      <c r="AK22" s="93">
        <f t="shared" si="31"/>
        <v>31.079817904222118</v>
      </c>
      <c r="AO22" s="5"/>
    </row>
    <row r="23" spans="1:41" s="1" customFormat="1" ht="13.15" x14ac:dyDescent="0.4">
      <c r="A23" s="10">
        <v>1991</v>
      </c>
      <c r="B23" s="14">
        <v>31</v>
      </c>
      <c r="C23" s="21">
        <v>0.24715999999999999</v>
      </c>
      <c r="D23" s="22">
        <v>7.3889999999999997E-2</v>
      </c>
      <c r="E23" s="23">
        <f t="shared" si="17"/>
        <v>7.1257395522424036E-2</v>
      </c>
      <c r="F23" s="24">
        <f t="shared" si="7"/>
        <v>3277.1646896165776</v>
      </c>
      <c r="G23" s="24">
        <f t="shared" si="1"/>
        <v>233.5222204801305</v>
      </c>
      <c r="H23" s="24">
        <f t="shared" si="2"/>
        <v>3160.4035793765124</v>
      </c>
      <c r="I23" s="25">
        <f t="shared" si="8"/>
        <v>6956.3575308635518</v>
      </c>
      <c r="J23" s="35">
        <v>0.27360000000000001</v>
      </c>
      <c r="K23" s="36">
        <v>0.10124</v>
      </c>
      <c r="L23" s="40">
        <f t="shared" si="18"/>
        <v>9.6362148064952136E-2</v>
      </c>
      <c r="M23" s="37">
        <f t="shared" si="19"/>
        <v>2879.0892607028086</v>
      </c>
      <c r="N23" s="38">
        <f t="shared" si="20"/>
        <v>289.2561204327618</v>
      </c>
      <c r="O23" s="38">
        <f t="shared" si="21"/>
        <v>2857.1327581268451</v>
      </c>
      <c r="P23" s="39">
        <f t="shared" si="3"/>
        <v>3843.7460496806125</v>
      </c>
      <c r="Q23" s="52">
        <v>0.34125</v>
      </c>
      <c r="R23" s="53">
        <v>4.6300000000000001E-2</v>
      </c>
      <c r="S23" s="58">
        <f t="shared" si="22"/>
        <v>4.5252406782974146E-2</v>
      </c>
      <c r="T23" s="54">
        <f t="shared" si="11"/>
        <v>2920.595449117819</v>
      </c>
      <c r="U23" s="55">
        <f t="shared" si="12"/>
        <v>138.58659878536477</v>
      </c>
      <c r="V23" s="56">
        <f t="shared" si="13"/>
        <v>2993.2310752778567</v>
      </c>
      <c r="W23" s="57">
        <f t="shared" si="9"/>
        <v>923.15060056279356</v>
      </c>
      <c r="X23" s="71">
        <v>0.10639999999999999</v>
      </c>
      <c r="Y23" s="72">
        <v>5.1709999999999999E-2</v>
      </c>
      <c r="Z23" s="77">
        <f t="shared" si="27"/>
        <v>5.040673389514113E-2</v>
      </c>
      <c r="AA23" s="73">
        <f t="shared" si="23"/>
        <v>745.96366900220949</v>
      </c>
      <c r="AB23" s="74">
        <f t="shared" si="24"/>
        <v>41.018691688818812</v>
      </c>
      <c r="AC23" s="75">
        <f t="shared" si="25"/>
        <v>793.24485957878198</v>
      </c>
      <c r="AD23" s="76">
        <f t="shared" si="26"/>
        <v>177.18693156058418</v>
      </c>
      <c r="AE23" s="89">
        <v>3.159E-2</v>
      </c>
      <c r="AF23" s="90">
        <v>6.6830000000000001E-2</v>
      </c>
      <c r="AG23" s="90">
        <v>6.4670000000000005E-2</v>
      </c>
      <c r="AH23" s="91">
        <f t="shared" si="28"/>
        <v>177.18693156058418</v>
      </c>
      <c r="AI23" s="92">
        <f t="shared" si="29"/>
        <v>13.097859838181396</v>
      </c>
      <c r="AJ23" s="93">
        <f t="shared" si="30"/>
        <v>195.98772764000293</v>
      </c>
      <c r="AK23" s="93">
        <f t="shared" si="31"/>
        <v>41.220376273554137</v>
      </c>
      <c r="AO23" s="5"/>
    </row>
    <row r="24" spans="1:41" s="1" customFormat="1" ht="13.15" x14ac:dyDescent="0.4">
      <c r="A24" s="10">
        <v>1991</v>
      </c>
      <c r="B24" s="14">
        <v>32</v>
      </c>
      <c r="C24" s="21">
        <v>0.22556999999999999</v>
      </c>
      <c r="D24" s="22">
        <v>6.4299999999999996E-2</v>
      </c>
      <c r="E24" s="23">
        <f t="shared" si="17"/>
        <v>6.2297146732548568E-2</v>
      </c>
      <c r="F24" s="24">
        <f t="shared" si="7"/>
        <v>3043.6424691364468</v>
      </c>
      <c r="G24" s="24">
        <f t="shared" si="1"/>
        <v>189.61024150120966</v>
      </c>
      <c r="H24" s="24">
        <f t="shared" si="2"/>
        <v>2948.8373483858422</v>
      </c>
      <c r="I24" s="25">
        <f t="shared" si="8"/>
        <v>7145.9677723647619</v>
      </c>
      <c r="J24" s="35">
        <v>0.26651999999999998</v>
      </c>
      <c r="K24" s="36">
        <v>8.1100000000000005E-2</v>
      </c>
      <c r="L24" s="40">
        <f t="shared" si="18"/>
        <v>7.793955119888521E-2</v>
      </c>
      <c r="M24" s="37">
        <f t="shared" si="19"/>
        <v>2823.3553607501772</v>
      </c>
      <c r="N24" s="38">
        <f t="shared" si="20"/>
        <v>227.73974498470955</v>
      </c>
      <c r="O24" s="38">
        <f t="shared" si="21"/>
        <v>2808.1349566548647</v>
      </c>
      <c r="P24" s="39">
        <f t="shared" si="3"/>
        <v>4133.0021701133746</v>
      </c>
      <c r="Q24" s="52">
        <v>0.35355999999999999</v>
      </c>
      <c r="R24" s="53">
        <v>4.2979999999999997E-2</v>
      </c>
      <c r="S24" s="58">
        <f t="shared" si="22"/>
        <v>4.2075791246120861E-2</v>
      </c>
      <c r="T24" s="54">
        <f t="shared" si="11"/>
        <v>3071.2649707652158</v>
      </c>
      <c r="U24" s="55">
        <f t="shared" si="12"/>
        <v>133.95480082931823</v>
      </c>
      <c r="V24" s="56">
        <f t="shared" si="13"/>
        <v>3116.6775437254128</v>
      </c>
      <c r="W24" s="57">
        <f t="shared" si="9"/>
        <v>1061.7371993481584</v>
      </c>
      <c r="X24" s="71">
        <v>0.11712</v>
      </c>
      <c r="Y24" s="72">
        <v>4.8070000000000002E-2</v>
      </c>
      <c r="Z24" s="77">
        <f t="shared" si="27"/>
        <v>4.6941754920486113E-2</v>
      </c>
      <c r="AA24" s="73">
        <f t="shared" si="23"/>
        <v>843.53157609875552</v>
      </c>
      <c r="AB24" s="74">
        <f t="shared" si="24"/>
        <v>42.702797110065745</v>
      </c>
      <c r="AC24" s="75">
        <f t="shared" si="25"/>
        <v>888.34610172801627</v>
      </c>
      <c r="AD24" s="76">
        <f t="shared" si="26"/>
        <v>218.205623249403</v>
      </c>
      <c r="AE24" s="89">
        <v>3.7229999999999999E-2</v>
      </c>
      <c r="AF24" s="90">
        <v>5.8360000000000002E-2</v>
      </c>
      <c r="AG24" s="90">
        <v>5.6710000000000003E-2</v>
      </c>
      <c r="AH24" s="91">
        <f t="shared" si="28"/>
        <v>218.205623249403</v>
      </c>
      <c r="AI24" s="92">
        <f t="shared" si="29"/>
        <v>13.889916329162141</v>
      </c>
      <c r="AJ24" s="93">
        <f t="shared" si="30"/>
        <v>238.00404950586258</v>
      </c>
      <c r="AK24" s="93">
        <f t="shared" si="31"/>
        <v>54.31823611173553</v>
      </c>
      <c r="AO24" s="5"/>
    </row>
    <row r="25" spans="1:41" s="1" customFormat="1" ht="13.15" x14ac:dyDescent="0.4">
      <c r="A25" s="10">
        <v>1991</v>
      </c>
      <c r="B25" s="14">
        <v>33</v>
      </c>
      <c r="C25" s="21">
        <v>0.20696999999999999</v>
      </c>
      <c r="D25" s="22">
        <v>5.6239999999999998E-2</v>
      </c>
      <c r="E25" s="23">
        <f t="shared" si="17"/>
        <v>5.4701785783760656E-2</v>
      </c>
      <c r="F25" s="24">
        <f t="shared" si="7"/>
        <v>2854.0322276352372</v>
      </c>
      <c r="G25" s="24">
        <f t="shared" si="1"/>
        <v>156.12065953605196</v>
      </c>
      <c r="H25" s="24">
        <f t="shared" si="2"/>
        <v>2775.9718978672113</v>
      </c>
      <c r="I25" s="25">
        <f t="shared" si="8"/>
        <v>7302.0884319008137</v>
      </c>
      <c r="J25" s="35">
        <v>0.26140999999999998</v>
      </c>
      <c r="K25" s="36">
        <v>7.1169999999999997E-2</v>
      </c>
      <c r="L25" s="40">
        <f t="shared" si="18"/>
        <v>6.8724440775020879E-2</v>
      </c>
      <c r="M25" s="37">
        <f t="shared" si="19"/>
        <v>2785.2258572666774</v>
      </c>
      <c r="N25" s="38">
        <f t="shared" si="20"/>
        <v>196.96864314237092</v>
      </c>
      <c r="O25" s="38">
        <f t="shared" si="21"/>
        <v>2767.579642298313</v>
      </c>
      <c r="P25" s="39">
        <f t="shared" si="3"/>
        <v>4360.7419150980841</v>
      </c>
      <c r="Q25" s="52">
        <v>0.36107</v>
      </c>
      <c r="R25" s="53">
        <v>3.6299999999999999E-2</v>
      </c>
      <c r="S25" s="58">
        <f t="shared" si="22"/>
        <v>3.5652899867406572E-2</v>
      </c>
      <c r="T25" s="54">
        <f t="shared" si="11"/>
        <v>3165.0499149206071</v>
      </c>
      <c r="U25" s="55">
        <f t="shared" si="12"/>
        <v>116.31735526593906</v>
      </c>
      <c r="V25" s="56">
        <f t="shared" si="13"/>
        <v>3204.3348558109933</v>
      </c>
      <c r="W25" s="57">
        <f t="shared" si="9"/>
        <v>1195.6920001774765</v>
      </c>
      <c r="X25" s="71">
        <v>0.12770999999999999</v>
      </c>
      <c r="Y25" s="72">
        <v>4.4380000000000003E-2</v>
      </c>
      <c r="Z25" s="77">
        <f t="shared" si="27"/>
        <v>4.3416585957600846E-2</v>
      </c>
      <c r="AA25" s="73">
        <f t="shared" si="23"/>
        <v>934.78357981800809</v>
      </c>
      <c r="AB25" s="74">
        <f t="shared" si="24"/>
        <v>43.089102423608033</v>
      </c>
      <c r="AC25" s="75">
        <f t="shared" si="25"/>
        <v>970.91262784155094</v>
      </c>
      <c r="AD25" s="76">
        <f t="shared" si="26"/>
        <v>260.90842035946878</v>
      </c>
      <c r="AE25" s="89">
        <v>4.2840000000000003E-2</v>
      </c>
      <c r="AF25" s="90">
        <v>4.9610000000000001E-2</v>
      </c>
      <c r="AG25" s="90">
        <v>4.8410000000000002E-2</v>
      </c>
      <c r="AH25" s="91">
        <f t="shared" si="28"/>
        <v>260.90842035946878</v>
      </c>
      <c r="AI25" s="92">
        <f t="shared" si="29"/>
        <v>13.950380428385545</v>
      </c>
      <c r="AJ25" s="93">
        <f t="shared" si="30"/>
        <v>281.20097618192995</v>
      </c>
      <c r="AK25" s="93">
        <f t="shared" si="31"/>
        <v>68.208152440897663</v>
      </c>
      <c r="AO25" s="5"/>
    </row>
    <row r="26" spans="1:41" s="1" customFormat="1" ht="13.15" x14ac:dyDescent="0.4">
      <c r="A26" s="10">
        <v>1991</v>
      </c>
      <c r="B26" s="14">
        <v>34</v>
      </c>
      <c r="C26" s="21">
        <v>0.19217999999999999</v>
      </c>
      <c r="D26" s="22">
        <v>4.4720000000000003E-2</v>
      </c>
      <c r="E26" s="23">
        <f t="shared" si="17"/>
        <v>4.3741930435463053E-2</v>
      </c>
      <c r="F26" s="24">
        <f t="shared" si="7"/>
        <v>2697.9115680991854</v>
      </c>
      <c r="G26" s="24">
        <f t="shared" si="1"/>
        <v>118.01186013282559</v>
      </c>
      <c r="H26" s="24">
        <f t="shared" si="2"/>
        <v>2638.9056380327725</v>
      </c>
      <c r="I26" s="25">
        <f t="shared" si="8"/>
        <v>7420.1002920336396</v>
      </c>
      <c r="J26" s="35">
        <v>0.25430000000000003</v>
      </c>
      <c r="K26" s="36">
        <v>5.6500000000000002E-2</v>
      </c>
      <c r="L26" s="40">
        <f t="shared" si="18"/>
        <v>5.4947726720155597E-2</v>
      </c>
      <c r="M26" s="37">
        <f t="shared" si="19"/>
        <v>2744.3778736603581</v>
      </c>
      <c r="N26" s="38">
        <f t="shared" si="20"/>
        <v>154.13116046748343</v>
      </c>
      <c r="O26" s="38">
        <f t="shared" si="21"/>
        <v>2727.9851410174056</v>
      </c>
      <c r="P26" s="39">
        <f t="shared" si="3"/>
        <v>4557.7105582404547</v>
      </c>
      <c r="Q26" s="52">
        <v>0.36703999999999998</v>
      </c>
      <c r="R26" s="53">
        <v>3.2759999999999997E-2</v>
      </c>
      <c r="S26" s="58">
        <f t="shared" si="22"/>
        <v>3.2232039197937774E-2</v>
      </c>
      <c r="T26" s="54">
        <f t="shared" si="11"/>
        <v>3245.7012027970391</v>
      </c>
      <c r="U26" s="55">
        <f t="shared" si="12"/>
        <v>107.08562858370676</v>
      </c>
      <c r="V26" s="56">
        <f t="shared" si="13"/>
        <v>3268.7920813097307</v>
      </c>
      <c r="W26" s="57">
        <f t="shared" si="9"/>
        <v>1312.0093554434156</v>
      </c>
      <c r="X26" s="71">
        <v>0.13696</v>
      </c>
      <c r="Y26" s="72">
        <v>3.3110000000000001E-2</v>
      </c>
      <c r="Z26" s="77">
        <f t="shared" si="27"/>
        <v>3.2570790562242082E-2</v>
      </c>
      <c r="AA26" s="73">
        <f t="shared" si="23"/>
        <v>1008.0118326603392</v>
      </c>
      <c r="AB26" s="74">
        <f t="shared" si="24"/>
        <v>34.563653020593598</v>
      </c>
      <c r="AC26" s="75">
        <f t="shared" si="25"/>
        <v>1043.9037457140923</v>
      </c>
      <c r="AD26" s="76">
        <f t="shared" si="26"/>
        <v>303.99752278307682</v>
      </c>
      <c r="AE26" s="89">
        <v>4.9520000000000002E-2</v>
      </c>
      <c r="AF26" s="90">
        <v>4.0809999999999999E-2</v>
      </c>
      <c r="AG26" s="90">
        <v>0.04</v>
      </c>
      <c r="AH26" s="91">
        <f t="shared" si="28"/>
        <v>303.99752278307682</v>
      </c>
      <c r="AI26" s="92">
        <f t="shared" si="29"/>
        <v>13.076070606119966</v>
      </c>
      <c r="AJ26" s="93">
        <f t="shared" si="30"/>
        <v>320.4133939259977</v>
      </c>
      <c r="AK26" s="93">
        <f t="shared" si="31"/>
        <v>82.158532869283206</v>
      </c>
      <c r="AO26" s="5"/>
    </row>
    <row r="27" spans="1:41" s="1" customFormat="1" ht="13.15" x14ac:dyDescent="0.4">
      <c r="A27" s="10">
        <v>1991</v>
      </c>
      <c r="B27" s="14">
        <v>35</v>
      </c>
      <c r="C27" s="21">
        <v>0.1799</v>
      </c>
      <c r="D27" s="22">
        <v>3.7179999999999998E-2</v>
      </c>
      <c r="E27" s="23">
        <f t="shared" si="17"/>
        <v>3.6501438262696466E-2</v>
      </c>
      <c r="F27" s="24">
        <f t="shared" si="7"/>
        <v>2579.89970796636</v>
      </c>
      <c r="G27" s="24">
        <f t="shared" si="1"/>
        <v>94.170049914282743</v>
      </c>
      <c r="H27" s="24">
        <f t="shared" si="2"/>
        <v>2532.8146830092187</v>
      </c>
      <c r="I27" s="25">
        <f t="shared" si="8"/>
        <v>7514.2703419479221</v>
      </c>
      <c r="J27" s="35">
        <v>0.24661</v>
      </c>
      <c r="K27" s="36">
        <v>4.2540000000000001E-2</v>
      </c>
      <c r="L27" s="40">
        <f t="shared" si="18"/>
        <v>4.165401901553948E-2</v>
      </c>
      <c r="M27" s="37">
        <f t="shared" si="19"/>
        <v>2708.2585733257001</v>
      </c>
      <c r="N27" s="38">
        <f t="shared" si="20"/>
        <v>114.81285107398332</v>
      </c>
      <c r="O27" s="38">
        <f t="shared" si="21"/>
        <v>2698.9386712266883</v>
      </c>
      <c r="P27" s="39">
        <f t="shared" si="3"/>
        <v>4711.8417187079385</v>
      </c>
      <c r="Q27" s="52">
        <v>0.37096000000000001</v>
      </c>
      <c r="R27" s="53">
        <v>2.444E-2</v>
      </c>
      <c r="S27" s="58">
        <f t="shared" si="22"/>
        <v>2.4144948726561422E-2</v>
      </c>
      <c r="T27" s="54">
        <f t="shared" si="11"/>
        <v>3292.7467346808157</v>
      </c>
      <c r="U27" s="55">
        <f t="shared" si="12"/>
        <v>80.881737495673221</v>
      </c>
      <c r="V27" s="56">
        <f t="shared" si="13"/>
        <v>3309.4000611977585</v>
      </c>
      <c r="W27" s="57">
        <f t="shared" si="9"/>
        <v>1419.0949840271223</v>
      </c>
      <c r="X27" s="71">
        <v>0.14546000000000001</v>
      </c>
      <c r="Y27" s="72">
        <v>2.7349999999999999E-2</v>
      </c>
      <c r="Z27" s="77">
        <f t="shared" si="27"/>
        <v>2.6981034355192737E-2</v>
      </c>
      <c r="AA27" s="73">
        <f t="shared" si="23"/>
        <v>1080.5338082234523</v>
      </c>
      <c r="AB27" s="74">
        <f t="shared" si="24"/>
        <v>30.241126076371611</v>
      </c>
      <c r="AC27" s="75">
        <f t="shared" si="25"/>
        <v>1105.7084488618505</v>
      </c>
      <c r="AD27" s="76">
        <f t="shared" si="26"/>
        <v>338.56117580367044</v>
      </c>
      <c r="AE27" s="89">
        <v>5.7070000000000003E-2</v>
      </c>
      <c r="AF27" s="90">
        <v>4.3790000000000003E-2</v>
      </c>
      <c r="AG27" s="90">
        <v>4.2860000000000002E-2</v>
      </c>
      <c r="AH27" s="91">
        <f t="shared" si="28"/>
        <v>338.56117580367044</v>
      </c>
      <c r="AI27" s="92">
        <f t="shared" si="29"/>
        <v>15.463918962499291</v>
      </c>
      <c r="AJ27" s="93">
        <f t="shared" si="30"/>
        <v>353.13813570448252</v>
      </c>
      <c r="AK27" s="93">
        <f t="shared" si="31"/>
        <v>95.234603475403176</v>
      </c>
      <c r="AO27" s="5"/>
    </row>
    <row r="28" spans="1:41" s="1" customFormat="1" ht="13.15" x14ac:dyDescent="0.4">
      <c r="A28" s="10">
        <v>1991</v>
      </c>
      <c r="B28" s="14">
        <v>36</v>
      </c>
      <c r="C28" s="21">
        <v>0.16743</v>
      </c>
      <c r="D28" s="22">
        <v>3.041E-2</v>
      </c>
      <c r="E28" s="23">
        <f t="shared" si="17"/>
        <v>2.9954541201038215E-2</v>
      </c>
      <c r="F28" s="24">
        <f t="shared" si="7"/>
        <v>2485.7296580520774</v>
      </c>
      <c r="G28" s="24">
        <f t="shared" si="1"/>
        <v>74.458891456763581</v>
      </c>
      <c r="H28" s="24">
        <f t="shared" si="2"/>
        <v>2448.5002123236955</v>
      </c>
      <c r="I28" s="25">
        <f t="shared" si="8"/>
        <v>7588.7292334046861</v>
      </c>
      <c r="J28" s="35">
        <v>0.24338000000000001</v>
      </c>
      <c r="K28" s="36">
        <v>3.6769999999999997E-2</v>
      </c>
      <c r="L28" s="40">
        <f t="shared" si="18"/>
        <v>3.6106187738428976E-2</v>
      </c>
      <c r="M28" s="37">
        <f t="shared" si="19"/>
        <v>2687.6157721659993</v>
      </c>
      <c r="N28" s="38">
        <f t="shared" si="20"/>
        <v>98.408486358020951</v>
      </c>
      <c r="O28" s="38">
        <f t="shared" si="21"/>
        <v>2676.3254380750873</v>
      </c>
      <c r="P28" s="39">
        <f t="shared" si="3"/>
        <v>4826.654569781922</v>
      </c>
      <c r="Q28" s="52">
        <v>0.37147000000000002</v>
      </c>
      <c r="R28" s="53">
        <v>1.9349999999999999E-2</v>
      </c>
      <c r="S28" s="58">
        <f t="shared" si="22"/>
        <v>1.9164582662738006E-2</v>
      </c>
      <c r="T28" s="54">
        <f t="shared" si="11"/>
        <v>3326.6778482591258</v>
      </c>
      <c r="U28" s="55">
        <f t="shared" si="12"/>
        <v>64.693250354764771</v>
      </c>
      <c r="V28" s="56">
        <f t="shared" si="13"/>
        <v>3343.3204317707891</v>
      </c>
      <c r="W28" s="57">
        <f t="shared" si="9"/>
        <v>1499.9767215227955</v>
      </c>
      <c r="X28" s="71">
        <v>0.15382999999999999</v>
      </c>
      <c r="Y28" s="72">
        <v>2.4219999999999998E-2</v>
      </c>
      <c r="Z28" s="77">
        <f t="shared" si="27"/>
        <v>2.3930205214848184E-2</v>
      </c>
      <c r="AA28" s="73">
        <f t="shared" si="23"/>
        <v>1131.1744196427539</v>
      </c>
      <c r="AB28" s="74">
        <f t="shared" si="24"/>
        <v>27.84130169040872</v>
      </c>
      <c r="AC28" s="75">
        <f t="shared" si="25"/>
        <v>1149.5169979524658</v>
      </c>
      <c r="AD28" s="76">
        <f t="shared" si="26"/>
        <v>368.80230188004202</v>
      </c>
      <c r="AE28" s="89">
        <v>6.3880000000000006E-2</v>
      </c>
      <c r="AF28" s="90">
        <v>3.0190000000000002E-2</v>
      </c>
      <c r="AG28" s="90">
        <v>2.9739999999999999E-2</v>
      </c>
      <c r="AH28" s="91">
        <f t="shared" si="28"/>
        <v>368.80230188004202</v>
      </c>
      <c r="AI28" s="92">
        <f t="shared" si="29"/>
        <v>11.542751611115643</v>
      </c>
      <c r="AJ28" s="93">
        <f t="shared" si="30"/>
        <v>382.33691987796095</v>
      </c>
      <c r="AK28" s="93">
        <f t="shared" si="31"/>
        <v>110.69852243790247</v>
      </c>
      <c r="AO28" s="5"/>
    </row>
    <row r="29" spans="1:41" s="1" customFormat="1" ht="13.15" x14ac:dyDescent="0.4">
      <c r="A29" s="10">
        <v>1991</v>
      </c>
      <c r="B29" s="14">
        <v>37</v>
      </c>
      <c r="C29" s="21">
        <v>0.15656</v>
      </c>
      <c r="D29" s="22">
        <v>2.2859999999999998E-2</v>
      </c>
      <c r="E29" s="23">
        <f t="shared" si="17"/>
        <v>2.260166299200142E-2</v>
      </c>
      <c r="F29" s="24">
        <f t="shared" si="7"/>
        <v>2411.2707665953139</v>
      </c>
      <c r="G29" s="24">
        <f t="shared" si="1"/>
        <v>54.498729249052204</v>
      </c>
      <c r="H29" s="24">
        <f t="shared" si="2"/>
        <v>2384.0214019707878</v>
      </c>
      <c r="I29" s="25">
        <f t="shared" si="8"/>
        <v>7643.2279626537384</v>
      </c>
      <c r="J29" s="35">
        <v>0.2412</v>
      </c>
      <c r="K29" s="36">
        <v>2.6550000000000001E-2</v>
      </c>
      <c r="L29" s="40">
        <f t="shared" si="18"/>
        <v>2.6202166243122552E-2</v>
      </c>
      <c r="M29" s="37">
        <f t="shared" si="19"/>
        <v>2663.6661772647417</v>
      </c>
      <c r="N29" s="38">
        <f t="shared" si="20"/>
        <v>70.517294623654664</v>
      </c>
      <c r="O29" s="38">
        <f t="shared" si="21"/>
        <v>2656.0186298928311</v>
      </c>
      <c r="P29" s="39">
        <f t="shared" si="3"/>
        <v>4925.063056139943</v>
      </c>
      <c r="Q29" s="52">
        <v>0.37064999999999998</v>
      </c>
      <c r="R29" s="53">
        <v>1.4930000000000001E-2</v>
      </c>
      <c r="S29" s="58">
        <f t="shared" si="22"/>
        <v>1.4819373377735206E-2</v>
      </c>
      <c r="T29" s="54">
        <f t="shared" si="11"/>
        <v>3360.3930842623822</v>
      </c>
      <c r="U29" s="55">
        <f t="shared" si="12"/>
        <v>50.319930707750245</v>
      </c>
      <c r="V29" s="56">
        <f t="shared" si="13"/>
        <v>3370.3905363529971</v>
      </c>
      <c r="W29" s="57">
        <f t="shared" si="9"/>
        <v>1564.6699718775603</v>
      </c>
      <c r="X29" s="71">
        <v>0.16023000000000001</v>
      </c>
      <c r="Y29" s="72">
        <v>1.8589999999999999E-2</v>
      </c>
      <c r="Z29" s="77">
        <f t="shared" si="27"/>
        <v>1.8418797279289006E-2</v>
      </c>
      <c r="AA29" s="73">
        <f t="shared" si="23"/>
        <v>1168.02636830711</v>
      </c>
      <c r="AB29" s="74">
        <f t="shared" si="24"/>
        <v>21.976521854362044</v>
      </c>
      <c r="AC29" s="75">
        <f t="shared" si="25"/>
        <v>1182.1690077655753</v>
      </c>
      <c r="AD29" s="76">
        <f t="shared" si="26"/>
        <v>396.64360357045075</v>
      </c>
      <c r="AE29" s="89">
        <v>7.1360000000000007E-2</v>
      </c>
      <c r="AF29" s="90">
        <v>3.091E-2</v>
      </c>
      <c r="AG29" s="90">
        <v>3.0439999999999998E-2</v>
      </c>
      <c r="AH29" s="91">
        <f t="shared" si="28"/>
        <v>396.64360357045075</v>
      </c>
      <c r="AI29" s="92">
        <f t="shared" si="29"/>
        <v>12.592747106390419</v>
      </c>
      <c r="AJ29" s="93">
        <f t="shared" si="30"/>
        <v>407.40042401780715</v>
      </c>
      <c r="AK29" s="93">
        <f t="shared" si="31"/>
        <v>122.24127404901812</v>
      </c>
      <c r="AO29" s="5"/>
    </row>
    <row r="30" spans="1:41" s="1" customFormat="1" ht="13.15" x14ac:dyDescent="0.4">
      <c r="A30" s="10">
        <v>1991</v>
      </c>
      <c r="B30" s="14">
        <v>38</v>
      </c>
      <c r="C30" s="21">
        <v>0.14854999999999999</v>
      </c>
      <c r="D30" s="22">
        <v>1.7350000000000001E-2</v>
      </c>
      <c r="E30" s="23">
        <f t="shared" si="17"/>
        <v>1.7200783205690635E-2</v>
      </c>
      <c r="F30" s="24">
        <f t="shared" si="7"/>
        <v>2356.7720373462616</v>
      </c>
      <c r="G30" s="24">
        <f t="shared" si="1"/>
        <v>40.538324879626877</v>
      </c>
      <c r="H30" s="24">
        <f t="shared" si="2"/>
        <v>2336.5028749064481</v>
      </c>
      <c r="I30" s="25">
        <f t="shared" si="8"/>
        <v>7683.7662875333654</v>
      </c>
      <c r="J30" s="35">
        <v>0.23869000000000001</v>
      </c>
      <c r="K30" s="36">
        <v>1.6820000000000002E-2</v>
      </c>
      <c r="L30" s="40">
        <f t="shared" si="18"/>
        <v>1.6679723525153459E-2</v>
      </c>
      <c r="M30" s="37">
        <f t="shared" si="19"/>
        <v>2647.6476118901392</v>
      </c>
      <c r="N30" s="38">
        <f t="shared" si="20"/>
        <v>44.502957470597991</v>
      </c>
      <c r="O30" s="38">
        <f t="shared" si="21"/>
        <v>2645.8357592507723</v>
      </c>
      <c r="P30" s="39">
        <f t="shared" si="3"/>
        <v>4995.5803507635974</v>
      </c>
      <c r="Q30" s="52">
        <v>0.37219999999999998</v>
      </c>
      <c r="R30" s="53">
        <v>1.11E-2</v>
      </c>
      <c r="S30" s="58">
        <f t="shared" si="22"/>
        <v>1.1038735020635473E-2</v>
      </c>
      <c r="T30" s="54">
        <f t="shared" si="11"/>
        <v>3380.5904481782868</v>
      </c>
      <c r="U30" s="55">
        <f t="shared" si="12"/>
        <v>37.562541438110323</v>
      </c>
      <c r="V30" s="56">
        <f t="shared" si="13"/>
        <v>3384.0127421721013</v>
      </c>
      <c r="W30" s="57">
        <f t="shared" si="9"/>
        <v>1614.9899025853106</v>
      </c>
      <c r="X30" s="71">
        <v>0.16227</v>
      </c>
      <c r="Y30" s="72">
        <v>1.77E-2</v>
      </c>
      <c r="Z30" s="77">
        <f t="shared" si="27"/>
        <v>1.7544729147048618E-2</v>
      </c>
      <c r="AA30" s="73">
        <f t="shared" si="23"/>
        <v>1196.3697771604982</v>
      </c>
      <c r="AB30" s="74">
        <f t="shared" si="24"/>
        <v>21.320243063206828</v>
      </c>
      <c r="AC30" s="75">
        <f t="shared" si="25"/>
        <v>1204.533506395866</v>
      </c>
      <c r="AD30" s="76">
        <f t="shared" si="26"/>
        <v>418.62012542481278</v>
      </c>
      <c r="AE30" s="89">
        <v>7.8289999999999998E-2</v>
      </c>
      <c r="AF30" s="90">
        <v>2.8899999999999999E-2</v>
      </c>
      <c r="AG30" s="90">
        <v>2.8490000000000001E-2</v>
      </c>
      <c r="AH30" s="91">
        <f t="shared" si="28"/>
        <v>418.62012542481278</v>
      </c>
      <c r="AI30" s="92">
        <f t="shared" si="29"/>
        <v>12.401426889242028</v>
      </c>
      <c r="AJ30" s="93">
        <f t="shared" si="30"/>
        <v>429.1151172748107</v>
      </c>
      <c r="AK30" s="93">
        <f t="shared" si="31"/>
        <v>134.83402115540855</v>
      </c>
      <c r="AO30" s="5"/>
    </row>
    <row r="31" spans="1:41" s="1" customFormat="1" ht="13.15" x14ac:dyDescent="0.4">
      <c r="A31" s="10">
        <v>1991</v>
      </c>
      <c r="B31" s="14">
        <v>39</v>
      </c>
      <c r="C31" s="21">
        <v>0.1416</v>
      </c>
      <c r="D31" s="22">
        <v>1.0670000000000001E-2</v>
      </c>
      <c r="E31" s="23">
        <f t="shared" si="17"/>
        <v>1.0613377630342124E-2</v>
      </c>
      <c r="F31" s="24">
        <f t="shared" si="7"/>
        <v>2316.2337124666346</v>
      </c>
      <c r="G31" s="24">
        <f t="shared" si="1"/>
        <v>24.583063070537673</v>
      </c>
      <c r="H31" s="24">
        <f t="shared" si="2"/>
        <v>2303.9421809313658</v>
      </c>
      <c r="I31" s="25">
        <f t="shared" si="8"/>
        <v>7708.3493506039031</v>
      </c>
      <c r="J31" s="35">
        <v>0.23621</v>
      </c>
      <c r="K31" s="36">
        <v>1.0659999999999999E-2</v>
      </c>
      <c r="L31" s="40">
        <f t="shared" si="18"/>
        <v>1.0603483433300507E-2</v>
      </c>
      <c r="M31" s="37">
        <f t="shared" si="19"/>
        <v>2643.682979299168</v>
      </c>
      <c r="N31" s="38">
        <f t="shared" si="20"/>
        <v>28.163276400063225</v>
      </c>
      <c r="O31" s="38">
        <f t="shared" si="21"/>
        <v>2641.9583864974884</v>
      </c>
      <c r="P31" s="39">
        <f t="shared" si="3"/>
        <v>5040.0833082341951</v>
      </c>
      <c r="Q31" s="52">
        <v>0.37317</v>
      </c>
      <c r="R31" s="53">
        <v>8.8500000000000002E-3</v>
      </c>
      <c r="S31" s="58">
        <f t="shared" si="22"/>
        <v>8.811011275107649E-3</v>
      </c>
      <c r="T31" s="54">
        <f t="shared" si="11"/>
        <v>3387.5308642107748</v>
      </c>
      <c r="U31" s="55">
        <f t="shared" si="12"/>
        <v>29.971615339718287</v>
      </c>
      <c r="V31" s="56">
        <f t="shared" si="13"/>
        <v>3386.6232022280551</v>
      </c>
      <c r="W31" s="57">
        <f t="shared" si="9"/>
        <v>1652.552444023421</v>
      </c>
      <c r="X31" s="71">
        <v>0.16546</v>
      </c>
      <c r="Y31" s="72">
        <v>1.315E-2</v>
      </c>
      <c r="Z31" s="77">
        <f t="shared" si="27"/>
        <v>1.3064103519360206E-2</v>
      </c>
      <c r="AA31" s="73">
        <f t="shared" si="23"/>
        <v>1212.6120755354018</v>
      </c>
      <c r="AB31" s="74">
        <f t="shared" si="24"/>
        <v>16.037937473724362</v>
      </c>
      <c r="AC31" s="75">
        <f t="shared" si="25"/>
        <v>1219.6150170132596</v>
      </c>
      <c r="AD31" s="76">
        <f t="shared" si="26"/>
        <v>439.9403684880196</v>
      </c>
      <c r="AE31" s="89">
        <v>8.3559999999999995E-2</v>
      </c>
      <c r="AF31" s="90">
        <v>2.2179999999999998E-2</v>
      </c>
      <c r="AG31" s="90">
        <v>2.1940000000000001E-2</v>
      </c>
      <c r="AH31" s="91">
        <f t="shared" si="28"/>
        <v>439.9403684880196</v>
      </c>
      <c r="AI31" s="92">
        <f t="shared" si="29"/>
        <v>9.9335617116556278</v>
      </c>
      <c r="AJ31" s="93">
        <f t="shared" si="30"/>
        <v>447.86121332982998</v>
      </c>
      <c r="AK31" s="93">
        <f t="shared" si="31"/>
        <v>147.23544804465058</v>
      </c>
      <c r="AO31" s="5"/>
    </row>
    <row r="32" spans="1:41" s="1" customFormat="1" ht="13.15" x14ac:dyDescent="0.4">
      <c r="A32" s="10">
        <v>1991</v>
      </c>
      <c r="B32" s="14">
        <v>40</v>
      </c>
      <c r="C32" s="21">
        <v>0.13483000000000001</v>
      </c>
      <c r="D32" s="22">
        <v>7.45E-3</v>
      </c>
      <c r="E32" s="23">
        <f t="shared" si="17"/>
        <v>7.4223517397693593E-3</v>
      </c>
      <c r="F32" s="24">
        <f t="shared" si="7"/>
        <v>2291.6506493960969</v>
      </c>
      <c r="G32" s="24">
        <f t="shared" si="1"/>
        <v>17.0094371844887</v>
      </c>
      <c r="H32" s="24">
        <f t="shared" si="2"/>
        <v>2283.1459308038525</v>
      </c>
      <c r="I32" s="25">
        <f t="shared" si="8"/>
        <v>7725.358787788392</v>
      </c>
      <c r="J32" s="35">
        <v>0.23462</v>
      </c>
      <c r="K32" s="36">
        <v>6.5100000000000002E-3</v>
      </c>
      <c r="L32" s="40">
        <f t="shared" si="18"/>
        <v>6.4888786998320465E-3</v>
      </c>
      <c r="M32" s="37">
        <f t="shared" si="19"/>
        <v>2640.1027659696424</v>
      </c>
      <c r="N32" s="38">
        <f t="shared" si="20"/>
        <v>17.186672321503593</v>
      </c>
      <c r="O32" s="38">
        <f t="shared" si="21"/>
        <v>2640.0418312601528</v>
      </c>
      <c r="P32" s="39">
        <f t="shared" si="3"/>
        <v>5068.2465846342584</v>
      </c>
      <c r="Q32" s="52">
        <v>0.36942999999999998</v>
      </c>
      <c r="R32" s="53">
        <v>5.11E-3</v>
      </c>
      <c r="S32" s="58">
        <f t="shared" si="22"/>
        <v>5.0969772231947369E-3</v>
      </c>
      <c r="T32" s="54">
        <f t="shared" si="11"/>
        <v>3385.7225252711196</v>
      </c>
      <c r="U32" s="55">
        <f t="shared" si="12"/>
        <v>17.300721083736125</v>
      </c>
      <c r="V32" s="56">
        <f t="shared" si="13"/>
        <v>3385.6597032751715</v>
      </c>
      <c r="W32" s="57">
        <f t="shared" si="9"/>
        <v>1682.5240593631393</v>
      </c>
      <c r="X32" s="71">
        <v>0.16919999999999999</v>
      </c>
      <c r="Y32" s="72">
        <v>8.43E-3</v>
      </c>
      <c r="Z32" s="77">
        <f t="shared" si="27"/>
        <v>8.3946166906489136E-3</v>
      </c>
      <c r="AA32" s="73">
        <f t="shared" si="23"/>
        <v>1226.5457534013956</v>
      </c>
      <c r="AB32" s="74">
        <f t="shared" si="24"/>
        <v>10.369119500107365</v>
      </c>
      <c r="AC32" s="75">
        <f t="shared" si="25"/>
        <v>1230.0260379724039</v>
      </c>
      <c r="AD32" s="76">
        <f t="shared" si="26"/>
        <v>455.97830596174396</v>
      </c>
      <c r="AE32" s="89">
        <v>9.1929999999999998E-2</v>
      </c>
      <c r="AF32" s="90">
        <v>1.5740000000000001E-2</v>
      </c>
      <c r="AG32" s="90">
        <v>1.562E-2</v>
      </c>
      <c r="AH32" s="91">
        <f t="shared" si="28"/>
        <v>455.97830596174396</v>
      </c>
      <c r="AI32" s="92">
        <f t="shared" si="29"/>
        <v>7.2581310578756977</v>
      </c>
      <c r="AJ32" s="93">
        <f t="shared" si="30"/>
        <v>461.12649668841789</v>
      </c>
      <c r="AK32" s="93">
        <f t="shared" si="31"/>
        <v>157.1690097563062</v>
      </c>
      <c r="AO32" s="5"/>
    </row>
    <row r="33" spans="1:41" s="1" customFormat="1" ht="13.15" x14ac:dyDescent="0.4">
      <c r="A33" s="10">
        <v>1991</v>
      </c>
      <c r="B33" s="14">
        <v>41</v>
      </c>
      <c r="C33" s="21">
        <v>0.12956999999999999</v>
      </c>
      <c r="D33" s="22">
        <v>5.3800000000000002E-3</v>
      </c>
      <c r="E33" s="23">
        <f t="shared" si="17"/>
        <v>5.365566625776661E-3</v>
      </c>
      <c r="F33" s="24">
        <f t="shared" si="7"/>
        <v>2274.641212211608</v>
      </c>
      <c r="G33" s="24">
        <f t="shared" si="1"/>
        <v>12.20473897385877</v>
      </c>
      <c r="H33" s="24">
        <f t="shared" si="2"/>
        <v>2268.5388427246785</v>
      </c>
      <c r="I33" s="25">
        <f t="shared" si="8"/>
        <v>7737.5635267622511</v>
      </c>
      <c r="J33" s="35">
        <v>0.23304</v>
      </c>
      <c r="K33" s="36">
        <v>4.7800000000000004E-3</v>
      </c>
      <c r="L33" s="40">
        <f t="shared" si="18"/>
        <v>4.7686030387374184E-3</v>
      </c>
      <c r="M33" s="37">
        <f t="shared" si="19"/>
        <v>2639.9255308326278</v>
      </c>
      <c r="N33" s="38">
        <f t="shared" si="20"/>
        <v>12.617926234516483</v>
      </c>
      <c r="O33" s="38">
        <f t="shared" si="21"/>
        <v>2639.7335218653729</v>
      </c>
      <c r="P33" s="39">
        <f t="shared" si="3"/>
        <v>5085.4332569557619</v>
      </c>
      <c r="Q33" s="52">
        <v>0.36779000000000001</v>
      </c>
      <c r="R33" s="53">
        <v>3.46E-3</v>
      </c>
      <c r="S33" s="58">
        <f t="shared" si="22"/>
        <v>3.4540245375500383E-3</v>
      </c>
      <c r="T33" s="54">
        <f t="shared" si="11"/>
        <v>3385.6084765088867</v>
      </c>
      <c r="U33" s="55">
        <f t="shared" si="12"/>
        <v>11.715753301850576</v>
      </c>
      <c r="V33" s="56">
        <f t="shared" si="13"/>
        <v>3386.0558675868715</v>
      </c>
      <c r="W33" s="57">
        <f t="shared" si="9"/>
        <v>1699.8247804468754</v>
      </c>
      <c r="X33" s="71">
        <v>0.17155999999999999</v>
      </c>
      <c r="Y33" s="72">
        <v>6.4999999999999997E-3</v>
      </c>
      <c r="Z33" s="77">
        <f t="shared" si="27"/>
        <v>6.4789434338400195E-3</v>
      </c>
      <c r="AA33" s="73">
        <f t="shared" si="23"/>
        <v>1233.4773549850242</v>
      </c>
      <c r="AB33" s="74">
        <f t="shared" si="24"/>
        <v>8.0296354278158759</v>
      </c>
      <c r="AC33" s="75">
        <f t="shared" si="25"/>
        <v>1235.3285273562885</v>
      </c>
      <c r="AD33" s="76">
        <f t="shared" si="26"/>
        <v>466.34742546185134</v>
      </c>
      <c r="AE33" s="89">
        <v>9.8040000000000002E-2</v>
      </c>
      <c r="AF33" s="90">
        <v>1.116E-2</v>
      </c>
      <c r="AG33" s="90">
        <v>1.11E-2</v>
      </c>
      <c r="AH33" s="91">
        <f t="shared" si="28"/>
        <v>466.34742546185134</v>
      </c>
      <c r="AI33" s="92">
        <f t="shared" si="29"/>
        <v>5.2490305636093391</v>
      </c>
      <c r="AJ33" s="93">
        <f t="shared" si="30"/>
        <v>470.34324046678665</v>
      </c>
      <c r="AK33" s="93">
        <f t="shared" si="31"/>
        <v>164.42714081418188</v>
      </c>
      <c r="AO33" s="5"/>
    </row>
    <row r="34" spans="1:41" s="1" customFormat="1" ht="13.15" x14ac:dyDescent="0.4">
      <c r="A34" s="10">
        <v>1991</v>
      </c>
      <c r="B34" s="14">
        <v>42</v>
      </c>
      <c r="C34" s="21">
        <v>0.12728</v>
      </c>
      <c r="D34" s="22">
        <v>2.2200000000000002E-3</v>
      </c>
      <c r="E34" s="23">
        <f t="shared" si="17"/>
        <v>2.2175385322292258E-3</v>
      </c>
      <c r="F34" s="24">
        <f t="shared" si="7"/>
        <v>2262.4364732377494</v>
      </c>
      <c r="G34" s="24">
        <f t="shared" si="1"/>
        <v>5.0170400561255049</v>
      </c>
      <c r="H34" s="24">
        <f t="shared" si="2"/>
        <v>2259.9279532096866</v>
      </c>
      <c r="I34" s="25">
        <f t="shared" si="8"/>
        <v>7742.5805668183766</v>
      </c>
      <c r="J34" s="35">
        <v>0.23361999999999999</v>
      </c>
      <c r="K34" s="36">
        <v>1.3699999999999999E-3</v>
      </c>
      <c r="L34" s="40">
        <f t="shared" si="18"/>
        <v>1.3690621923982071E-3</v>
      </c>
      <c r="M34" s="37">
        <f t="shared" si="19"/>
        <v>2639.5123435719702</v>
      </c>
      <c r="N34" s="38">
        <f t="shared" si="20"/>
        <v>3.6170932283912172</v>
      </c>
      <c r="O34" s="38">
        <f t="shared" si="21"/>
        <v>2640.2140353220566</v>
      </c>
      <c r="P34" s="39">
        <f t="shared" si="3"/>
        <v>5098.0511831902786</v>
      </c>
      <c r="Q34" s="52">
        <v>0.36449999999999999</v>
      </c>
      <c r="R34" s="53">
        <v>1.9599999999999999E-3</v>
      </c>
      <c r="S34" s="58">
        <f t="shared" si="22"/>
        <v>1.9580810805410699E-3</v>
      </c>
      <c r="T34" s="54">
        <f t="shared" si="11"/>
        <v>3386.5106494415522</v>
      </c>
      <c r="U34" s="55">
        <f t="shared" si="12"/>
        <v>6.6346038151471882</v>
      </c>
      <c r="V34" s="56">
        <f t="shared" si="13"/>
        <v>3385.0019465036676</v>
      </c>
      <c r="W34" s="57">
        <f t="shared" si="9"/>
        <v>1711.5405337487259</v>
      </c>
      <c r="X34" s="71">
        <v>0.17323</v>
      </c>
      <c r="Y34" s="72">
        <v>3.5799999999999998E-3</v>
      </c>
      <c r="Z34" s="77">
        <f t="shared" si="27"/>
        <v>3.5736032501821739E-3</v>
      </c>
      <c r="AA34" s="73">
        <f t="shared" si="23"/>
        <v>1237.1634728590589</v>
      </c>
      <c r="AB34" s="74">
        <f t="shared" si="24"/>
        <v>4.4330010093685823</v>
      </c>
      <c r="AC34" s="75">
        <f t="shared" si="25"/>
        <v>1238.2684383711123</v>
      </c>
      <c r="AD34" s="76">
        <f t="shared" si="26"/>
        <v>474.37706088966723</v>
      </c>
      <c r="AE34" s="89">
        <v>0.10138</v>
      </c>
      <c r="AF34" s="90">
        <v>7.7999999999999996E-3</v>
      </c>
      <c r="AG34" s="90">
        <v>7.7600000000000004E-3</v>
      </c>
      <c r="AH34" s="91">
        <f t="shared" si="28"/>
        <v>474.37706088966723</v>
      </c>
      <c r="AI34" s="92">
        <f t="shared" si="29"/>
        <v>3.7173834874291058</v>
      </c>
      <c r="AJ34" s="93">
        <f t="shared" si="30"/>
        <v>476.58762659347514</v>
      </c>
      <c r="AK34" s="93">
        <f t="shared" si="31"/>
        <v>169.67617137779123</v>
      </c>
      <c r="AO34" s="5"/>
    </row>
    <row r="35" spans="1:41" s="1" customFormat="1" ht="13.15" x14ac:dyDescent="0.4">
      <c r="A35" s="10">
        <v>1991</v>
      </c>
      <c r="B35" s="14">
        <v>43</v>
      </c>
      <c r="C35" s="21">
        <v>0.12678</v>
      </c>
      <c r="D35" s="22">
        <v>7.2999999999999996E-4</v>
      </c>
      <c r="E35" s="23">
        <f t="shared" si="17"/>
        <v>7.2973364721876511E-4</v>
      </c>
      <c r="F35" s="24">
        <f t="shared" si="7"/>
        <v>2257.4194331816238</v>
      </c>
      <c r="G35" s="24">
        <f t="shared" si="1"/>
        <v>1.6473149162781437</v>
      </c>
      <c r="H35" s="24">
        <f t="shared" si="2"/>
        <v>2256.5957757234846</v>
      </c>
      <c r="I35" s="25">
        <f t="shared" si="8"/>
        <v>7744.2278817346551</v>
      </c>
      <c r="J35" s="35">
        <v>0.23585999999999999</v>
      </c>
      <c r="K35" s="36">
        <v>1.2600000000000001E-3</v>
      </c>
      <c r="L35" s="40">
        <f t="shared" si="18"/>
        <v>1.2592066997791393E-3</v>
      </c>
      <c r="M35" s="37">
        <f t="shared" si="19"/>
        <v>2640.9122903997045</v>
      </c>
      <c r="N35" s="38">
        <f t="shared" si="20"/>
        <v>3.3264922579976348</v>
      </c>
      <c r="O35" s="38">
        <f t="shared" si="21"/>
        <v>2640.0732206330435</v>
      </c>
      <c r="P35" s="39">
        <f t="shared" si="3"/>
        <v>5101.6682764186698</v>
      </c>
      <c r="Q35" s="52">
        <v>0.35885</v>
      </c>
      <c r="R35" s="53">
        <v>8.3000000000000001E-4</v>
      </c>
      <c r="S35" s="58">
        <f t="shared" si="22"/>
        <v>8.2965569288745162E-4</v>
      </c>
      <c r="T35" s="54">
        <f t="shared" si="11"/>
        <v>3383.4931388547961</v>
      </c>
      <c r="U35" s="55">
        <f t="shared" si="12"/>
        <v>2.808514408093099</v>
      </c>
      <c r="V35" s="56">
        <f t="shared" si="13"/>
        <v>3383.7522989073482</v>
      </c>
      <c r="W35" s="57">
        <f t="shared" si="9"/>
        <v>1718.175137563873</v>
      </c>
      <c r="X35" s="71">
        <v>0.17313999999999999</v>
      </c>
      <c r="Y35" s="72">
        <v>9.6000000000000002E-4</v>
      </c>
      <c r="Z35" s="77">
        <f t="shared" si="27"/>
        <v>9.5953942107788255E-4</v>
      </c>
      <c r="AA35" s="73">
        <f t="shared" si="23"/>
        <v>1239.3650756648374</v>
      </c>
      <c r="AB35" s="74">
        <f t="shared" si="24"/>
        <v>1.1905670716929426</v>
      </c>
      <c r="AC35" s="75">
        <f t="shared" si="25"/>
        <v>1240.1740330134819</v>
      </c>
      <c r="AD35" s="76">
        <f t="shared" si="26"/>
        <v>478.81006189903582</v>
      </c>
      <c r="AE35" s="89">
        <v>0.10537000000000001</v>
      </c>
      <c r="AF35" s="90">
        <v>5.9800000000000001E-3</v>
      </c>
      <c r="AG35" s="90">
        <v>5.96E-3</v>
      </c>
      <c r="AH35" s="91">
        <f t="shared" si="28"/>
        <v>478.81006189903582</v>
      </c>
      <c r="AI35" s="92">
        <f t="shared" si="29"/>
        <v>2.8668399369013846</v>
      </c>
      <c r="AJ35" s="93">
        <f t="shared" si="30"/>
        <v>479.40467172263959</v>
      </c>
      <c r="AK35" s="93">
        <f t="shared" si="31"/>
        <v>173.39355486522035</v>
      </c>
      <c r="AO35" s="5"/>
    </row>
    <row r="36" spans="1:41" s="1" customFormat="1" ht="13.15" x14ac:dyDescent="0.4">
      <c r="A36" s="10">
        <v>1991</v>
      </c>
      <c r="B36" s="14">
        <v>44</v>
      </c>
      <c r="C36" s="21">
        <v>0.124</v>
      </c>
      <c r="D36" s="22">
        <v>7.6000000000000004E-4</v>
      </c>
      <c r="E36" s="23">
        <f t="shared" si="17"/>
        <v>7.597113097023131E-4</v>
      </c>
      <c r="F36" s="24">
        <f t="shared" si="7"/>
        <v>2255.7721182653459</v>
      </c>
      <c r="G36" s="24">
        <f t="shared" si="1"/>
        <v>1.7137355903573273</v>
      </c>
      <c r="H36" s="24">
        <f t="shared" si="2"/>
        <v>2254.9152504701674</v>
      </c>
      <c r="I36" s="25">
        <f t="shared" si="8"/>
        <v>7745.941617325012</v>
      </c>
      <c r="J36" s="35">
        <v>0.23149</v>
      </c>
      <c r="K36" s="36">
        <v>4.8999999999999998E-4</v>
      </c>
      <c r="L36" s="40">
        <f t="shared" si="18"/>
        <v>4.898799794050457E-4</v>
      </c>
      <c r="M36" s="37">
        <f t="shared" si="19"/>
        <v>2639.2331130579851</v>
      </c>
      <c r="N36" s="38">
        <f t="shared" si="20"/>
        <v>1.2933273282895978</v>
      </c>
      <c r="O36" s="38">
        <f t="shared" si="21"/>
        <v>2639.4435271216284</v>
      </c>
      <c r="P36" s="39">
        <f>P35+N35</f>
        <v>5104.9947686766673</v>
      </c>
      <c r="Q36" s="52">
        <v>0.35737000000000002</v>
      </c>
      <c r="R36" s="53">
        <v>4.8000000000000001E-4</v>
      </c>
      <c r="S36" s="58">
        <f t="shared" si="22"/>
        <v>4.7988482764136606E-4</v>
      </c>
      <c r="T36" s="54">
        <f t="shared" si="11"/>
        <v>3384.0111167047003</v>
      </c>
      <c r="U36" s="55">
        <f t="shared" si="12"/>
        <v>1.6242458892674387</v>
      </c>
      <c r="V36" s="56">
        <f t="shared" si="13"/>
        <v>3383.8456026404974</v>
      </c>
      <c r="W36" s="57">
        <f t="shared" si="9"/>
        <v>1720.9836519719661</v>
      </c>
      <c r="X36" s="71">
        <v>0.17416999999999999</v>
      </c>
      <c r="Y36" s="72">
        <v>1.74E-3</v>
      </c>
      <c r="Z36" s="77">
        <f t="shared" si="27"/>
        <v>1.7384875158612009E-3</v>
      </c>
      <c r="AA36" s="73">
        <f t="shared" si="23"/>
        <v>1240.9830230012376</v>
      </c>
      <c r="AB36" s="74">
        <f t="shared" si="24"/>
        <v>2.1588463168479293</v>
      </c>
      <c r="AC36" s="75">
        <f t="shared" si="25"/>
        <v>1240.7162740505341</v>
      </c>
      <c r="AD36" s="76">
        <f t="shared" si="26"/>
        <v>480.00062897072877</v>
      </c>
      <c r="AE36" s="89">
        <v>0.11297</v>
      </c>
      <c r="AF36" s="90">
        <v>3.6800000000000001E-3</v>
      </c>
      <c r="AG36" s="90">
        <v>3.6800000000000001E-3</v>
      </c>
      <c r="AH36" s="91">
        <f t="shared" si="28"/>
        <v>480.00062897072877</v>
      </c>
      <c r="AI36" s="92">
        <f t="shared" si="29"/>
        <v>1.7703719922391872</v>
      </c>
      <c r="AJ36" s="93">
        <f t="shared" si="30"/>
        <v>481.07934571717044</v>
      </c>
      <c r="AK36" s="93">
        <f t="shared" si="31"/>
        <v>176.26039480212174</v>
      </c>
      <c r="AO36" s="5"/>
    </row>
    <row r="37" spans="1:41" s="1" customFormat="1" ht="13.15" x14ac:dyDescent="0.4">
      <c r="A37" s="10">
        <v>1991</v>
      </c>
      <c r="B37" s="14">
        <v>45</v>
      </c>
      <c r="C37" s="21">
        <v>0.12605</v>
      </c>
      <c r="D37" s="22">
        <v>0</v>
      </c>
      <c r="E37" s="23">
        <f t="shared" si="17"/>
        <v>0</v>
      </c>
      <c r="F37" s="24">
        <f t="shared" si="7"/>
        <v>2254.0583826749885</v>
      </c>
      <c r="G37" s="24">
        <f t="shared" si="1"/>
        <v>0</v>
      </c>
      <c r="H37" s="24">
        <f t="shared" si="2"/>
        <v>2254.0583826749885</v>
      </c>
      <c r="I37" s="25">
        <f t="shared" si="8"/>
        <v>7745.941617325012</v>
      </c>
      <c r="J37" s="35">
        <v>0.23178000000000001</v>
      </c>
      <c r="K37" s="36">
        <v>5.5000000000000003E-4</v>
      </c>
      <c r="L37" s="40">
        <f t="shared" si="18"/>
        <v>5.4984879158231491E-4</v>
      </c>
      <c r="M37" s="37">
        <f t="shared" si="19"/>
        <v>2639.6535213200527</v>
      </c>
      <c r="N37" s="38">
        <f t="shared" si="20"/>
        <v>1.4514102988938331</v>
      </c>
      <c r="O37" s="38">
        <f t="shared" si="21"/>
        <v>2638.9278161706056</v>
      </c>
      <c r="P37" s="39">
        <f t="shared" ref="P37:P47" si="32">P36+N36</f>
        <v>5106.288096004957</v>
      </c>
      <c r="Q37" s="52">
        <v>0.35010999999999998</v>
      </c>
      <c r="R37" s="53">
        <v>2.2000000000000001E-4</v>
      </c>
      <c r="S37" s="58">
        <f t="shared" si="22"/>
        <v>2.1997580266170722E-4</v>
      </c>
      <c r="T37" s="54">
        <f t="shared" si="11"/>
        <v>3383.6801981437225</v>
      </c>
      <c r="U37" s="55">
        <f t="shared" si="12"/>
        <v>0.74448742267006818</v>
      </c>
      <c r="V37" s="56">
        <f t="shared" si="13"/>
        <v>3384.0337394094008</v>
      </c>
      <c r="W37" s="57">
        <f t="shared" si="9"/>
        <v>1722.6078978612336</v>
      </c>
      <c r="X37" s="71">
        <v>0.17287</v>
      </c>
      <c r="Y37" s="72">
        <v>7.3999999999999999E-4</v>
      </c>
      <c r="Z37" s="77">
        <f t="shared" si="27"/>
        <v>7.3972630126853064E-4</v>
      </c>
      <c r="AA37" s="73">
        <f t="shared" si="23"/>
        <v>1240.4484225736571</v>
      </c>
      <c r="AB37" s="74">
        <f t="shared" si="24"/>
        <v>0.91786772481878343</v>
      </c>
      <c r="AC37" s="75">
        <f t="shared" si="25"/>
        <v>1240.3617902956532</v>
      </c>
      <c r="AD37" s="76">
        <f t="shared" si="26"/>
        <v>482.1594752875767</v>
      </c>
      <c r="AE37" s="89">
        <v>0.1192</v>
      </c>
      <c r="AF37" s="90">
        <v>1.08E-3</v>
      </c>
      <c r="AG37" s="90">
        <v>1.08E-3</v>
      </c>
      <c r="AH37" s="91">
        <f t="shared" si="28"/>
        <v>482.1594752875767</v>
      </c>
      <c r="AI37" s="92">
        <f t="shared" si="29"/>
        <v>0.52122773316529702</v>
      </c>
      <c r="AJ37" s="93">
        <f t="shared" si="30"/>
        <v>482.61827144934909</v>
      </c>
      <c r="AK37" s="93">
        <f t="shared" si="31"/>
        <v>178.03076679436091</v>
      </c>
      <c r="AO37" s="5"/>
    </row>
    <row r="38" spans="1:41" s="1" customFormat="1" ht="13.15" x14ac:dyDescent="0.4">
      <c r="A38" s="10">
        <v>1991</v>
      </c>
      <c r="B38" s="14">
        <v>46</v>
      </c>
      <c r="C38" s="21">
        <v>0.13009000000000001</v>
      </c>
      <c r="D38" s="22">
        <v>0</v>
      </c>
      <c r="E38" s="23">
        <f t="shared" si="17"/>
        <v>0</v>
      </c>
      <c r="F38" s="24">
        <f t="shared" si="7"/>
        <v>2254.0583826749885</v>
      </c>
      <c r="G38" s="24">
        <f t="shared" si="1"/>
        <v>0</v>
      </c>
      <c r="H38" s="24">
        <f t="shared" si="2"/>
        <v>2254.0583826749885</v>
      </c>
      <c r="I38" s="25">
        <f t="shared" si="8"/>
        <v>7745.941617325012</v>
      </c>
      <c r="J38" s="35">
        <v>0.2349</v>
      </c>
      <c r="K38" s="36">
        <v>2.7999999999999998E-4</v>
      </c>
      <c r="L38" s="40">
        <f t="shared" si="18"/>
        <v>2.7996080548723176E-4</v>
      </c>
      <c r="M38" s="37">
        <f t="shared" si="19"/>
        <v>2638.202111021159</v>
      </c>
      <c r="N38" s="38">
        <f t="shared" si="20"/>
        <v>0.73859318803959884</v>
      </c>
      <c r="O38" s="38">
        <f t="shared" si="21"/>
        <v>2637.8328144271391</v>
      </c>
      <c r="P38" s="39">
        <f t="shared" si="32"/>
        <v>5107.7395063038512</v>
      </c>
      <c r="Q38" s="52">
        <v>0.34419</v>
      </c>
      <c r="R38" s="53">
        <v>1.9000000000000001E-4</v>
      </c>
      <c r="S38" s="58">
        <f t="shared" si="22"/>
        <v>1.8998195171458714E-4</v>
      </c>
      <c r="T38" s="54">
        <f t="shared" si="11"/>
        <v>3384.3871210199463</v>
      </c>
      <c r="U38" s="55">
        <f t="shared" si="12"/>
        <v>0.64304263696194575</v>
      </c>
      <c r="V38" s="56">
        <f t="shared" si="13"/>
        <v>3384.4349313786615</v>
      </c>
      <c r="W38" s="57">
        <f t="shared" si="9"/>
        <v>1723.3523852839037</v>
      </c>
      <c r="X38" s="71">
        <v>0.17025000000000001</v>
      </c>
      <c r="Y38" s="72">
        <v>2.5999999999999998E-4</v>
      </c>
      <c r="Z38" s="77">
        <f t="shared" si="27"/>
        <v>2.5996620439342882E-4</v>
      </c>
      <c r="AA38" s="73">
        <f t="shared" si="23"/>
        <v>1240.2750422715085</v>
      </c>
      <c r="AB38" s="74">
        <f t="shared" si="24"/>
        <v>0.32251318156440273</v>
      </c>
      <c r="AC38" s="75">
        <f t="shared" si="25"/>
        <v>1240.4353137092414</v>
      </c>
      <c r="AD38" s="76">
        <f t="shared" si="26"/>
        <v>483.07734301239549</v>
      </c>
      <c r="AE38" s="89">
        <v>0.12057</v>
      </c>
      <c r="AF38" s="90">
        <v>7.2999999999999996E-4</v>
      </c>
      <c r="AG38" s="90">
        <v>7.2999999999999996E-4</v>
      </c>
      <c r="AH38" s="91">
        <f t="shared" si="28"/>
        <v>483.07734301239549</v>
      </c>
      <c r="AI38" s="92">
        <f t="shared" si="29"/>
        <v>0.35276414720127597</v>
      </c>
      <c r="AJ38" s="93">
        <f t="shared" si="30"/>
        <v>483.23855780996712</v>
      </c>
      <c r="AK38" s="93">
        <f t="shared" si="31"/>
        <v>178.5519945275262</v>
      </c>
      <c r="AO38" s="5"/>
    </row>
    <row r="39" spans="1:41" s="1" customFormat="1" ht="13.15" x14ac:dyDescent="0.4">
      <c r="A39" s="10">
        <v>1991</v>
      </c>
      <c r="B39" s="14">
        <v>47</v>
      </c>
      <c r="C39" s="21">
        <v>0.12970999999999999</v>
      </c>
      <c r="D39" s="22">
        <v>1.4999999999999999E-4</v>
      </c>
      <c r="E39" s="23">
        <f t="shared" si="17"/>
        <v>1.4998875084368669E-4</v>
      </c>
      <c r="F39" s="24">
        <f t="shared" si="7"/>
        <v>2254.0583826749885</v>
      </c>
      <c r="G39" s="24">
        <f t="shared" si="1"/>
        <v>0.33808340114616231</v>
      </c>
      <c r="H39" s="24">
        <f t="shared" si="2"/>
        <v>2253.8893409744155</v>
      </c>
      <c r="I39" s="25">
        <f t="shared" si="8"/>
        <v>7746.2797007261579</v>
      </c>
      <c r="J39" s="35">
        <v>0.23114999999999999</v>
      </c>
      <c r="K39" s="36">
        <v>9.0000000000000006E-5</v>
      </c>
      <c r="L39" s="40">
        <f t="shared" si="18"/>
        <v>8.9995950182241802E-5</v>
      </c>
      <c r="M39" s="37">
        <f t="shared" si="19"/>
        <v>2637.4635178331196</v>
      </c>
      <c r="N39" s="38">
        <f t="shared" si="20"/>
        <v>0.23737624911144123</v>
      </c>
      <c r="O39" s="38">
        <f t="shared" si="21"/>
        <v>2637.5138790160136</v>
      </c>
      <c r="P39" s="39">
        <f t="shared" si="32"/>
        <v>5108.478099491891</v>
      </c>
      <c r="Q39" s="52">
        <v>0.34209000000000001</v>
      </c>
      <c r="R39" s="53">
        <v>6.0000000000000002E-5</v>
      </c>
      <c r="S39" s="58">
        <f t="shared" si="22"/>
        <v>5.9998200053998382E-5</v>
      </c>
      <c r="T39" s="54">
        <f t="shared" si="11"/>
        <v>3384.4826715710237</v>
      </c>
      <c r="U39" s="55">
        <f t="shared" si="12"/>
        <v>0.20306998923926994</v>
      </c>
      <c r="V39" s="56">
        <f t="shared" si="13"/>
        <v>3384.4998206544988</v>
      </c>
      <c r="W39" s="57">
        <f t="shared" si="9"/>
        <v>1723.9954279208657</v>
      </c>
      <c r="X39" s="71">
        <v>0.17269000000000001</v>
      </c>
      <c r="Y39" s="72">
        <v>0</v>
      </c>
      <c r="Z39" s="77">
        <f>Y39/(1+0.5*Y39)</f>
        <v>0</v>
      </c>
      <c r="AA39" s="73">
        <f t="shared" si="23"/>
        <v>1240.5955717269062</v>
      </c>
      <c r="AB39" s="74">
        <f t="shared" si="24"/>
        <v>0</v>
      </c>
      <c r="AC39" s="75">
        <f t="shared" si="25"/>
        <v>1240.6971031611104</v>
      </c>
      <c r="AD39" s="76">
        <f t="shared" si="26"/>
        <v>483.39985619395986</v>
      </c>
      <c r="AE39" s="89">
        <v>0.12436</v>
      </c>
      <c r="AF39" s="90">
        <v>1.6000000000000001E-4</v>
      </c>
      <c r="AG39" s="90">
        <v>1.6000000000000001E-4</v>
      </c>
      <c r="AH39" s="91">
        <f t="shared" si="28"/>
        <v>483.39985619395986</v>
      </c>
      <c r="AI39" s="92">
        <f t="shared" si="29"/>
        <v>7.7343976991033583E-2</v>
      </c>
      <c r="AJ39" s="93">
        <f t="shared" si="30"/>
        <v>483.39985619395986</v>
      </c>
      <c r="AK39" s="93">
        <f t="shared" si="31"/>
        <v>178.90475867472747</v>
      </c>
      <c r="AO39" s="5"/>
    </row>
    <row r="40" spans="1:41" s="1" customFormat="1" ht="13.15" x14ac:dyDescent="0.4">
      <c r="A40" s="10">
        <v>1991</v>
      </c>
      <c r="B40" s="14">
        <v>48</v>
      </c>
      <c r="C40" s="21">
        <v>0.12716</v>
      </c>
      <c r="D40" s="22">
        <v>0</v>
      </c>
      <c r="E40" s="23">
        <f t="shared" si="17"/>
        <v>0</v>
      </c>
      <c r="F40" s="24">
        <f t="shared" si="7"/>
        <v>2253.7202992738421</v>
      </c>
      <c r="G40" s="24">
        <f t="shared" si="1"/>
        <v>0</v>
      </c>
      <c r="H40" s="24">
        <f t="shared" si="2"/>
        <v>2253.7202992738421</v>
      </c>
      <c r="I40" s="25">
        <f t="shared" si="8"/>
        <v>7746.2797007261579</v>
      </c>
      <c r="J40" s="35">
        <v>0.22320000000000001</v>
      </c>
      <c r="K40" s="36">
        <v>0</v>
      </c>
      <c r="L40" s="40">
        <f t="shared" si="18"/>
        <v>0</v>
      </c>
      <c r="M40" s="37">
        <f t="shared" si="19"/>
        <v>2637.5642249851544</v>
      </c>
      <c r="N40" s="38">
        <f t="shared" si="20"/>
        <v>0</v>
      </c>
      <c r="O40" s="38">
        <f t="shared" si="21"/>
        <v>2637.5642249851544</v>
      </c>
      <c r="P40" s="39">
        <f t="shared" si="32"/>
        <v>5108.7154757410026</v>
      </c>
      <c r="Q40" s="52">
        <v>0.33640999999999999</v>
      </c>
      <c r="R40" s="53">
        <v>0</v>
      </c>
      <c r="S40" s="58">
        <f t="shared" si="22"/>
        <v>0</v>
      </c>
      <c r="T40" s="54">
        <f t="shared" si="11"/>
        <v>3384.5169778308959</v>
      </c>
      <c r="U40" s="55">
        <f t="shared" si="12"/>
        <v>0</v>
      </c>
      <c r="V40" s="56">
        <f t="shared" si="13"/>
        <v>3384.5169778308959</v>
      </c>
      <c r="W40" s="57">
        <f t="shared" si="9"/>
        <v>1724.1984979101051</v>
      </c>
      <c r="X40" s="71">
        <v>0.17882999999999999</v>
      </c>
      <c r="Y40" s="72">
        <v>0</v>
      </c>
      <c r="Z40" s="77">
        <f t="shared" si="27"/>
        <v>0</v>
      </c>
      <c r="AA40" s="73">
        <f t="shared" si="23"/>
        <v>1240.7986417161455</v>
      </c>
      <c r="AB40" s="74">
        <f t="shared" si="24"/>
        <v>0</v>
      </c>
      <c r="AC40" s="75">
        <f t="shared" si="25"/>
        <v>1240.7986417161455</v>
      </c>
      <c r="AD40" s="76">
        <f t="shared" si="26"/>
        <v>483.39985619395986</v>
      </c>
      <c r="AE40" s="89">
        <v>0.13441</v>
      </c>
      <c r="AF40" s="90">
        <v>1.4999999999999999E-4</v>
      </c>
      <c r="AG40" s="90">
        <v>1.4999999999999999E-4</v>
      </c>
      <c r="AH40" s="91">
        <f t="shared" si="28"/>
        <v>483.39985619395986</v>
      </c>
      <c r="AI40" s="92">
        <f t="shared" si="29"/>
        <v>7.2509978429093971E-2</v>
      </c>
      <c r="AJ40" s="93">
        <f t="shared" si="30"/>
        <v>483.39985619395986</v>
      </c>
      <c r="AK40" s="93">
        <f t="shared" si="31"/>
        <v>178.98210265171852</v>
      </c>
      <c r="AO40" s="5"/>
    </row>
    <row r="41" spans="1:41" s="1" customFormat="1" ht="13.15" x14ac:dyDescent="0.4">
      <c r="A41" s="10">
        <v>1991</v>
      </c>
      <c r="B41" s="14">
        <v>49</v>
      </c>
      <c r="C41" s="21">
        <v>0.12551000000000001</v>
      </c>
      <c r="D41" s="22">
        <v>0</v>
      </c>
      <c r="E41" s="23">
        <f t="shared" si="17"/>
        <v>0</v>
      </c>
      <c r="F41" s="24">
        <f t="shared" si="7"/>
        <v>2253.7202992738421</v>
      </c>
      <c r="G41" s="24">
        <f t="shared" si="1"/>
        <v>0</v>
      </c>
      <c r="H41" s="24">
        <f t="shared" si="2"/>
        <v>2253.7202992738421</v>
      </c>
      <c r="I41" s="25">
        <f t="shared" si="8"/>
        <v>7746.2797007261579</v>
      </c>
      <c r="J41" s="35">
        <v>0.21773000000000001</v>
      </c>
      <c r="K41" s="36">
        <v>0</v>
      </c>
      <c r="L41" s="40">
        <f t="shared" si="18"/>
        <v>0</v>
      </c>
      <c r="M41" s="37">
        <f t="shared" si="19"/>
        <v>2637.5642249851544</v>
      </c>
      <c r="N41" s="38">
        <f t="shared" si="20"/>
        <v>0</v>
      </c>
      <c r="O41" s="38">
        <f t="shared" si="21"/>
        <v>2637.5642249851544</v>
      </c>
      <c r="P41" s="39">
        <f t="shared" si="32"/>
        <v>5108.7154757410026</v>
      </c>
      <c r="Q41" s="52">
        <v>0.32863999999999999</v>
      </c>
      <c r="R41" s="53">
        <v>0</v>
      </c>
      <c r="S41" s="58">
        <f t="shared" si="22"/>
        <v>0</v>
      </c>
      <c r="T41" s="54">
        <f t="shared" si="11"/>
        <v>3384.5169778308959</v>
      </c>
      <c r="U41" s="55">
        <f t="shared" si="12"/>
        <v>0</v>
      </c>
      <c r="V41" s="56">
        <f t="shared" si="13"/>
        <v>3384.5169778308959</v>
      </c>
      <c r="W41" s="57">
        <f t="shared" si="9"/>
        <v>1724.1984979101051</v>
      </c>
      <c r="X41" s="71">
        <v>0.18365999999999999</v>
      </c>
      <c r="Y41" s="72">
        <v>0</v>
      </c>
      <c r="Z41" s="77">
        <f t="shared" si="27"/>
        <v>0</v>
      </c>
      <c r="AA41" s="73">
        <f t="shared" si="23"/>
        <v>1240.7986417161455</v>
      </c>
      <c r="AB41" s="74">
        <f t="shared" si="24"/>
        <v>0</v>
      </c>
      <c r="AC41" s="75">
        <f t="shared" si="25"/>
        <v>1240.7986417161455</v>
      </c>
      <c r="AD41" s="76">
        <f t="shared" si="26"/>
        <v>483.39985619395986</v>
      </c>
      <c r="AE41" s="89">
        <v>0.14446000000000001</v>
      </c>
      <c r="AF41" s="90">
        <v>1.2999999999999999E-4</v>
      </c>
      <c r="AG41" s="90">
        <v>1.2999999999999999E-4</v>
      </c>
      <c r="AH41" s="91">
        <f t="shared" si="28"/>
        <v>483.39985619395986</v>
      </c>
      <c r="AI41" s="92">
        <f t="shared" si="29"/>
        <v>6.2841981305214775E-2</v>
      </c>
      <c r="AJ41" s="93">
        <f t="shared" si="30"/>
        <v>483.39985619395986</v>
      </c>
      <c r="AK41" s="93">
        <f t="shared" si="31"/>
        <v>179.0546126301476</v>
      </c>
      <c r="AO41" s="5"/>
    </row>
    <row r="42" spans="1:41" s="1" customFormat="1" ht="13.15" x14ac:dyDescent="0.4">
      <c r="A42" s="10">
        <v>1991</v>
      </c>
      <c r="B42" s="14">
        <v>50</v>
      </c>
      <c r="C42" s="21">
        <v>0.12573999999999999</v>
      </c>
      <c r="D42" s="22">
        <v>0</v>
      </c>
      <c r="E42" s="23">
        <f t="shared" si="17"/>
        <v>0</v>
      </c>
      <c r="F42" s="24">
        <f t="shared" si="7"/>
        <v>2253.7202992738421</v>
      </c>
      <c r="G42" s="24">
        <f t="shared" si="1"/>
        <v>0</v>
      </c>
      <c r="H42" s="24">
        <f t="shared" si="2"/>
        <v>2253.7202992738421</v>
      </c>
      <c r="I42" s="25">
        <f t="shared" si="8"/>
        <v>7746.2797007261579</v>
      </c>
      <c r="J42" s="35">
        <v>0.21303</v>
      </c>
      <c r="K42" s="36">
        <v>0</v>
      </c>
      <c r="L42" s="40">
        <f t="shared" si="18"/>
        <v>0</v>
      </c>
      <c r="M42" s="37">
        <f t="shared" si="19"/>
        <v>2637.5642249851544</v>
      </c>
      <c r="N42" s="38">
        <f t="shared" si="20"/>
        <v>0</v>
      </c>
      <c r="O42" s="38">
        <f t="shared" si="21"/>
        <v>2637.5642249851544</v>
      </c>
      <c r="P42" s="39">
        <f t="shared" si="32"/>
        <v>5108.7154757410026</v>
      </c>
      <c r="Q42" s="52">
        <v>0.32041999999999998</v>
      </c>
      <c r="R42" s="53">
        <v>0</v>
      </c>
      <c r="S42" s="58">
        <f t="shared" si="22"/>
        <v>0</v>
      </c>
      <c r="T42" s="54">
        <f t="shared" si="11"/>
        <v>3384.5169778308959</v>
      </c>
      <c r="U42" s="55">
        <f t="shared" si="12"/>
        <v>0</v>
      </c>
      <c r="V42" s="56">
        <f t="shared" si="13"/>
        <v>3384.5169778308959</v>
      </c>
      <c r="W42" s="57">
        <f t="shared" si="9"/>
        <v>1724.1984979101051</v>
      </c>
      <c r="X42" s="71">
        <v>0.18651000000000001</v>
      </c>
      <c r="Y42" s="72">
        <v>0</v>
      </c>
      <c r="Z42" s="77">
        <f t="shared" si="27"/>
        <v>0</v>
      </c>
      <c r="AA42" s="73">
        <f t="shared" si="23"/>
        <v>1240.7986417161455</v>
      </c>
      <c r="AB42" s="74">
        <f t="shared" si="24"/>
        <v>0</v>
      </c>
      <c r="AC42" s="75">
        <f t="shared" si="25"/>
        <v>1240.7986417161455</v>
      </c>
      <c r="AD42" s="76">
        <f t="shared" si="26"/>
        <v>483.39985619395986</v>
      </c>
      <c r="AE42" s="89">
        <v>0.15429999999999999</v>
      </c>
      <c r="AF42" s="90">
        <v>0</v>
      </c>
      <c r="AG42" s="90">
        <v>0</v>
      </c>
      <c r="AH42" s="91">
        <f t="shared" si="28"/>
        <v>483.39985619395986</v>
      </c>
      <c r="AI42" s="92">
        <f t="shared" si="29"/>
        <v>0</v>
      </c>
      <c r="AJ42" s="93">
        <f t="shared" si="30"/>
        <v>483.39985619395986</v>
      </c>
      <c r="AK42" s="93">
        <f t="shared" si="31"/>
        <v>179.11745461145281</v>
      </c>
      <c r="AO42" s="5"/>
    </row>
    <row r="43" spans="1:41" s="1" customFormat="1" ht="13.15" x14ac:dyDescent="0.4">
      <c r="A43" s="10">
        <v>1991</v>
      </c>
      <c r="B43" s="14">
        <v>51</v>
      </c>
      <c r="C43" s="21">
        <v>0.12384000000000001</v>
      </c>
      <c r="D43" s="22">
        <v>0</v>
      </c>
      <c r="E43" s="23">
        <f t="shared" si="17"/>
        <v>0</v>
      </c>
      <c r="F43" s="24">
        <f t="shared" si="7"/>
        <v>2253.7202992738421</v>
      </c>
      <c r="G43" s="24">
        <f t="shared" si="1"/>
        <v>0</v>
      </c>
      <c r="H43" s="24">
        <f t="shared" si="2"/>
        <v>2253.7202992738421</v>
      </c>
      <c r="I43" s="25">
        <f t="shared" si="8"/>
        <v>7746.2797007261579</v>
      </c>
      <c r="J43" s="35">
        <v>0.20591999999999999</v>
      </c>
      <c r="K43" s="36">
        <v>0</v>
      </c>
      <c r="L43" s="40">
        <f t="shared" si="18"/>
        <v>0</v>
      </c>
      <c r="M43" s="37">
        <f t="shared" si="19"/>
        <v>2637.5642249851544</v>
      </c>
      <c r="N43" s="38">
        <f t="shared" si="20"/>
        <v>0</v>
      </c>
      <c r="O43" s="38">
        <f t="shared" si="21"/>
        <v>2637.5642249851544</v>
      </c>
      <c r="P43" s="39">
        <f t="shared" si="32"/>
        <v>5108.7154757410026</v>
      </c>
      <c r="Q43" s="52">
        <v>0.31489</v>
      </c>
      <c r="R43" s="53">
        <v>0</v>
      </c>
      <c r="S43" s="58">
        <f t="shared" si="22"/>
        <v>0</v>
      </c>
      <c r="T43" s="54">
        <f t="shared" si="11"/>
        <v>3384.5169778308959</v>
      </c>
      <c r="U43" s="55">
        <f t="shared" si="12"/>
        <v>0</v>
      </c>
      <c r="V43" s="56">
        <f t="shared" si="13"/>
        <v>3384.5169778308959</v>
      </c>
      <c r="W43" s="57">
        <f t="shared" si="9"/>
        <v>1724.1984979101051</v>
      </c>
      <c r="X43" s="71">
        <v>0.18855</v>
      </c>
      <c r="Y43" s="72">
        <v>0</v>
      </c>
      <c r="Z43" s="77">
        <f t="shared" si="27"/>
        <v>0</v>
      </c>
      <c r="AA43" s="73">
        <f t="shared" si="23"/>
        <v>1240.7986417161455</v>
      </c>
      <c r="AB43" s="74">
        <f t="shared" si="24"/>
        <v>0</v>
      </c>
      <c r="AC43" s="75">
        <f t="shared" si="25"/>
        <v>1240.7986417161455</v>
      </c>
      <c r="AD43" s="76">
        <f t="shared" si="26"/>
        <v>483.39985619395986</v>
      </c>
      <c r="AE43" s="89">
        <v>0.16678999999999999</v>
      </c>
      <c r="AF43" s="90">
        <v>0</v>
      </c>
      <c r="AG43" s="90">
        <v>0</v>
      </c>
      <c r="AH43" s="91">
        <f t="shared" si="28"/>
        <v>483.39985619395986</v>
      </c>
      <c r="AI43" s="92">
        <f t="shared" si="29"/>
        <v>0</v>
      </c>
      <c r="AJ43" s="93">
        <f t="shared" si="30"/>
        <v>483.39985619395986</v>
      </c>
      <c r="AK43" s="93">
        <f t="shared" si="31"/>
        <v>179.11745461145281</v>
      </c>
      <c r="AO43" s="5"/>
    </row>
    <row r="44" spans="1:41" s="1" customFormat="1" ht="13.15" x14ac:dyDescent="0.4">
      <c r="A44" s="10">
        <v>1991</v>
      </c>
      <c r="B44" s="14">
        <v>52</v>
      </c>
      <c r="C44" s="21">
        <v>0.12059</v>
      </c>
      <c r="D44" s="22">
        <v>0</v>
      </c>
      <c r="E44" s="23">
        <f t="shared" si="17"/>
        <v>0</v>
      </c>
      <c r="F44" s="24">
        <f t="shared" si="7"/>
        <v>2253.7202992738421</v>
      </c>
      <c r="G44" s="24">
        <f t="shared" si="1"/>
        <v>0</v>
      </c>
      <c r="H44" s="24">
        <f t="shared" si="2"/>
        <v>2253.7202992738421</v>
      </c>
      <c r="I44" s="25">
        <f t="shared" si="8"/>
        <v>7746.2797007261579</v>
      </c>
      <c r="J44" s="35">
        <v>0.19497999999999999</v>
      </c>
      <c r="K44" s="36">
        <v>0</v>
      </c>
      <c r="L44" s="40">
        <f t="shared" si="18"/>
        <v>0</v>
      </c>
      <c r="M44" s="37">
        <f t="shared" si="19"/>
        <v>2637.5642249851544</v>
      </c>
      <c r="N44" s="38">
        <f t="shared" si="20"/>
        <v>0</v>
      </c>
      <c r="O44" s="38">
        <f t="shared" si="21"/>
        <v>2637.5642249851544</v>
      </c>
      <c r="P44" s="39">
        <f t="shared" si="32"/>
        <v>5108.7154757410026</v>
      </c>
      <c r="Q44" s="52">
        <v>0.30480000000000002</v>
      </c>
      <c r="R44" s="53">
        <v>0</v>
      </c>
      <c r="S44" s="58">
        <f t="shared" si="22"/>
        <v>0</v>
      </c>
      <c r="T44" s="54">
        <f t="shared" si="11"/>
        <v>3384.5169778308959</v>
      </c>
      <c r="U44" s="55">
        <f t="shared" si="12"/>
        <v>0</v>
      </c>
      <c r="V44" s="56">
        <f t="shared" si="13"/>
        <v>3384.5169778308959</v>
      </c>
      <c r="W44" s="57">
        <f t="shared" si="9"/>
        <v>1724.1984979101051</v>
      </c>
      <c r="X44" s="71">
        <v>0.19367999999999999</v>
      </c>
      <c r="Y44" s="72">
        <v>0</v>
      </c>
      <c r="Z44" s="77">
        <f t="shared" si="27"/>
        <v>0</v>
      </c>
      <c r="AA44" s="73">
        <f t="shared" si="23"/>
        <v>1240.7986417161455</v>
      </c>
      <c r="AB44" s="74">
        <f t="shared" si="24"/>
        <v>0</v>
      </c>
      <c r="AC44" s="75">
        <f t="shared" si="25"/>
        <v>1240.7986417161455</v>
      </c>
      <c r="AD44" s="76">
        <f t="shared" si="26"/>
        <v>483.39985619395986</v>
      </c>
      <c r="AE44" s="89">
        <v>0.18595</v>
      </c>
      <c r="AF44" s="90">
        <v>0</v>
      </c>
      <c r="AG44" s="90">
        <v>0</v>
      </c>
      <c r="AH44" s="91">
        <f t="shared" si="28"/>
        <v>483.39985619395986</v>
      </c>
      <c r="AI44" s="92">
        <f t="shared" si="29"/>
        <v>0</v>
      </c>
      <c r="AJ44" s="93">
        <f t="shared" si="30"/>
        <v>483.39985619395986</v>
      </c>
      <c r="AK44" s="93">
        <f t="shared" si="31"/>
        <v>179.11745461145281</v>
      </c>
      <c r="AO44" s="5"/>
    </row>
    <row r="45" spans="1:41" s="1" customFormat="1" ht="13.15" x14ac:dyDescent="0.4">
      <c r="A45" s="10">
        <v>1991</v>
      </c>
      <c r="B45" s="14">
        <v>53</v>
      </c>
      <c r="C45" s="21">
        <v>0.11988</v>
      </c>
      <c r="D45" s="22">
        <v>0</v>
      </c>
      <c r="E45" s="23">
        <f t="shared" si="17"/>
        <v>0</v>
      </c>
      <c r="F45" s="24">
        <f t="shared" si="7"/>
        <v>2253.7202992738421</v>
      </c>
      <c r="G45" s="24">
        <f t="shared" si="1"/>
        <v>0</v>
      </c>
      <c r="H45" s="24">
        <f t="shared" si="2"/>
        <v>2253.7202992738421</v>
      </c>
      <c r="I45" s="25">
        <f t="shared" si="8"/>
        <v>7746.2797007261579</v>
      </c>
      <c r="J45" s="35">
        <v>0.18281</v>
      </c>
      <c r="K45" s="36">
        <v>0</v>
      </c>
      <c r="L45" s="40">
        <f t="shared" si="18"/>
        <v>0</v>
      </c>
      <c r="M45" s="37">
        <f t="shared" si="19"/>
        <v>2637.5642249851544</v>
      </c>
      <c r="N45" s="38">
        <f t="shared" si="20"/>
        <v>0</v>
      </c>
      <c r="O45" s="38">
        <f t="shared" si="21"/>
        <v>2637.5642249851544</v>
      </c>
      <c r="P45" s="39">
        <f t="shared" si="32"/>
        <v>5108.7154757410026</v>
      </c>
      <c r="Q45" s="52">
        <v>0.29309000000000002</v>
      </c>
      <c r="R45" s="53">
        <v>0</v>
      </c>
      <c r="S45" s="58">
        <f t="shared" si="22"/>
        <v>0</v>
      </c>
      <c r="T45" s="54">
        <f t="shared" si="11"/>
        <v>3384.5169778308959</v>
      </c>
      <c r="U45" s="55">
        <f t="shared" si="12"/>
        <v>0</v>
      </c>
      <c r="V45" s="56">
        <f t="shared" si="13"/>
        <v>3384.5169778308959</v>
      </c>
      <c r="W45" s="57">
        <f t="shared" si="9"/>
        <v>1724.1984979101051</v>
      </c>
      <c r="X45" s="71">
        <v>0.19833999999999999</v>
      </c>
      <c r="Y45" s="72">
        <v>0</v>
      </c>
      <c r="Z45" s="77">
        <f t="shared" si="27"/>
        <v>0</v>
      </c>
      <c r="AA45" s="73">
        <f t="shared" si="23"/>
        <v>1240.7986417161455</v>
      </c>
      <c r="AB45" s="74">
        <f t="shared" si="24"/>
        <v>0</v>
      </c>
      <c r="AC45" s="75">
        <f t="shared" si="25"/>
        <v>1240.7986417161455</v>
      </c>
      <c r="AD45" s="76">
        <f t="shared" si="26"/>
        <v>483.39985619395986</v>
      </c>
      <c r="AE45" s="89">
        <v>0.20588999999999999</v>
      </c>
      <c r="AF45" s="90">
        <v>0</v>
      </c>
      <c r="AG45" s="90">
        <v>0</v>
      </c>
      <c r="AH45" s="91">
        <f t="shared" si="28"/>
        <v>483.39985619395986</v>
      </c>
      <c r="AI45" s="92">
        <f t="shared" si="29"/>
        <v>0</v>
      </c>
      <c r="AJ45" s="93">
        <f t="shared" si="30"/>
        <v>483.39985619395986</v>
      </c>
      <c r="AK45" s="93">
        <f t="shared" si="31"/>
        <v>179.11745461145281</v>
      </c>
      <c r="AO45" s="5"/>
    </row>
    <row r="46" spans="1:41" s="1" customFormat="1" ht="13.15" x14ac:dyDescent="0.4">
      <c r="A46" s="10">
        <v>1991</v>
      </c>
      <c r="B46" s="14">
        <v>54</v>
      </c>
      <c r="C46" s="21">
        <v>0.12169000000000001</v>
      </c>
      <c r="D46" s="22">
        <v>0</v>
      </c>
      <c r="E46" s="23">
        <f t="shared" si="17"/>
        <v>0</v>
      </c>
      <c r="F46" s="24">
        <f t="shared" si="7"/>
        <v>2253.7202992738421</v>
      </c>
      <c r="G46" s="24">
        <f t="shared" si="1"/>
        <v>0</v>
      </c>
      <c r="H46" s="24">
        <f t="shared" si="2"/>
        <v>2253.7202992738421</v>
      </c>
      <c r="I46" s="25">
        <f t="shared" si="8"/>
        <v>7746.2797007261579</v>
      </c>
      <c r="J46" s="35">
        <v>0.18154000000000001</v>
      </c>
      <c r="K46" s="36">
        <v>0</v>
      </c>
      <c r="L46" s="40">
        <f t="shared" si="18"/>
        <v>0</v>
      </c>
      <c r="M46" s="37">
        <f t="shared" si="19"/>
        <v>2637.5642249851544</v>
      </c>
      <c r="N46" s="38">
        <f t="shared" si="20"/>
        <v>0</v>
      </c>
      <c r="O46" s="38">
        <f t="shared" si="21"/>
        <v>2637.5642249851544</v>
      </c>
      <c r="P46" s="39">
        <f t="shared" si="32"/>
        <v>5108.7154757410026</v>
      </c>
      <c r="Q46" s="52">
        <v>0.2858</v>
      </c>
      <c r="R46" s="53">
        <v>0</v>
      </c>
      <c r="S46" s="58">
        <f t="shared" si="22"/>
        <v>0</v>
      </c>
      <c r="T46" s="54">
        <f t="shared" si="11"/>
        <v>3384.5169778308959</v>
      </c>
      <c r="U46" s="55">
        <f t="shared" si="12"/>
        <v>0</v>
      </c>
      <c r="V46" s="56">
        <f t="shared" si="13"/>
        <v>3384.5169778308959</v>
      </c>
      <c r="W46" s="57">
        <f t="shared" si="9"/>
        <v>1724.1984979101051</v>
      </c>
      <c r="X46" s="71">
        <v>0.19464000000000001</v>
      </c>
      <c r="Y46" s="72">
        <v>0</v>
      </c>
      <c r="Z46" s="77">
        <f t="shared" si="27"/>
        <v>0</v>
      </c>
      <c r="AA46" s="73">
        <f t="shared" si="23"/>
        <v>1240.7986417161455</v>
      </c>
      <c r="AB46" s="74">
        <f t="shared" si="24"/>
        <v>0</v>
      </c>
      <c r="AC46" s="75">
        <f t="shared" si="25"/>
        <v>1240.7986417161455</v>
      </c>
      <c r="AD46" s="76">
        <f t="shared" si="26"/>
        <v>483.39985619395986</v>
      </c>
      <c r="AE46" s="89">
        <v>0.21632999999999999</v>
      </c>
      <c r="AF46" s="90">
        <v>0</v>
      </c>
      <c r="AG46" s="90">
        <v>0</v>
      </c>
      <c r="AH46" s="91">
        <f t="shared" si="28"/>
        <v>483.39985619395986</v>
      </c>
      <c r="AI46" s="92">
        <f t="shared" si="29"/>
        <v>0</v>
      </c>
      <c r="AJ46" s="93">
        <f t="shared" si="30"/>
        <v>483.39985619395986</v>
      </c>
      <c r="AK46" s="93">
        <f t="shared" si="31"/>
        <v>179.11745461145281</v>
      </c>
      <c r="AO46" s="5"/>
    </row>
    <row r="47" spans="1:41" s="1" customFormat="1" ht="13.15" x14ac:dyDescent="0.4">
      <c r="A47" s="12">
        <v>1991</v>
      </c>
      <c r="B47" s="16" t="s">
        <v>39</v>
      </c>
      <c r="C47" s="26">
        <v>0.12253</v>
      </c>
      <c r="D47" s="27">
        <v>0</v>
      </c>
      <c r="E47" s="28">
        <f t="shared" si="17"/>
        <v>0</v>
      </c>
      <c r="F47" s="29">
        <f t="shared" si="7"/>
        <v>2253.7202992738421</v>
      </c>
      <c r="G47" s="29">
        <f t="shared" si="1"/>
        <v>0</v>
      </c>
      <c r="H47" s="29">
        <f t="shared" si="2"/>
        <v>2253.7202992738421</v>
      </c>
      <c r="I47" s="30">
        <f t="shared" si="8"/>
        <v>7746.2797007261579</v>
      </c>
      <c r="J47" s="41">
        <v>0.18448999999999999</v>
      </c>
      <c r="K47" s="42">
        <v>0</v>
      </c>
      <c r="L47" s="43">
        <f t="shared" si="18"/>
        <v>0</v>
      </c>
      <c r="M47" s="44">
        <f t="shared" si="19"/>
        <v>2637.5642249851544</v>
      </c>
      <c r="N47" s="45">
        <f t="shared" si="20"/>
        <v>0</v>
      </c>
      <c r="O47" s="45">
        <f t="shared" si="21"/>
        <v>2637.5642249851544</v>
      </c>
      <c r="P47" s="46">
        <f t="shared" si="32"/>
        <v>5108.7154757410026</v>
      </c>
      <c r="Q47" s="59">
        <v>0.28201999999999999</v>
      </c>
      <c r="R47" s="60">
        <v>0</v>
      </c>
      <c r="S47" s="61">
        <f t="shared" si="22"/>
        <v>0</v>
      </c>
      <c r="T47" s="62">
        <f t="shared" si="11"/>
        <v>3384.5169778308959</v>
      </c>
      <c r="U47" s="63">
        <f t="shared" si="12"/>
        <v>0</v>
      </c>
      <c r="V47" s="64">
        <f t="shared" si="13"/>
        <v>3384.5169778308959</v>
      </c>
      <c r="W47" s="65">
        <f t="shared" si="9"/>
        <v>1724.1984979101051</v>
      </c>
      <c r="X47" s="78">
        <v>0.19025</v>
      </c>
      <c r="Y47" s="79">
        <v>0</v>
      </c>
      <c r="Z47" s="80">
        <f t="shared" si="27"/>
        <v>0</v>
      </c>
      <c r="AA47" s="81">
        <f t="shared" si="23"/>
        <v>1240.7986417161455</v>
      </c>
      <c r="AB47" s="82">
        <f t="shared" si="24"/>
        <v>0</v>
      </c>
      <c r="AC47" s="83">
        <f t="shared" si="25"/>
        <v>1240.7986417161455</v>
      </c>
      <c r="AD47" s="84">
        <f t="shared" si="26"/>
        <v>483.39985619395986</v>
      </c>
      <c r="AE47" s="94">
        <v>0.22070000000000001</v>
      </c>
      <c r="AF47" s="95">
        <v>0</v>
      </c>
      <c r="AG47" s="95">
        <v>0</v>
      </c>
      <c r="AH47" s="96">
        <f t="shared" si="28"/>
        <v>483.39985619395986</v>
      </c>
      <c r="AI47" s="97">
        <f t="shared" si="29"/>
        <v>0</v>
      </c>
      <c r="AJ47" s="98">
        <f t="shared" si="30"/>
        <v>483.39985619395986</v>
      </c>
      <c r="AK47" s="98">
        <f t="shared" si="31"/>
        <v>179.11745461145281</v>
      </c>
      <c r="AO47" s="5"/>
    </row>
    <row r="48" spans="1:41" s="1" customFormat="1" ht="13.15" x14ac:dyDescent="0.4">
      <c r="E48" s="2"/>
    </row>
    <row r="49" spans="5:10" s="1" customFormat="1" ht="13.15" x14ac:dyDescent="0.4">
      <c r="E49" s="2"/>
    </row>
    <row r="50" spans="5:10" s="1" customFormat="1" ht="13.15" x14ac:dyDescent="0.4">
      <c r="E50" s="2"/>
      <c r="J50" s="5"/>
    </row>
    <row r="51" spans="5:10" s="1" customFormat="1" ht="13.15" x14ac:dyDescent="0.4">
      <c r="E51" s="2"/>
      <c r="J51" s="4"/>
    </row>
    <row r="52" spans="5:10" s="1" customFormat="1" ht="13.15" x14ac:dyDescent="0.4">
      <c r="E52" s="2"/>
      <c r="J52" s="4"/>
    </row>
    <row r="53" spans="5:10" s="1" customFormat="1" ht="13.15" x14ac:dyDescent="0.4">
      <c r="E53" s="2"/>
      <c r="J53" s="4"/>
    </row>
    <row r="54" spans="5:10" s="1" customFormat="1" ht="13.15" x14ac:dyDescent="0.4">
      <c r="E54" s="2"/>
      <c r="J54" s="4"/>
    </row>
    <row r="55" spans="5:10" s="1" customFormat="1" ht="13.15" x14ac:dyDescent="0.4">
      <c r="E55" s="2"/>
    </row>
    <row r="56" spans="5:10" s="1" customFormat="1" ht="13.15" x14ac:dyDescent="0.4">
      <c r="E56" s="2"/>
    </row>
    <row r="57" spans="5:10" s="1" customFormat="1" ht="13.15" x14ac:dyDescent="0.4">
      <c r="E57" s="2"/>
    </row>
    <row r="58" spans="5:10" s="1" customFormat="1" ht="13.15" x14ac:dyDescent="0.4">
      <c r="E58" s="2"/>
    </row>
    <row r="59" spans="5:10" s="1" customFormat="1" ht="13.15" x14ac:dyDescent="0.4">
      <c r="E59" s="2"/>
    </row>
    <row r="60" spans="5:10" s="1" customFormat="1" ht="13.15" x14ac:dyDescent="0.4">
      <c r="E60" s="2"/>
    </row>
    <row r="61" spans="5:10" s="1" customFormat="1" ht="13.15" x14ac:dyDescent="0.4">
      <c r="E61" s="2"/>
    </row>
    <row r="62" spans="5:10" s="1" customFormat="1" ht="13.15" x14ac:dyDescent="0.4">
      <c r="E62" s="2"/>
    </row>
    <row r="63" spans="5:10" s="1" customFormat="1" ht="13.15" x14ac:dyDescent="0.4">
      <c r="E63" s="2"/>
    </row>
    <row r="64" spans="5:10" s="1" customFormat="1" ht="13.15" x14ac:dyDescent="0.4">
      <c r="E64" s="2"/>
    </row>
    <row r="65" spans="5:5" s="1" customFormat="1" ht="13.15" x14ac:dyDescent="0.4">
      <c r="E65" s="2"/>
    </row>
    <row r="66" spans="5:5" s="1" customFormat="1" ht="13.15" x14ac:dyDescent="0.4">
      <c r="E66" s="2"/>
    </row>
    <row r="67" spans="5:5" s="1" customFormat="1" ht="13.15" x14ac:dyDescent="0.4">
      <c r="E67" s="2"/>
    </row>
    <row r="68" spans="5:5" s="1" customFormat="1" ht="13.15" x14ac:dyDescent="0.4">
      <c r="E68" s="2"/>
    </row>
    <row r="69" spans="5:5" s="1" customFormat="1" ht="13.15" x14ac:dyDescent="0.4">
      <c r="E69" s="2"/>
    </row>
    <row r="70" spans="5:5" s="1" customFormat="1" ht="13.15" x14ac:dyDescent="0.4">
      <c r="E70" s="2"/>
    </row>
    <row r="71" spans="5:5" s="1" customFormat="1" ht="13.15" x14ac:dyDescent="0.4">
      <c r="E71" s="2"/>
    </row>
    <row r="72" spans="5:5" s="1" customFormat="1" ht="13.15" x14ac:dyDescent="0.4">
      <c r="E72" s="2"/>
    </row>
    <row r="73" spans="5:5" s="1" customFormat="1" ht="13.15" x14ac:dyDescent="0.4">
      <c r="E73" s="2"/>
    </row>
    <row r="74" spans="5:5" s="1" customFormat="1" ht="13.15" x14ac:dyDescent="0.4">
      <c r="E74" s="2"/>
    </row>
    <row r="75" spans="5:5" s="1" customFormat="1" ht="13.15" x14ac:dyDescent="0.4">
      <c r="E75" s="2"/>
    </row>
    <row r="76" spans="5:5" s="1" customFormat="1" ht="13.15" x14ac:dyDescent="0.4">
      <c r="E76" s="2"/>
    </row>
    <row r="77" spans="5:5" s="1" customFormat="1" ht="13.15" x14ac:dyDescent="0.4">
      <c r="E77" s="2"/>
    </row>
    <row r="78" spans="5:5" s="1" customFormat="1" ht="13.15" x14ac:dyDescent="0.4">
      <c r="E78" s="2"/>
    </row>
    <row r="79" spans="5:5" s="1" customFormat="1" ht="13.15" x14ac:dyDescent="0.4">
      <c r="E79" s="2"/>
    </row>
    <row r="80" spans="5:5" s="1" customFormat="1" ht="13.15" x14ac:dyDescent="0.4">
      <c r="E80" s="2"/>
    </row>
    <row r="81" spans="5:5" s="1" customFormat="1" ht="13.15" x14ac:dyDescent="0.4">
      <c r="E81" s="2"/>
    </row>
    <row r="82" spans="5:5" s="1" customFormat="1" ht="13.15" x14ac:dyDescent="0.4">
      <c r="E82" s="2"/>
    </row>
    <row r="83" spans="5:5" s="1" customFormat="1" ht="13.15" x14ac:dyDescent="0.4">
      <c r="E83" s="2"/>
    </row>
    <row r="84" spans="5:5" s="1" customFormat="1" ht="13.15" x14ac:dyDescent="0.4">
      <c r="E84" s="2"/>
    </row>
    <row r="85" spans="5:5" s="1" customFormat="1" ht="13.15" x14ac:dyDescent="0.4">
      <c r="E85" s="2"/>
    </row>
    <row r="86" spans="5:5" s="1" customFormat="1" ht="13.15" x14ac:dyDescent="0.4">
      <c r="E86" s="2"/>
    </row>
    <row r="87" spans="5:5" s="1" customFormat="1" ht="13.15" x14ac:dyDescent="0.4">
      <c r="E87" s="2"/>
    </row>
    <row r="88" spans="5:5" s="1" customFormat="1" ht="13.15" x14ac:dyDescent="0.4">
      <c r="E88" s="2"/>
    </row>
    <row r="89" spans="5:5" s="1" customFormat="1" ht="13.15" x14ac:dyDescent="0.4">
      <c r="E89" s="2"/>
    </row>
    <row r="90" spans="5:5" s="1" customFormat="1" ht="13.15" x14ac:dyDescent="0.4">
      <c r="E90" s="2"/>
    </row>
    <row r="91" spans="5:5" s="1" customFormat="1" ht="13.15" x14ac:dyDescent="0.4">
      <c r="E91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Alexandre Avdeev</dc:creator>
  <cp:lastModifiedBy>Alexandre Avdeev</cp:lastModifiedBy>
  <dcterms:created xsi:type="dcterms:W3CDTF">2022-04-09T18:08:55Z</dcterms:created>
  <dcterms:modified xsi:type="dcterms:W3CDTF">2022-04-09T22:25:40Z</dcterms:modified>
</cp:coreProperties>
</file>