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defaultThemeVersion="124226"/>
  <mc:AlternateContent xmlns:mc="http://schemas.openxmlformats.org/markup-compatibility/2006">
    <mc:Choice Requires="x15">
      <x15ac:absPath xmlns:x15ac="http://schemas.microsoft.com/office/spreadsheetml/2010/11/ac" url="https://univparis1fr-my.sharepoint.com/personal/brobinson_univ-paris1_fr/Documents/THESE/TD L3 STAT/TD N°5-6/"/>
    </mc:Choice>
  </mc:AlternateContent>
  <xr:revisionPtr revIDLastSave="884" documentId="13_ncr:1_{3CC3D19C-8798-4B29-A02A-D4A3F003476F}" xr6:coauthVersionLast="47" xr6:coauthVersionMax="47" xr10:uidLastSave="{5AB0B8EC-38E6-4DA2-BB6C-5AC93688BAFF}"/>
  <bookViews>
    <workbookView xWindow="-98" yWindow="-98" windowWidth="19095" windowHeight="12075" xr2:uid="{00000000-000D-0000-FFFF-FFFF00000000}"/>
  </bookViews>
  <sheets>
    <sheet name="TD3" sheetId="4" r:id="rId1"/>
    <sheet name="Lire le Khi2" sheetId="3"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45" i="4" l="1"/>
  <c r="B17" i="4"/>
  <c r="J56" i="4"/>
  <c r="J55" i="4"/>
  <c r="C137" i="4"/>
  <c r="J147" i="4"/>
  <c r="I147" i="4"/>
  <c r="H147" i="4"/>
  <c r="J146" i="4"/>
  <c r="I146" i="4"/>
  <c r="H146" i="4"/>
  <c r="J145" i="4"/>
  <c r="I145" i="4"/>
  <c r="C140" i="4"/>
  <c r="C139" i="4"/>
  <c r="C138" i="4"/>
  <c r="I57" i="4"/>
  <c r="H57" i="4"/>
  <c r="C57" i="4"/>
  <c r="B57" i="4"/>
  <c r="D56" i="4"/>
  <c r="D19" i="4"/>
  <c r="C19" i="4"/>
  <c r="B19" i="4"/>
  <c r="D18" i="4"/>
  <c r="C18" i="4"/>
  <c r="B18" i="4"/>
  <c r="D17" i="4"/>
  <c r="C17" i="4"/>
  <c r="K20" i="3"/>
  <c r="L26" i="3"/>
  <c r="J26" i="3"/>
  <c r="M7" i="3"/>
  <c r="L7" i="3"/>
  <c r="K7" i="3"/>
  <c r="N6" i="3"/>
  <c r="N5" i="3"/>
  <c r="N4" i="3"/>
  <c r="E17" i="4" l="1"/>
  <c r="C25" i="4" s="1"/>
  <c r="E19" i="4"/>
  <c r="E27" i="4" s="1"/>
  <c r="B20" i="4"/>
  <c r="J57" i="4"/>
  <c r="D57" i="4"/>
  <c r="D55" i="4" s="1"/>
  <c r="C20" i="4"/>
  <c r="D20" i="4"/>
  <c r="E18" i="4"/>
  <c r="C26" i="4" s="1"/>
  <c r="N7" i="3"/>
  <c r="L11" i="3" s="1"/>
  <c r="L20" i="3" s="1"/>
  <c r="K13" i="3"/>
  <c r="K22" i="3" s="1"/>
  <c r="D25" i="4" l="1"/>
  <c r="E25" i="4"/>
  <c r="B25" i="4"/>
  <c r="C27" i="4"/>
  <c r="B27" i="4"/>
  <c r="D27" i="4"/>
  <c r="D26" i="4"/>
  <c r="B26" i="4"/>
  <c r="E26" i="4"/>
  <c r="E20" i="4"/>
  <c r="C28" i="4" s="1"/>
  <c r="L12" i="3"/>
  <c r="L21" i="3" s="1"/>
  <c r="M13" i="3"/>
  <c r="M22" i="3" s="1"/>
  <c r="M11" i="3"/>
  <c r="M20" i="3" s="1"/>
  <c r="M12" i="3"/>
  <c r="M21" i="3" s="1"/>
  <c r="K12" i="3"/>
  <c r="K21" i="3" s="1"/>
  <c r="L13" i="3"/>
  <c r="L22" i="3" s="1"/>
  <c r="K11" i="3"/>
  <c r="C37" i="4" l="1"/>
  <c r="C38" i="4"/>
  <c r="C39" i="4"/>
  <c r="D28" i="4"/>
  <c r="D39" i="4" s="1"/>
  <c r="E28" i="4"/>
  <c r="B28" i="4"/>
  <c r="B37" i="4" s="1"/>
  <c r="B45" i="4" s="1"/>
  <c r="C101" i="4" l="1"/>
  <c r="C40" i="4"/>
  <c r="C63" i="4"/>
  <c r="C45" i="4"/>
  <c r="B39" i="4"/>
  <c r="B38" i="4"/>
  <c r="D37" i="4"/>
  <c r="D38" i="4"/>
  <c r="C102" i="4"/>
  <c r="C64" i="4"/>
  <c r="C46" i="4"/>
  <c r="C103" i="4"/>
  <c r="C65" i="4"/>
  <c r="C47" i="4"/>
  <c r="C104" i="4" l="1"/>
  <c r="D101" i="4"/>
  <c r="D40" i="4"/>
  <c r="D45" i="4"/>
  <c r="D63" i="4"/>
  <c r="B102" i="4"/>
  <c r="B64" i="4"/>
  <c r="E38" i="4"/>
  <c r="B46" i="4"/>
  <c r="B103" i="4"/>
  <c r="E39" i="4"/>
  <c r="B47" i="4"/>
  <c r="B65" i="4"/>
  <c r="D103" i="4"/>
  <c r="D47" i="4"/>
  <c r="D65" i="4"/>
  <c r="D102" i="4"/>
  <c r="D64" i="4"/>
  <c r="D46" i="4"/>
  <c r="E37" i="4"/>
  <c r="B101" i="4"/>
  <c r="B40" i="4"/>
  <c r="B63" i="4"/>
  <c r="E102" i="4" l="1"/>
  <c r="E103" i="4"/>
  <c r="D104" i="4"/>
  <c r="B104" i="4"/>
  <c r="E101" i="4"/>
  <c r="C105" i="4"/>
  <c r="C114" i="4" s="1"/>
  <c r="E67" i="4"/>
  <c r="E40" i="4"/>
  <c r="C49" i="4"/>
  <c r="C70" i="4" l="1"/>
  <c r="E104" i="4"/>
</calcChain>
</file>

<file path=xl/sharedStrings.xml><?xml version="1.0" encoding="utf-8"?>
<sst xmlns="http://schemas.openxmlformats.org/spreadsheetml/2006/main" count="176" uniqueCount="50">
  <si>
    <t>Effectifs</t>
  </si>
  <si>
    <t>Priorités entre carrière et vie familiale</t>
  </si>
  <si>
    <t>edu0</t>
  </si>
  <si>
    <t>1:Privilégie sa carrière professionnelle</t>
  </si>
  <si>
    <t>2:Accorde une égale importance...</t>
  </si>
  <si>
    <t>3:Privilégie sa famille</t>
  </si>
  <si>
    <t>9:Ne sait pas ou ne souhaite pas répondre</t>
  </si>
  <si>
    <t>Ensemble</t>
  </si>
  <si>
    <t>Primaire et en dessous</t>
  </si>
  <si>
    <t>Secondaire</t>
  </si>
  <si>
    <t>Supérieur</t>
  </si>
  <si>
    <t>Niveau d'études</t>
  </si>
  <si>
    <t>Question 1)</t>
  </si>
  <si>
    <t>% en lignes</t>
  </si>
  <si>
    <t>Ecarts à l'indépendance</t>
  </si>
  <si>
    <t>Question 2)</t>
  </si>
  <si>
    <t>Question 3)</t>
  </si>
  <si>
    <t>PEM</t>
  </si>
  <si>
    <t>Tableau recomposé - Effectifs observés</t>
  </si>
  <si>
    <t>Effectifs théoriques à l'indépendance</t>
  </si>
  <si>
    <t>Ecarts à l'indépendance maximaux</t>
  </si>
  <si>
    <t>Effectifs maximaux première méthode</t>
  </si>
  <si>
    <t>Effectifs maximaux deuxième méthode</t>
  </si>
  <si>
    <t>Question 4)</t>
  </si>
  <si>
    <t>Ecarts pondérés à l'indépendance</t>
  </si>
  <si>
    <t>paramètre du KHI2</t>
  </si>
  <si>
    <t xml:space="preserve">V de Cramer </t>
  </si>
  <si>
    <t>Question 5)</t>
  </si>
  <si>
    <t>Largeur des pavés</t>
  </si>
  <si>
    <t>Hauteur des pavés</t>
  </si>
  <si>
    <t>écarts entre les % en lignes de chaque modalité et le % en ligne de l'ensemble de la population</t>
  </si>
  <si>
    <t>Somme des écarts positifs maximaux (en vert)</t>
  </si>
  <si>
    <t>Contribution au Khi2</t>
  </si>
  <si>
    <t>Etape 1</t>
  </si>
  <si>
    <t>Etape 2</t>
  </si>
  <si>
    <t>Etape 3</t>
  </si>
  <si>
    <t>Calcul du Khi2</t>
  </si>
  <si>
    <t>Etape 4</t>
  </si>
  <si>
    <t>(nombre de lignes - 1) x (nombre de colonnes -1)</t>
  </si>
  <si>
    <t>DDL</t>
  </si>
  <si>
    <t>Etape 6</t>
  </si>
  <si>
    <t>Lecture de la table du Khi2</t>
  </si>
  <si>
    <t>(j'ai entouré en rouge pour qu'on voit bien à quoi correspondent les valeurs qu'on regardent…)</t>
  </si>
  <si>
    <t>P(K&gt;13,3) = 0,1</t>
  </si>
  <si>
    <t>P(K&gt;9,5) = 0,05</t>
  </si>
  <si>
    <t>Ennoncé</t>
  </si>
  <si>
    <t>degrés de liberté</t>
  </si>
  <si>
    <t>Question 6</t>
  </si>
  <si>
    <r>
      <t xml:space="preserve">Somme des écarts positifs </t>
    </r>
    <r>
      <rPr>
        <sz val="11"/>
        <color rgb="FFFF0000"/>
        <rFont val="Calibri"/>
        <family val="2"/>
        <scheme val="minor"/>
      </rPr>
      <t>(en vert)</t>
    </r>
  </si>
  <si>
    <t>Collège / primaire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</si>
</sst>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0\ _€_-;\-* #,##0.0\ _€_-;_-* &quot;-&quot;??\ _€_-;_-@_-"/>
    <numFmt numFmtId="166" formatCode="_-* #,##0\ _€_-;\-* #,##0\ _€_-;_-* &quot;-&quot;??\ _€_-;_-@_-"/>
    <numFmt numFmtId="167" formatCode="0.0%"/>
    <numFmt numFmtId="168" formatCode="_-* #,##0.0\ _€_-;\-* #,##0.0\ _€_-;_-* &quot;-&quot;?\ _€_-;_-@_-"/>
    <numFmt numFmtId="169" formatCode="0.0"/>
  </numFmts>
  <fonts count="5" x14ac:knownFonts="1">
    <font>
      <sz val="11"/>
      <color theme="1"/>
      <name val="Calibri"/>
      <family val="2"/>
      <scheme val="minor"/>
    </font>
    <font>
      <b/>
      <sz val="11"/>
      <color theme="1"/>
      <name val="Calibri"/>
      <family val="2"/>
      <scheme val="minor"/>
    </font>
    <font>
      <sz val="11"/>
      <color theme="1"/>
      <name val="Calibri"/>
      <family val="2"/>
      <scheme val="minor"/>
    </font>
    <font>
      <sz val="11"/>
      <color rgb="FFFF0000"/>
      <name val="Calibri"/>
      <family val="2"/>
      <scheme val="minor"/>
    </font>
    <font>
      <b/>
      <u/>
      <sz val="11"/>
      <color theme="1"/>
      <name val="Calibri"/>
      <family val="2"/>
      <scheme val="minor"/>
    </font>
  </fonts>
  <fills count="4">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s>
  <borders count="1">
    <border>
      <left/>
      <right/>
      <top/>
      <bottom/>
      <diagonal/>
    </border>
  </borders>
  <cellStyleXfs count="3">
    <xf numFmtId="0" fontId="0" fillId="0" borderId="0"/>
    <xf numFmtId="164" fontId="2" fillId="0" borderId="0" applyFont="0" applyFill="0" applyBorder="0" applyAlignment="0" applyProtection="0"/>
    <xf numFmtId="9" fontId="2" fillId="0" borderId="0" applyFont="0" applyFill="0" applyBorder="0" applyAlignment="0" applyProtection="0"/>
  </cellStyleXfs>
  <cellXfs count="23">
    <xf numFmtId="0" fontId="0" fillId="0" borderId="0" xfId="0"/>
    <xf numFmtId="9" fontId="0" fillId="0" borderId="0" xfId="2" applyFont="1"/>
    <xf numFmtId="165" fontId="0" fillId="0" borderId="0" xfId="1" applyNumberFormat="1" applyFont="1"/>
    <xf numFmtId="166" fontId="0" fillId="0" borderId="0" xfId="0" applyNumberFormat="1"/>
    <xf numFmtId="0" fontId="1" fillId="0" borderId="0" xfId="0" applyFont="1"/>
    <xf numFmtId="9" fontId="1" fillId="0" borderId="0" xfId="2" applyFont="1"/>
    <xf numFmtId="0" fontId="1" fillId="2" borderId="0" xfId="0" applyFont="1" applyFill="1"/>
    <xf numFmtId="165" fontId="1" fillId="0" borderId="0" xfId="0" applyNumberFormat="1" applyFont="1"/>
    <xf numFmtId="9" fontId="0" fillId="0" borderId="0" xfId="0" applyNumberFormat="1"/>
    <xf numFmtId="167" fontId="0" fillId="0" borderId="0" xfId="2" applyNumberFormat="1" applyFont="1"/>
    <xf numFmtId="167" fontId="1" fillId="0" borderId="0" xfId="2" applyNumberFormat="1" applyFont="1"/>
    <xf numFmtId="167" fontId="0" fillId="0" borderId="0" xfId="0" applyNumberFormat="1"/>
    <xf numFmtId="165" fontId="0" fillId="0" borderId="0" xfId="0" applyNumberFormat="1"/>
    <xf numFmtId="168" fontId="0" fillId="0" borderId="0" xfId="0" applyNumberFormat="1"/>
    <xf numFmtId="169" fontId="0" fillId="0" borderId="0" xfId="0" applyNumberFormat="1"/>
    <xf numFmtId="0" fontId="3" fillId="0" borderId="0" xfId="0" applyFont="1"/>
    <xf numFmtId="0" fontId="0" fillId="3" borderId="0" xfId="0" applyFill="1"/>
    <xf numFmtId="0" fontId="4" fillId="2" borderId="0" xfId="0" applyFont="1" applyFill="1"/>
    <xf numFmtId="167" fontId="2" fillId="0" borderId="0" xfId="2" applyNumberFormat="1" applyFont="1"/>
    <xf numFmtId="9" fontId="1" fillId="0" borderId="0" xfId="0" applyNumberFormat="1" applyFont="1"/>
    <xf numFmtId="20" fontId="0" fillId="0" borderId="0" xfId="0" applyNumberFormat="1"/>
    <xf numFmtId="0" fontId="0" fillId="2" borderId="0" xfId="0" applyFill="1"/>
    <xf numFmtId="9" fontId="0" fillId="3" borderId="0" xfId="2" applyFont="1" applyFill="1"/>
  </cellXfs>
  <cellStyles count="3">
    <cellStyle name="Comma" xfId="1" builtinId="3"/>
    <cellStyle name="Normal" xfId="0" builtinId="0"/>
    <cellStyle name="Percent" xfId="2" builtinId="5"/>
  </cellStyles>
  <dxfs count="2">
    <dxf>
      <font>
        <color rgb="FF006100"/>
      </font>
      <fill>
        <patternFill>
          <bgColor rgb="FFC6EF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xdr:col>
      <xdr:colOff>763605</xdr:colOff>
      <xdr:row>70</xdr:row>
      <xdr:rowOff>75197</xdr:rowOff>
    </xdr:from>
    <xdr:to>
      <xdr:col>14</xdr:col>
      <xdr:colOff>513848</xdr:colOff>
      <xdr:row>93</xdr:row>
      <xdr:rowOff>75197</xdr:rowOff>
    </xdr:to>
    <xdr:sp macro="" textlink="">
      <xdr:nvSpPr>
        <xdr:cNvPr id="2" name="ZoneTexte 1">
          <a:extLst>
            <a:ext uri="{FF2B5EF4-FFF2-40B4-BE49-F238E27FC236}">
              <a16:creationId xmlns:a16="http://schemas.microsoft.com/office/drawing/2014/main" id="{0979F91F-A24D-41D0-B7E9-55F3ADD9C6D2}"/>
            </a:ext>
          </a:extLst>
        </xdr:cNvPr>
        <xdr:cNvSpPr txBox="1"/>
      </xdr:nvSpPr>
      <xdr:spPr>
        <a:xfrm>
          <a:off x="5488508" y="12357434"/>
          <a:ext cx="7269979" cy="40355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u="sng"/>
            <a:t>Méthode pour</a:t>
          </a:r>
          <a:r>
            <a:rPr lang="fr-FR" sz="1100" u="sng" baseline="0"/>
            <a:t> le calcul PEM :</a:t>
          </a:r>
          <a:endParaRPr lang="fr-FR" sz="1100" u="sng"/>
        </a:p>
        <a:p>
          <a:r>
            <a:rPr lang="fr-FR" sz="1100"/>
            <a:t>On se met dans</a:t>
          </a:r>
          <a:r>
            <a:rPr lang="fr-FR" sz="1100" baseline="0"/>
            <a:t> la diagonale où se situe les attractions, où il y a les ecarts sont positifs.</a:t>
          </a:r>
        </a:p>
        <a:p>
          <a:r>
            <a:rPr lang="fr-FR" sz="1100" baseline="0"/>
            <a:t>Ici c'est l'axe sud-ouest nord-est. </a:t>
          </a:r>
        </a:p>
        <a:p>
          <a:endParaRPr lang="fr-FR" sz="1100" baseline="0"/>
        </a:p>
        <a:p>
          <a:r>
            <a:rPr lang="fr-FR" sz="1100" baseline="0"/>
            <a:t>On commence par la case supérieur x carriere pro.</a:t>
          </a:r>
        </a:p>
        <a:p>
          <a:r>
            <a:rPr lang="fr-FR" sz="1100" baseline="0"/>
            <a:t>On lui impute le minimum de ces deux marges : 120.</a:t>
          </a:r>
        </a:p>
        <a:p>
          <a:endParaRPr lang="fr-FR" sz="1100" baseline="0"/>
        </a:p>
        <a:p>
          <a:r>
            <a:rPr lang="fr-FR" sz="1100" baseline="0"/>
            <a:t>Le reste de la colonne est complété par des 0.</a:t>
          </a:r>
        </a:p>
        <a:p>
          <a:endParaRPr lang="fr-FR" sz="1100" baseline="0"/>
        </a:p>
        <a:p>
          <a:r>
            <a:rPr lang="fr-FR" sz="1100" baseline="0"/>
            <a:t>On passe ensuite à la case la plus proche supérieur x égale importance.</a:t>
          </a:r>
        </a:p>
        <a:p>
          <a:r>
            <a:rPr lang="fr-FR" sz="1100" baseline="0"/>
            <a:t>On lui impute le minimum de ces marges 96.</a:t>
          </a:r>
        </a:p>
        <a:p>
          <a:r>
            <a:rPr lang="fr-FR" sz="1100" baseline="0"/>
            <a:t>Les deux autres lignes sont mises à 0</a:t>
          </a:r>
        </a:p>
        <a:p>
          <a:endParaRPr lang="fr-FR" sz="1100" baseline="0"/>
        </a:p>
        <a:p>
          <a:r>
            <a:rPr lang="fr-FR" sz="1100" baseline="0"/>
            <a:t>Il reste à compléter la ligne avec la case supérieur X famille.</a:t>
          </a:r>
        </a:p>
        <a:p>
          <a:r>
            <a:rPr lang="fr-FR" sz="1100" baseline="0"/>
            <a:t>316 - 120 - 96 = 100</a:t>
          </a:r>
        </a:p>
        <a:p>
          <a:endParaRPr lang="fr-FR" sz="1100" baseline="0"/>
        </a:p>
        <a:p>
          <a:r>
            <a:rPr lang="fr-FR" sz="1100" baseline="0"/>
            <a:t>Dans la case juste au-dessus, secondaire X famille, il  faut obligatoirement mettre les effectifs de la marge ligne .</a:t>
          </a:r>
        </a:p>
        <a:p>
          <a:endParaRPr lang="fr-FR" sz="1100" baseline="0"/>
        </a:p>
        <a:p>
          <a:r>
            <a:rPr lang="fr-FR" sz="1100" baseline="0"/>
            <a:t>Enfin,  dans la case primaire X famille, il manque 405 personnes de la marge ligne, à noter que c'est aussi 682 - 100 - 177.</a:t>
          </a:r>
        </a:p>
        <a:p>
          <a:endParaRPr lang="fr-FR" sz="1100" baseline="0"/>
        </a:p>
        <a:p>
          <a:r>
            <a:rPr lang="fr-FR" sz="1100" baseline="0"/>
            <a:t>On aurait pu aussi commencer de l'autre côté de la diagonale (deuxième méthode).</a:t>
          </a:r>
        </a:p>
        <a:p>
          <a:endParaRPr lang="fr-FR" sz="1100" baseline="0"/>
        </a:p>
        <a:p>
          <a:endParaRPr lang="fr-FR" sz="1100" baseline="0"/>
        </a:p>
        <a:p>
          <a:endParaRPr lang="fr-FR" sz="1100" baseline="0"/>
        </a:p>
      </xdr:txBody>
    </xdr:sp>
    <xdr:clientData/>
  </xdr:twoCellAnchor>
  <xdr:twoCellAnchor>
    <xdr:from>
      <xdr:col>6</xdr:col>
      <xdr:colOff>92470</xdr:colOff>
      <xdr:row>97</xdr:row>
      <xdr:rowOff>141216</xdr:rowOff>
    </xdr:from>
    <xdr:to>
      <xdr:col>13</xdr:col>
      <xdr:colOff>276128</xdr:colOff>
      <xdr:row>109</xdr:row>
      <xdr:rowOff>100263</xdr:rowOff>
    </xdr:to>
    <xdr:sp macro="" textlink="">
      <xdr:nvSpPr>
        <xdr:cNvPr id="3" name="ZoneTexte 2">
          <a:extLst>
            <a:ext uri="{FF2B5EF4-FFF2-40B4-BE49-F238E27FC236}">
              <a16:creationId xmlns:a16="http://schemas.microsoft.com/office/drawing/2014/main" id="{BDFE9505-078B-4F65-89F1-231AA8EDC9AE}"/>
            </a:ext>
          </a:extLst>
        </xdr:cNvPr>
        <xdr:cNvSpPr txBox="1"/>
      </xdr:nvSpPr>
      <xdr:spPr>
        <a:xfrm>
          <a:off x="5581878" y="17160887"/>
          <a:ext cx="6174382" cy="20645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u="sng"/>
            <a:t>Rappel de la formule pour connaître le degré de liberté (ddl) :</a:t>
          </a:r>
        </a:p>
        <a:p>
          <a:endParaRPr lang="fr-FR" sz="1100" baseline="0"/>
        </a:p>
        <a:p>
          <a:r>
            <a:rPr lang="fr-FR" sz="1100" baseline="0"/>
            <a:t>ddl = (nombre de lignes - 1) x (nombre de colonnes -1)</a:t>
          </a:r>
        </a:p>
        <a:p>
          <a:endParaRPr lang="fr-FR" sz="1100" baseline="0"/>
        </a:p>
        <a:p>
          <a:r>
            <a:rPr lang="fr-FR" sz="1100" baseline="0"/>
            <a:t>Attention ! Le nombre de lignes et le nombre de colonnes sont déterminés SANS la ligne et la colonne "Total".</a:t>
          </a:r>
        </a:p>
        <a:p>
          <a:endParaRPr lang="fr-FR" sz="1100" baseline="0"/>
        </a:p>
        <a:p>
          <a:r>
            <a:rPr lang="fr-FR" sz="1100" baseline="0"/>
            <a:t>Ici, on a 3 lignes : primaire et en dessous ; secondaire ; supérieur.</a:t>
          </a:r>
        </a:p>
        <a:p>
          <a:r>
            <a:rPr lang="fr-FR" sz="1100" baseline="0"/>
            <a:t>Et 3 colonnes : Carrière, égal, famille.</a:t>
          </a:r>
        </a:p>
        <a:p>
          <a:endParaRPr lang="fr-FR" sz="1100" baseline="0"/>
        </a:p>
        <a:p>
          <a:r>
            <a:rPr lang="fr-FR" sz="1100" baseline="0"/>
            <a:t>ddl = (3-1) * (3-1) = 2 x 2 = 4</a:t>
          </a:r>
        </a:p>
      </xdr:txBody>
    </xdr:sp>
    <xdr:clientData/>
  </xdr:twoCellAnchor>
  <xdr:twoCellAnchor>
    <xdr:from>
      <xdr:col>0</xdr:col>
      <xdr:colOff>69505</xdr:colOff>
      <xdr:row>116</xdr:row>
      <xdr:rowOff>103343</xdr:rowOff>
    </xdr:from>
    <xdr:to>
      <xdr:col>5</xdr:col>
      <xdr:colOff>415119</xdr:colOff>
      <xdr:row>130</xdr:row>
      <xdr:rowOff>125329</xdr:rowOff>
    </xdr:to>
    <xdr:sp macro="" textlink="">
      <xdr:nvSpPr>
        <xdr:cNvPr id="4" name="ZoneTexte 4">
          <a:extLst>
            <a:ext uri="{FF2B5EF4-FFF2-40B4-BE49-F238E27FC236}">
              <a16:creationId xmlns:a16="http://schemas.microsoft.com/office/drawing/2014/main" id="{B558AC98-A0F2-4611-A92D-70CE5AE9239D}"/>
            </a:ext>
          </a:extLst>
        </xdr:cNvPr>
        <xdr:cNvSpPr txBox="1"/>
      </xdr:nvSpPr>
      <xdr:spPr>
        <a:xfrm>
          <a:off x="69505" y="17649396"/>
          <a:ext cx="5070517" cy="24784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u="sng"/>
            <a:t>Rappel de la formule du V de Cramer :</a:t>
          </a:r>
        </a:p>
        <a:p>
          <a:endParaRPr lang="fr-FR" sz="1100" u="sng"/>
        </a:p>
        <a:p>
          <a:endParaRPr lang="fr-FR" sz="1100" u="sng"/>
        </a:p>
        <a:p>
          <a:endParaRPr lang="fr-FR" sz="1100" u="sng"/>
        </a:p>
        <a:p>
          <a:endParaRPr lang="fr-FR" sz="1100" u="sng"/>
        </a:p>
        <a:p>
          <a:r>
            <a:rPr lang="fr-FR" sz="3600" u="none">
              <a:solidFill>
                <a:schemeClr val="dk1"/>
              </a:solidFill>
              <a:effectLst/>
              <a:latin typeface="+mn-lt"/>
              <a:ea typeface="+mn-ea"/>
              <a:cs typeface="+mn-cs"/>
            </a:rPr>
            <a:t>V =</a:t>
          </a:r>
        </a:p>
        <a:p>
          <a:endParaRPr lang="fr-FR" sz="1200" u="none" baseline="0">
            <a:solidFill>
              <a:schemeClr val="dk1"/>
            </a:solidFill>
            <a:effectLst/>
            <a:latin typeface="+mn-lt"/>
            <a:ea typeface="+mn-ea"/>
            <a:cs typeface="+mn-cs"/>
          </a:endParaRPr>
        </a:p>
        <a:p>
          <a:r>
            <a:rPr lang="fr-FR" sz="1200" u="none" baseline="0"/>
            <a:t>où                 est le Khi2, n est le nombre total de personnes dans notre échantillon et min (l,c) est la valeur la plus petite entre le nombre de lignes et le nombre de colonnes.</a:t>
          </a:r>
        </a:p>
      </xdr:txBody>
    </xdr:sp>
    <xdr:clientData/>
  </xdr:twoCellAnchor>
  <xdr:twoCellAnchor editAs="oneCell">
    <xdr:from>
      <xdr:col>0</xdr:col>
      <xdr:colOff>826455</xdr:colOff>
      <xdr:row>118</xdr:row>
      <xdr:rowOff>152543</xdr:rowOff>
    </xdr:from>
    <xdr:to>
      <xdr:col>3</xdr:col>
      <xdr:colOff>230147</xdr:colOff>
      <xdr:row>124</xdr:row>
      <xdr:rowOff>125329</xdr:rowOff>
    </xdr:to>
    <xdr:pic>
      <xdr:nvPicPr>
        <xdr:cNvPr id="5" name="Image 5">
          <a:extLst>
            <a:ext uri="{FF2B5EF4-FFF2-40B4-BE49-F238E27FC236}">
              <a16:creationId xmlns:a16="http://schemas.microsoft.com/office/drawing/2014/main" id="{4095D6F9-9EEF-43BE-831B-E55AC89C3C20}"/>
            </a:ext>
          </a:extLst>
        </xdr:cNvPr>
        <xdr:cNvPicPr>
          <a:picLocks noChangeAspect="1"/>
        </xdr:cNvPicPr>
      </xdr:nvPicPr>
      <xdr:blipFill>
        <a:blip xmlns:r="http://schemas.openxmlformats.org/officeDocument/2006/relationships" r:embed="rId1"/>
        <a:stretch>
          <a:fillRect/>
        </a:stretch>
      </xdr:blipFill>
      <xdr:spPr>
        <a:xfrm>
          <a:off x="826455" y="18049517"/>
          <a:ext cx="2599581" cy="1025549"/>
        </a:xfrm>
        <a:prstGeom prst="rect">
          <a:avLst/>
        </a:prstGeom>
      </xdr:spPr>
    </xdr:pic>
    <xdr:clientData/>
  </xdr:twoCellAnchor>
  <xdr:twoCellAnchor editAs="oneCell">
    <xdr:from>
      <xdr:col>0</xdr:col>
      <xdr:colOff>503467</xdr:colOff>
      <xdr:row>125</xdr:row>
      <xdr:rowOff>40820</xdr:rowOff>
    </xdr:from>
    <xdr:to>
      <xdr:col>0</xdr:col>
      <xdr:colOff>818937</xdr:colOff>
      <xdr:row>127</xdr:row>
      <xdr:rowOff>5513</xdr:rowOff>
    </xdr:to>
    <xdr:pic>
      <xdr:nvPicPr>
        <xdr:cNvPr id="6" name="Image 7">
          <a:extLst>
            <a:ext uri="{FF2B5EF4-FFF2-40B4-BE49-F238E27FC236}">
              <a16:creationId xmlns:a16="http://schemas.microsoft.com/office/drawing/2014/main" id="{6A28B779-B7D5-4BB7-AE3A-3BB51B3C725B}"/>
            </a:ext>
          </a:extLst>
        </xdr:cNvPr>
        <xdr:cNvPicPr>
          <a:picLocks noChangeAspect="1"/>
        </xdr:cNvPicPr>
      </xdr:nvPicPr>
      <xdr:blipFill rotWithShape="1">
        <a:blip xmlns:r="http://schemas.openxmlformats.org/officeDocument/2006/relationships" r:embed="rId1"/>
        <a:srcRect l="43466" t="24146" r="44460" b="46586"/>
        <a:stretch/>
      </xdr:blipFill>
      <xdr:spPr>
        <a:xfrm>
          <a:off x="503467" y="21973386"/>
          <a:ext cx="315470" cy="315614"/>
        </a:xfrm>
        <a:prstGeom prst="rect">
          <a:avLst/>
        </a:prstGeom>
      </xdr:spPr>
    </xdr:pic>
    <xdr:clientData/>
  </xdr:twoCellAnchor>
  <xdr:twoCellAnchor>
    <xdr:from>
      <xdr:col>0</xdr:col>
      <xdr:colOff>47917</xdr:colOff>
      <xdr:row>70</xdr:row>
      <xdr:rowOff>86905</xdr:rowOff>
    </xdr:from>
    <xdr:to>
      <xdr:col>5</xdr:col>
      <xdr:colOff>581885</xdr:colOff>
      <xdr:row>78</xdr:row>
      <xdr:rowOff>71217</xdr:rowOff>
    </xdr:to>
    <xdr:sp macro="" textlink="">
      <xdr:nvSpPr>
        <xdr:cNvPr id="7" name="ZoneTexte 8">
          <a:extLst>
            <a:ext uri="{FF2B5EF4-FFF2-40B4-BE49-F238E27FC236}">
              <a16:creationId xmlns:a16="http://schemas.microsoft.com/office/drawing/2014/main" id="{7075876C-C09E-4189-9464-77A195E7088B}"/>
            </a:ext>
          </a:extLst>
        </xdr:cNvPr>
        <xdr:cNvSpPr txBox="1"/>
      </xdr:nvSpPr>
      <xdr:spPr>
        <a:xfrm>
          <a:off x="47917" y="12369142"/>
          <a:ext cx="5258871" cy="1387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u="sng"/>
            <a:t>Lire le PEM : ( pourcentage d'ecart maximal  )</a:t>
          </a:r>
        </a:p>
        <a:p>
          <a:endParaRPr lang="fr-FR" sz="1100" u="sng"/>
        </a:p>
        <a:p>
          <a:endParaRPr lang="fr-FR" sz="1100" u="sng"/>
        </a:p>
        <a:p>
          <a:r>
            <a:rPr lang="fr-FR" sz="1100" b="0" i="0" u="none" strike="noStrike" baseline="0">
              <a:solidFill>
                <a:schemeClr val="dk1"/>
              </a:solidFill>
              <a:latin typeface="+mn-lt"/>
              <a:ea typeface="+mn-ea"/>
              <a:cs typeface="+mn-cs"/>
            </a:rPr>
            <a:t>- en dessous de 5% les PEM correspondent à des attractions en général négligeables, </a:t>
          </a:r>
        </a:p>
        <a:p>
          <a:r>
            <a:rPr lang="fr-FR" sz="1100" b="0" i="0" u="none" strike="noStrike" baseline="0">
              <a:solidFill>
                <a:schemeClr val="dk1"/>
              </a:solidFill>
              <a:latin typeface="+mn-lt"/>
              <a:ea typeface="+mn-ea"/>
              <a:cs typeface="+mn-cs"/>
            </a:rPr>
            <a:t>- 10% constitue un seuil : au-dessus, les PEM sont en général intéressants, entre 5% et 10%, les liaisons peuvent l’être ou non, </a:t>
          </a:r>
        </a:p>
        <a:p>
          <a:r>
            <a:rPr lang="fr-FR" sz="1100" b="0" i="0" u="none" strike="noStrike" baseline="0">
              <a:solidFill>
                <a:schemeClr val="dk1"/>
              </a:solidFill>
              <a:latin typeface="+mn-lt"/>
              <a:ea typeface="+mn-ea"/>
              <a:cs typeface="+mn-cs"/>
            </a:rPr>
            <a:t>- les liaisons supérieures à 50% sont exceptionnelles et manifestent souvent qu’on a affaire à deux indicateurs d’un même phénomène</a:t>
          </a:r>
          <a:endParaRPr lang="fr-FR" sz="1100" baseline="0"/>
        </a:p>
      </xdr:txBody>
    </xdr:sp>
    <xdr:clientData/>
  </xdr:twoCellAnchor>
  <xdr:twoCellAnchor>
    <xdr:from>
      <xdr:col>5</xdr:col>
      <xdr:colOff>671105</xdr:colOff>
      <xdr:row>148</xdr:row>
      <xdr:rowOff>229</xdr:rowOff>
    </xdr:from>
    <xdr:to>
      <xdr:col>15</xdr:col>
      <xdr:colOff>85753</xdr:colOff>
      <xdr:row>152</xdr:row>
      <xdr:rowOff>74934</xdr:rowOff>
    </xdr:to>
    <xdr:sp macro="" textlink="">
      <xdr:nvSpPr>
        <xdr:cNvPr id="8" name="ZoneTexte 10">
          <a:extLst>
            <a:ext uri="{FF2B5EF4-FFF2-40B4-BE49-F238E27FC236}">
              <a16:creationId xmlns:a16="http://schemas.microsoft.com/office/drawing/2014/main" id="{4A727DF5-0ED6-42E2-85B0-5D4EC8EC3152}"/>
            </a:ext>
          </a:extLst>
        </xdr:cNvPr>
        <xdr:cNvSpPr txBox="1"/>
      </xdr:nvSpPr>
      <xdr:spPr>
        <a:xfrm>
          <a:off x="5396008" y="26143847"/>
          <a:ext cx="7698890" cy="7765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u="none"/>
            <a:t>Excel affiche en % mais pour être tout à</a:t>
          </a:r>
          <a:r>
            <a:rPr lang="fr-FR" sz="1100" u="none" baseline="0"/>
            <a:t> fait exact il vaut mieux noter en p.p. (point de pourcentage)</a:t>
          </a:r>
        </a:p>
        <a:p>
          <a:r>
            <a:rPr lang="fr-FR" sz="1100" u="none" baseline="0"/>
            <a:t>Définition de point de pourcentage (pas à apprendre mais pour que vous compreniez ce que ça signifie) : </a:t>
          </a:r>
          <a:r>
            <a:rPr lang="fr-FR" sz="1100" b="0" i="0">
              <a:solidFill>
                <a:schemeClr val="dk1"/>
              </a:solidFill>
              <a:effectLst/>
              <a:latin typeface="+mn-lt"/>
              <a:ea typeface="+mn-ea"/>
              <a:cs typeface="+mn-cs"/>
            </a:rPr>
            <a:t>Unité de la différence de deux pourcentages calculée par la soustraction des deux valeurs indiquées en pour cent. Par exemple, la différence entre 20 % et 30 % est de 10 points de pourcentage, non pas de 10 %.</a:t>
          </a:r>
          <a:endParaRPr lang="fr-FR" sz="1100" u="none" baseline="0"/>
        </a:p>
      </xdr:txBody>
    </xdr:sp>
    <xdr:clientData/>
  </xdr:twoCellAnchor>
  <xdr:twoCellAnchor>
    <xdr:from>
      <xdr:col>6</xdr:col>
      <xdr:colOff>78698</xdr:colOff>
      <xdr:row>114</xdr:row>
      <xdr:rowOff>172051</xdr:rowOff>
    </xdr:from>
    <xdr:to>
      <xdr:col>14</xdr:col>
      <xdr:colOff>751973</xdr:colOff>
      <xdr:row>131</xdr:row>
      <xdr:rowOff>137862</xdr:rowOff>
    </xdr:to>
    <xdr:sp macro="" textlink="">
      <xdr:nvSpPr>
        <xdr:cNvPr id="9" name="ZoneTexte 11">
          <a:extLst>
            <a:ext uri="{FF2B5EF4-FFF2-40B4-BE49-F238E27FC236}">
              <a16:creationId xmlns:a16="http://schemas.microsoft.com/office/drawing/2014/main" id="{28EC6878-B366-4903-A76B-C4A9B18A42E0}"/>
            </a:ext>
          </a:extLst>
        </xdr:cNvPr>
        <xdr:cNvSpPr txBox="1"/>
      </xdr:nvSpPr>
      <xdr:spPr>
        <a:xfrm>
          <a:off x="5568106" y="20174551"/>
          <a:ext cx="7428506" cy="29486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u="sng"/>
            <a:t>Lire le V de Cramer :</a:t>
          </a:r>
        </a:p>
        <a:p>
          <a:endParaRPr lang="fr-FR" sz="1100" u="sng"/>
        </a:p>
        <a:p>
          <a:r>
            <a:rPr lang="fr-FR" sz="1100" b="0" i="0">
              <a:solidFill>
                <a:schemeClr val="dk1"/>
              </a:solidFill>
              <a:effectLst/>
              <a:latin typeface="+mn-lt"/>
              <a:ea typeface="+mn-ea"/>
              <a:cs typeface="+mn-cs"/>
            </a:rPr>
            <a:t>Plus les valeurs du V de Cramer sont élevées, plus l'association entre les variables est forte.</a:t>
          </a:r>
          <a:r>
            <a:rPr lang="fr-FR" sz="1100" b="0" i="0" baseline="0">
              <a:solidFill>
                <a:schemeClr val="dk1"/>
              </a:solidFill>
              <a:effectLst/>
              <a:latin typeface="+mn-lt"/>
              <a:ea typeface="+mn-ea"/>
              <a:cs typeface="+mn-cs"/>
            </a:rPr>
            <a:t> A l'inverse,</a:t>
          </a:r>
          <a:r>
            <a:rPr lang="fr-FR" sz="1100" b="0" i="0">
              <a:solidFill>
                <a:schemeClr val="dk1"/>
              </a:solidFill>
              <a:effectLst/>
              <a:latin typeface="+mn-lt"/>
              <a:ea typeface="+mn-ea"/>
              <a:cs typeface="+mn-cs"/>
            </a:rPr>
            <a:t> plus la valeur du V est basse, plus l'association est faible. Une valeur de 0 indique l'absence d'association. Une valeur de 1 indique que l'association entre les variables est très forte.</a:t>
          </a:r>
        </a:p>
        <a:p>
          <a:endParaRPr lang="fr-FR" sz="1100" b="0" i="0">
            <a:solidFill>
              <a:schemeClr val="dk1"/>
            </a:solidFill>
            <a:effectLst/>
            <a:latin typeface="+mn-lt"/>
            <a:ea typeface="+mn-ea"/>
            <a:cs typeface="+mn-cs"/>
          </a:endParaRPr>
        </a:p>
        <a:p>
          <a:r>
            <a:rPr lang="fr-FR" sz="1100" b="0" i="0">
              <a:solidFill>
                <a:schemeClr val="dk1"/>
              </a:solidFill>
              <a:effectLst/>
              <a:latin typeface="+mn-lt"/>
              <a:ea typeface="+mn-ea"/>
              <a:cs typeface="+mn-cs"/>
            </a:rPr>
            <a:t>La</a:t>
          </a:r>
          <a:r>
            <a:rPr lang="fr-FR" sz="1100" b="0" i="0" baseline="0">
              <a:solidFill>
                <a:schemeClr val="dk1"/>
              </a:solidFill>
              <a:effectLst/>
              <a:latin typeface="+mn-lt"/>
              <a:ea typeface="+mn-ea"/>
              <a:cs typeface="+mn-cs"/>
            </a:rPr>
            <a:t> façon d'interpréter varie un peu selon les disciplines, les contextes, etc. mais globalement  :</a:t>
          </a:r>
        </a:p>
        <a:p>
          <a:endParaRPr lang="fr-FR" sz="1100" b="0" i="0" baseline="0">
            <a:solidFill>
              <a:schemeClr val="dk1"/>
            </a:solidFill>
            <a:effectLst/>
            <a:latin typeface="+mn-lt"/>
            <a:ea typeface="+mn-ea"/>
            <a:cs typeface="+mn-cs"/>
          </a:endParaRPr>
        </a:p>
        <a:p>
          <a:endParaRPr lang="fr-FR" sz="1100" b="0" i="0">
            <a:solidFill>
              <a:schemeClr val="dk1"/>
            </a:solidFill>
            <a:effectLst/>
            <a:latin typeface="+mn-lt"/>
            <a:ea typeface="+mn-ea"/>
            <a:cs typeface="+mn-cs"/>
          </a:endParaRPr>
        </a:p>
        <a:p>
          <a:endParaRPr lang="fr-FR" sz="1100" b="0" i="0" u="sng">
            <a:solidFill>
              <a:schemeClr val="dk1"/>
            </a:solidFill>
            <a:effectLst/>
            <a:latin typeface="+mn-lt"/>
            <a:ea typeface="+mn-ea"/>
            <a:cs typeface="+mn-cs"/>
          </a:endParaRPr>
        </a:p>
        <a:p>
          <a:endParaRPr lang="fr-FR" sz="1100" b="0" i="0" u="sng">
            <a:solidFill>
              <a:schemeClr val="dk1"/>
            </a:solidFill>
            <a:effectLst/>
            <a:latin typeface="+mn-lt"/>
            <a:ea typeface="+mn-ea"/>
            <a:cs typeface="+mn-cs"/>
          </a:endParaRPr>
        </a:p>
        <a:p>
          <a:endParaRPr lang="fr-FR" sz="1100" b="0" i="0" u="sng">
            <a:solidFill>
              <a:schemeClr val="dk1"/>
            </a:solidFill>
            <a:effectLst/>
            <a:latin typeface="+mn-lt"/>
            <a:ea typeface="+mn-ea"/>
            <a:cs typeface="+mn-cs"/>
          </a:endParaRPr>
        </a:p>
        <a:p>
          <a:endParaRPr lang="fr-FR" sz="1100" b="0" i="0" u="sng">
            <a:solidFill>
              <a:schemeClr val="dk1"/>
            </a:solidFill>
            <a:effectLst/>
            <a:latin typeface="+mn-lt"/>
            <a:ea typeface="+mn-ea"/>
            <a:cs typeface="+mn-cs"/>
          </a:endParaRPr>
        </a:p>
        <a:p>
          <a:endParaRPr lang="fr-FR" sz="1100" b="0" i="0" u="sng">
            <a:solidFill>
              <a:schemeClr val="dk1"/>
            </a:solidFill>
            <a:effectLst/>
            <a:latin typeface="+mn-lt"/>
            <a:ea typeface="+mn-ea"/>
            <a:cs typeface="+mn-cs"/>
          </a:endParaRPr>
        </a:p>
        <a:p>
          <a:endParaRPr lang="fr-FR" sz="1100" b="0" i="0" u="sng">
            <a:solidFill>
              <a:schemeClr val="dk1"/>
            </a:solidFill>
            <a:effectLst/>
            <a:latin typeface="+mn-lt"/>
            <a:ea typeface="+mn-ea"/>
            <a:cs typeface="+mn-cs"/>
          </a:endParaRPr>
        </a:p>
        <a:p>
          <a:r>
            <a:rPr lang="fr-FR" sz="1100" b="0" i="0" u="none">
              <a:solidFill>
                <a:schemeClr val="dk1"/>
              </a:solidFill>
              <a:effectLst/>
              <a:latin typeface="+mn-lt"/>
              <a:ea typeface="+mn-ea"/>
              <a:cs typeface="+mn-cs"/>
            </a:rPr>
            <a:t>Ici, on a 5,3% = 0,053</a:t>
          </a:r>
          <a:r>
            <a:rPr lang="fr-FR" sz="1100" b="0" i="0" u="none" baseline="0">
              <a:solidFill>
                <a:schemeClr val="dk1"/>
              </a:solidFill>
              <a:effectLst/>
              <a:latin typeface="+mn-lt"/>
              <a:ea typeface="+mn-ea"/>
              <a:cs typeface="+mn-cs"/>
            </a:rPr>
            <a:t> (</a:t>
          </a:r>
          <a:r>
            <a:rPr lang="fr-FR" sz="1100" b="0" i="0" u="none">
              <a:solidFill>
                <a:schemeClr val="dk1"/>
              </a:solidFill>
              <a:effectLst/>
              <a:latin typeface="+mn-lt"/>
              <a:ea typeface="+mn-ea"/>
              <a:cs typeface="+mn-cs"/>
            </a:rPr>
            <a:t>ce qui n'est vraiment</a:t>
          </a:r>
          <a:r>
            <a:rPr lang="fr-FR" sz="1100" b="0" i="0" u="none" baseline="0">
              <a:solidFill>
                <a:schemeClr val="dk1"/>
              </a:solidFill>
              <a:effectLst/>
              <a:latin typeface="+mn-lt"/>
              <a:ea typeface="+mn-ea"/>
              <a:cs typeface="+mn-cs"/>
            </a:rPr>
            <a:t> pas terrible). </a:t>
          </a:r>
          <a:endParaRPr lang="fr-FR" sz="1100" u="none"/>
        </a:p>
      </xdr:txBody>
    </xdr:sp>
    <xdr:clientData/>
  </xdr:twoCellAnchor>
  <xdr:twoCellAnchor editAs="oneCell">
    <xdr:from>
      <xdr:col>6</xdr:col>
      <xdr:colOff>434272</xdr:colOff>
      <xdr:row>122</xdr:row>
      <xdr:rowOff>92090</xdr:rowOff>
    </xdr:from>
    <xdr:to>
      <xdr:col>9</xdr:col>
      <xdr:colOff>502868</xdr:colOff>
      <xdr:row>128</xdr:row>
      <xdr:rowOff>150092</xdr:rowOff>
    </xdr:to>
    <xdr:pic>
      <xdr:nvPicPr>
        <xdr:cNvPr id="10" name="Image 12">
          <a:extLst>
            <a:ext uri="{FF2B5EF4-FFF2-40B4-BE49-F238E27FC236}">
              <a16:creationId xmlns:a16="http://schemas.microsoft.com/office/drawing/2014/main" id="{E8F3EFA4-45A5-4A69-A5C8-35A73F36D3D1}"/>
            </a:ext>
          </a:extLst>
        </xdr:cNvPr>
        <xdr:cNvPicPr>
          <a:picLocks noChangeAspect="1"/>
        </xdr:cNvPicPr>
      </xdr:nvPicPr>
      <xdr:blipFill>
        <a:blip xmlns:r="http://schemas.openxmlformats.org/officeDocument/2006/relationships" r:embed="rId2"/>
        <a:stretch>
          <a:fillRect/>
        </a:stretch>
      </xdr:blipFill>
      <xdr:spPr>
        <a:xfrm>
          <a:off x="5923680" y="21498274"/>
          <a:ext cx="3001293" cy="1110765"/>
        </a:xfrm>
        <a:prstGeom prst="rect">
          <a:avLst/>
        </a:prstGeom>
      </xdr:spPr>
    </xdr:pic>
    <xdr:clientData/>
  </xdr:twoCellAnchor>
  <xdr:twoCellAnchor>
    <xdr:from>
      <xdr:col>1</xdr:col>
      <xdr:colOff>27215</xdr:colOff>
      <xdr:row>106</xdr:row>
      <xdr:rowOff>29935</xdr:rowOff>
    </xdr:from>
    <xdr:to>
      <xdr:col>4</xdr:col>
      <xdr:colOff>163287</xdr:colOff>
      <xdr:row>108</xdr:row>
      <xdr:rowOff>152400</xdr:rowOff>
    </xdr:to>
    <xdr:sp macro="" textlink="">
      <xdr:nvSpPr>
        <xdr:cNvPr id="11" name="ZoneTexte 13">
          <a:extLst>
            <a:ext uri="{FF2B5EF4-FFF2-40B4-BE49-F238E27FC236}">
              <a16:creationId xmlns:a16="http://schemas.microsoft.com/office/drawing/2014/main" id="{6E3C2603-091E-4ACC-B032-B300DF76D0E5}"/>
            </a:ext>
          </a:extLst>
        </xdr:cNvPr>
        <xdr:cNvSpPr txBox="1"/>
      </xdr:nvSpPr>
      <xdr:spPr>
        <a:xfrm>
          <a:off x="1689328" y="19213285"/>
          <a:ext cx="2422072" cy="4844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u="none">
              <a:solidFill>
                <a:srgbClr val="FF0000"/>
              </a:solidFill>
            </a:rPr>
            <a:t>Pour les explications sur le Khi2,</a:t>
          </a:r>
          <a:r>
            <a:rPr lang="fr-FR" sz="1100" u="none" baseline="0">
              <a:solidFill>
                <a:srgbClr val="FF0000"/>
              </a:solidFill>
            </a:rPr>
            <a:t> regardez la 2e feuille de ce doc Excel</a:t>
          </a:r>
        </a:p>
      </xdr:txBody>
    </xdr:sp>
    <xdr:clientData/>
  </xdr:twoCellAnchor>
  <xdr:twoCellAnchor editAs="oneCell">
    <xdr:from>
      <xdr:col>0</xdr:col>
      <xdr:colOff>55774</xdr:colOff>
      <xdr:row>148</xdr:row>
      <xdr:rowOff>44109</xdr:rowOff>
    </xdr:from>
    <xdr:to>
      <xdr:col>5</xdr:col>
      <xdr:colOff>604660</xdr:colOff>
      <xdr:row>170</xdr:row>
      <xdr:rowOff>7632</xdr:rowOff>
    </xdr:to>
    <xdr:pic>
      <xdr:nvPicPr>
        <xdr:cNvPr id="12" name="Image 15">
          <a:extLst>
            <a:ext uri="{FF2B5EF4-FFF2-40B4-BE49-F238E27FC236}">
              <a16:creationId xmlns:a16="http://schemas.microsoft.com/office/drawing/2014/main" id="{B51E90FA-A989-4CB9-93D4-6081AAAA336F}"/>
            </a:ext>
          </a:extLst>
        </xdr:cNvPr>
        <xdr:cNvPicPr>
          <a:picLocks noChangeAspect="1"/>
        </xdr:cNvPicPr>
      </xdr:nvPicPr>
      <xdr:blipFill rotWithShape="1">
        <a:blip xmlns:r="http://schemas.openxmlformats.org/officeDocument/2006/relationships" r:embed="rId3"/>
        <a:srcRect t="17331" r="9718" b="18497"/>
        <a:stretch/>
      </xdr:blipFill>
      <xdr:spPr>
        <a:xfrm rot="16200000">
          <a:off x="702809" y="26248503"/>
          <a:ext cx="3954951" cy="5249021"/>
        </a:xfrm>
        <a:prstGeom prst="rect">
          <a:avLst/>
        </a:prstGeom>
      </xdr:spPr>
    </xdr:pic>
    <xdr:clientData/>
  </xdr:twoCellAnchor>
  <xdr:twoCellAnchor>
    <xdr:from>
      <xdr:col>5</xdr:col>
      <xdr:colOff>715749</xdr:colOff>
      <xdr:row>159</xdr:row>
      <xdr:rowOff>9819</xdr:rowOff>
    </xdr:from>
    <xdr:to>
      <xdr:col>14</xdr:col>
      <xdr:colOff>645444</xdr:colOff>
      <xdr:row>162</xdr:row>
      <xdr:rowOff>88924</xdr:rowOff>
    </xdr:to>
    <xdr:sp macro="" textlink="">
      <xdr:nvSpPr>
        <xdr:cNvPr id="13" name="ZoneTexte 16">
          <a:extLst>
            <a:ext uri="{FF2B5EF4-FFF2-40B4-BE49-F238E27FC236}">
              <a16:creationId xmlns:a16="http://schemas.microsoft.com/office/drawing/2014/main" id="{CFCB35AE-DEFC-4696-BD0A-18C8672A60CE}"/>
            </a:ext>
          </a:extLst>
        </xdr:cNvPr>
        <xdr:cNvSpPr txBox="1"/>
      </xdr:nvSpPr>
      <xdr:spPr>
        <a:xfrm>
          <a:off x="5415884" y="29038390"/>
          <a:ext cx="7407953" cy="6233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u="none"/>
            <a:t>Pour la représentation graphique, évidemment, si tout est bien propre</a:t>
          </a:r>
          <a:r>
            <a:rPr lang="fr-FR" sz="1100" u="none" baseline="0"/>
            <a:t> au minimètre près c'est mieux. Mais globalement ce qui m'intéresse c'est de voir apparaître le calcul de la largeur des pavés et le calcul des écarts en points de pourcentage calculés juste avant. </a:t>
          </a:r>
        </a:p>
      </xdr:txBody>
    </xdr:sp>
    <xdr:clientData/>
  </xdr:twoCellAnchor>
  <xdr:twoCellAnchor>
    <xdr:from>
      <xdr:col>0</xdr:col>
      <xdr:colOff>0</xdr:colOff>
      <xdr:row>8</xdr:row>
      <xdr:rowOff>54429</xdr:rowOff>
    </xdr:from>
    <xdr:to>
      <xdr:col>8</xdr:col>
      <xdr:colOff>638735</xdr:colOff>
      <xdr:row>11</xdr:row>
      <xdr:rowOff>122464</xdr:rowOff>
    </xdr:to>
    <xdr:sp macro="" textlink="">
      <xdr:nvSpPr>
        <xdr:cNvPr id="14" name="ZoneTexte 17">
          <a:extLst>
            <a:ext uri="{FF2B5EF4-FFF2-40B4-BE49-F238E27FC236}">
              <a16:creationId xmlns:a16="http://schemas.microsoft.com/office/drawing/2014/main" id="{6B52D7F5-4108-406F-87DF-D46FB990F9F0}"/>
            </a:ext>
          </a:extLst>
        </xdr:cNvPr>
        <xdr:cNvSpPr txBox="1"/>
      </xdr:nvSpPr>
      <xdr:spPr>
        <a:xfrm>
          <a:off x="0" y="1502229"/>
          <a:ext cx="8273023" cy="610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u="none">
              <a:solidFill>
                <a:srgbClr val="FF0000"/>
              </a:solidFill>
            </a:rPr>
            <a:t>Je vous invite à lire les formules de chaque cellule pour comprendre</a:t>
          </a:r>
          <a:r>
            <a:rPr lang="fr-FR" sz="1100" u="none" baseline="0">
              <a:solidFill>
                <a:srgbClr val="FF0000"/>
              </a:solidFill>
            </a:rPr>
            <a:t> les calculs qui sont faits ci-dessous.</a:t>
          </a:r>
        </a:p>
        <a:p>
          <a:r>
            <a:rPr lang="fr-FR" sz="1100" u="none" baseline="0">
              <a:solidFill>
                <a:srgbClr val="FF0000"/>
              </a:solidFill>
            </a:rPr>
            <a:t>De la même façon pour le contrôle, laissez au maximum les formules que vous utilisées (pas pour toutes les cases d'un même tableau mais au moins pour une ou deux)... Comme ça je comprends mieux ce que vous faites et je peux laisser des points si c'est juste une erreur de calcul.</a:t>
          </a:r>
        </a:p>
      </xdr:txBody>
    </xdr:sp>
    <xdr:clientData/>
  </xdr:twoCellAnchor>
  <xdr:twoCellAnchor>
    <xdr:from>
      <xdr:col>0</xdr:col>
      <xdr:colOff>141628</xdr:colOff>
      <xdr:row>168</xdr:row>
      <xdr:rowOff>170186</xdr:rowOff>
    </xdr:from>
    <xdr:to>
      <xdr:col>1</xdr:col>
      <xdr:colOff>566133</xdr:colOff>
      <xdr:row>171</xdr:row>
      <xdr:rowOff>142971</xdr:rowOff>
    </xdr:to>
    <xdr:sp macro="" textlink="">
      <xdr:nvSpPr>
        <xdr:cNvPr id="15" name="ZoneTexte 6">
          <a:extLst>
            <a:ext uri="{FF2B5EF4-FFF2-40B4-BE49-F238E27FC236}">
              <a16:creationId xmlns:a16="http://schemas.microsoft.com/office/drawing/2014/main" id="{06FFE608-7B0A-471B-872D-9D6CE37A46BF}"/>
            </a:ext>
          </a:extLst>
        </xdr:cNvPr>
        <xdr:cNvSpPr txBox="1"/>
      </xdr:nvSpPr>
      <xdr:spPr>
        <a:xfrm>
          <a:off x="141628" y="20620361"/>
          <a:ext cx="2086618" cy="5157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r-FR" sz="1100" u="none">
              <a:solidFill>
                <a:srgbClr val="FF0000"/>
              </a:solidFill>
            </a:rPr>
            <a:t>Erreur de ma part, ici</a:t>
          </a:r>
          <a:r>
            <a:rPr lang="fr-FR" sz="1100" u="none" baseline="0">
              <a:solidFill>
                <a:srgbClr val="FF0000"/>
              </a:solidFill>
            </a:rPr>
            <a:t> (collège-famille)</a:t>
          </a:r>
          <a:r>
            <a:rPr lang="fr-FR" sz="1100" u="none">
              <a:solidFill>
                <a:srgbClr val="FF0000"/>
              </a:solidFill>
            </a:rPr>
            <a:t> c'est + 2 pp.</a:t>
          </a:r>
          <a:endParaRPr lang="fr-FR" sz="1100" u="none" baseline="0">
            <a:solidFill>
              <a:srgbClr val="FF0000"/>
            </a:solidFill>
          </a:endParaRPr>
        </a:p>
      </xdr:txBody>
    </xdr:sp>
    <xdr:clientData/>
  </xdr:twoCellAnchor>
  <xdr:twoCellAnchor>
    <xdr:from>
      <xdr:col>0</xdr:col>
      <xdr:colOff>0</xdr:colOff>
      <xdr:row>172</xdr:row>
      <xdr:rowOff>108092</xdr:rowOff>
    </xdr:from>
    <xdr:to>
      <xdr:col>6</xdr:col>
      <xdr:colOff>445933</xdr:colOff>
      <xdr:row>175</xdr:row>
      <xdr:rowOff>8625</xdr:rowOff>
    </xdr:to>
    <xdr:sp macro="" textlink="">
      <xdr:nvSpPr>
        <xdr:cNvPr id="16" name="ZoneTexte 9">
          <a:extLst>
            <a:ext uri="{FF2B5EF4-FFF2-40B4-BE49-F238E27FC236}">
              <a16:creationId xmlns:a16="http://schemas.microsoft.com/office/drawing/2014/main" id="{2ECF0B03-C0BC-4F0A-BF19-64D6686A445B}"/>
            </a:ext>
          </a:extLst>
        </xdr:cNvPr>
        <xdr:cNvSpPr txBox="1"/>
      </xdr:nvSpPr>
      <xdr:spPr>
        <a:xfrm>
          <a:off x="0" y="24920047"/>
          <a:ext cx="5932870" cy="443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u="none">
              <a:solidFill>
                <a:srgbClr val="FF0000"/>
              </a:solidFill>
            </a:rPr>
            <a:t>J'ai arrondi</a:t>
          </a:r>
          <a:r>
            <a:rPr lang="fr-FR" sz="1100" u="none" baseline="0">
              <a:solidFill>
                <a:srgbClr val="FF0000"/>
              </a:solidFill>
            </a:rPr>
            <a:t> au point de pourcentage (sans virgule) parce que c'est plus simple, mais peu importe si vous laissez une virgule ou non.</a:t>
          </a:r>
        </a:p>
      </xdr:txBody>
    </xdr:sp>
    <xdr:clientData/>
  </xdr:twoCellAnchor>
  <xdr:twoCellAnchor>
    <xdr:from>
      <xdr:col>0</xdr:col>
      <xdr:colOff>27214</xdr:colOff>
      <xdr:row>28</xdr:row>
      <xdr:rowOff>125185</xdr:rowOff>
    </xdr:from>
    <xdr:to>
      <xdr:col>4</xdr:col>
      <xdr:colOff>421822</xdr:colOff>
      <xdr:row>31</xdr:row>
      <xdr:rowOff>13607</xdr:rowOff>
    </xdr:to>
    <xdr:sp macro="" textlink="">
      <xdr:nvSpPr>
        <xdr:cNvPr id="17" name="ZoneTexte 14">
          <a:extLst>
            <a:ext uri="{FF2B5EF4-FFF2-40B4-BE49-F238E27FC236}">
              <a16:creationId xmlns:a16="http://schemas.microsoft.com/office/drawing/2014/main" id="{48C9DDF9-DF04-4085-9DEF-0EE981D67673}"/>
            </a:ext>
          </a:extLst>
        </xdr:cNvPr>
        <xdr:cNvSpPr txBox="1"/>
      </xdr:nvSpPr>
      <xdr:spPr>
        <a:xfrm>
          <a:off x="27214" y="5192485"/>
          <a:ext cx="4342721" cy="4313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1100" u="none">
              <a:solidFill>
                <a:srgbClr val="FF0000"/>
              </a:solidFill>
            </a:rPr>
            <a:t>Q2 Ci-dessous, c'est toujours</a:t>
          </a:r>
          <a:r>
            <a:rPr lang="fr-FR" sz="1100" u="none" baseline="0">
              <a:solidFill>
                <a:srgbClr val="FF0000"/>
              </a:solidFill>
            </a:rPr>
            <a:t> mieux de laisser un chiffre après la virgule, pour qu'on comprenne bien qu'il s'agit d'effectifs théoriques.</a:t>
          </a:r>
        </a:p>
      </xdr:txBody>
    </xdr:sp>
    <xdr:clientData/>
  </xdr:twoCellAnchor>
  <xdr:twoCellAnchor>
    <xdr:from>
      <xdr:col>0</xdr:col>
      <xdr:colOff>57148</xdr:colOff>
      <xdr:row>178</xdr:row>
      <xdr:rowOff>122464</xdr:rowOff>
    </xdr:from>
    <xdr:to>
      <xdr:col>5</xdr:col>
      <xdr:colOff>734786</xdr:colOff>
      <xdr:row>201</xdr:row>
      <xdr:rowOff>136071</xdr:rowOff>
    </xdr:to>
    <xdr:sp macro="" textlink="">
      <xdr:nvSpPr>
        <xdr:cNvPr id="18" name="ZoneTexte 3">
          <a:extLst>
            <a:ext uri="{FF2B5EF4-FFF2-40B4-BE49-F238E27FC236}">
              <a16:creationId xmlns:a16="http://schemas.microsoft.com/office/drawing/2014/main" id="{A5D3620A-3790-42BF-BF8D-B1FD89B30CD4}"/>
            </a:ext>
          </a:extLst>
        </xdr:cNvPr>
        <xdr:cNvSpPr txBox="1"/>
      </xdr:nvSpPr>
      <xdr:spPr>
        <a:xfrm>
          <a:off x="57148" y="22382389"/>
          <a:ext cx="5387751" cy="41760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1100" u="none" baseline="0">
              <a:solidFill>
                <a:sysClr val="windowText" lastClr="000000"/>
              </a:solidFill>
            </a:rPr>
            <a:t>Exemple de réponse :</a:t>
          </a:r>
        </a:p>
        <a:p>
          <a:pPr algn="l"/>
          <a:endParaRPr lang="fr-FR" sz="1100" u="none" baseline="0">
            <a:solidFill>
              <a:sysClr val="windowText" lastClr="000000"/>
            </a:solidFill>
          </a:endParaRPr>
        </a:p>
        <a:p>
          <a:pPr algn="l"/>
          <a:r>
            <a:rPr lang="fr-FR" sz="1100" u="none" baseline="0">
              <a:solidFill>
                <a:sysClr val="windowText" lastClr="000000"/>
              </a:solidFill>
            </a:rPr>
            <a:t>Les données de l'enquête "Mobilités géographiques liées au travail", réalisée en France en 2007, nous permettent de comparer les préférences pour la carrière ou la famille selon le niveau d'études des personnes interrogées.</a:t>
          </a:r>
        </a:p>
        <a:p>
          <a:pPr algn="l"/>
          <a:endParaRPr lang="fr-FR" sz="1100" u="none" baseline="0">
            <a:solidFill>
              <a:sysClr val="windowText" lastClr="000000"/>
            </a:solidFill>
          </a:endParaRPr>
        </a:p>
        <a:p>
          <a:pPr algn="l"/>
          <a:r>
            <a:rPr lang="fr-FR" sz="1100" u="none" baseline="0">
              <a:solidFill>
                <a:sysClr val="windowText" lastClr="000000"/>
              </a:solidFill>
            </a:rPr>
            <a:t>Le premier enseignement que nous pouvons tirer de cette enquête est que la population interrogée privilégie en large majorité la famille (75,9 % dans son ensemble).</a:t>
          </a:r>
        </a:p>
        <a:p>
          <a:pPr algn="l"/>
          <a:endParaRPr lang="fr-FR" sz="1100" u="none" baseline="0">
            <a:solidFill>
              <a:sysClr val="windowText" lastClr="000000"/>
            </a:solidFill>
          </a:endParaRPr>
        </a:p>
        <a:p>
          <a:pPr algn="l"/>
          <a:r>
            <a:rPr lang="fr-FR" sz="1100" u="none" baseline="0">
              <a:solidFill>
                <a:sysClr val="windowText" lastClr="000000"/>
              </a:solidFill>
            </a:rPr>
            <a:t>On note toutefois quelques écarts selon le niveau d'études, les enquêté·es diplômé·es de l'enseignement supérieur étant légèrement </a:t>
          </a:r>
          <a:r>
            <a:rPr lang="fr-FR" sz="1100">
              <a:solidFill>
                <a:sysClr val="windowText" lastClr="000000"/>
              </a:solidFill>
              <a:effectLst/>
              <a:latin typeface="+mn-lt"/>
              <a:ea typeface="+mn-ea"/>
              <a:cs typeface="+mn-cs"/>
            </a:rPr>
            <a:t>surreprésenté·es parmi les personnes préférant leur carrière (16,1%, contre</a:t>
          </a:r>
          <a:r>
            <a:rPr lang="fr-FR" sz="1100" baseline="0">
              <a:solidFill>
                <a:sysClr val="windowText" lastClr="000000"/>
              </a:solidFill>
              <a:effectLst/>
              <a:latin typeface="+mn-lt"/>
              <a:ea typeface="+mn-ea"/>
              <a:cs typeface="+mn-cs"/>
            </a:rPr>
            <a:t> 13,4 % de l'ensemble des enquêté·es) </a:t>
          </a:r>
          <a:r>
            <a:rPr lang="fr-FR" sz="1100">
              <a:solidFill>
                <a:sysClr val="windowText" lastClr="000000"/>
              </a:solidFill>
              <a:effectLst/>
              <a:latin typeface="+mn-lt"/>
              <a:ea typeface="+mn-ea"/>
              <a:cs typeface="+mn-cs"/>
            </a:rPr>
            <a:t>et sous-représenté·es parmi les personnes privilégiant leur famille (71,8 %). Cela pourrait par exemple s'expliquer par</a:t>
          </a:r>
          <a:r>
            <a:rPr lang="fr-FR" sz="1100" baseline="0">
              <a:solidFill>
                <a:sysClr val="windowText" lastClr="000000"/>
              </a:solidFill>
              <a:effectLst/>
              <a:latin typeface="+mn-lt"/>
              <a:ea typeface="+mn-ea"/>
              <a:cs typeface="+mn-cs"/>
            </a:rPr>
            <a:t> le fait que </a:t>
          </a:r>
          <a:r>
            <a:rPr lang="fr-FR" sz="1100">
              <a:solidFill>
                <a:sysClr val="windowText" lastClr="000000"/>
              </a:solidFill>
              <a:effectLst/>
              <a:latin typeface="+mn-lt"/>
              <a:ea typeface="+mn-ea"/>
              <a:cs typeface="+mn-cs"/>
            </a:rPr>
            <a:t>les perspectives d'évolution de carrière sont plus intéressantes pour les postes de travail qualifié et très qualifié. </a:t>
          </a:r>
        </a:p>
        <a:p>
          <a:pPr algn="l"/>
          <a:endParaRPr lang="fr-FR" sz="1100" u="none" baseline="0">
            <a:solidFill>
              <a:schemeClr val="dk1"/>
            </a:solidFill>
            <a:effectLst/>
            <a:latin typeface="+mn-lt"/>
            <a:ea typeface="+mn-ea"/>
            <a:cs typeface="+mn-cs"/>
          </a:endParaRPr>
        </a:p>
        <a:p>
          <a:pPr algn="l"/>
          <a:r>
            <a:rPr lang="fr-FR" sz="1100" u="none" baseline="0">
              <a:solidFill>
                <a:schemeClr val="dk1"/>
              </a:solidFill>
              <a:effectLst/>
              <a:latin typeface="+mn-lt"/>
              <a:ea typeface="+mn-ea"/>
              <a:cs typeface="+mn-cs"/>
            </a:rPr>
            <a:t>Néanmoins, en dépit des écarts observés, </a:t>
          </a:r>
          <a:r>
            <a:rPr lang="fr-FR" sz="1100">
              <a:solidFill>
                <a:schemeClr val="dk1"/>
              </a:solidFill>
              <a:effectLst/>
              <a:latin typeface="+mn-lt"/>
              <a:ea typeface="+mn-ea"/>
              <a:cs typeface="+mn-cs"/>
            </a:rPr>
            <a:t>les trois indicateurs mesurant la force du lien statistique entre niveau d'études et préférences pour</a:t>
          </a:r>
          <a:r>
            <a:rPr lang="fr-FR" sz="1100" baseline="0">
              <a:solidFill>
                <a:schemeClr val="dk1"/>
              </a:solidFill>
              <a:effectLst/>
              <a:latin typeface="+mn-lt"/>
              <a:ea typeface="+mn-ea"/>
              <a:cs typeface="+mn-cs"/>
            </a:rPr>
            <a:t> la carrière ou la famille</a:t>
          </a:r>
          <a:r>
            <a:rPr lang="fr-FR" sz="1100">
              <a:solidFill>
                <a:schemeClr val="dk1"/>
              </a:solidFill>
              <a:effectLst/>
              <a:latin typeface="+mn-lt"/>
              <a:ea typeface="+mn-ea"/>
              <a:cs typeface="+mn-cs"/>
            </a:rPr>
            <a:t> sont plutôt faibles : le test du khi-2 ne permet pas de conclure à une liaison statistique, et le V de cramer et le pourcentage de l'écart maximum (PEM) sont inférieurs à 10%.</a:t>
          </a:r>
        </a:p>
        <a:p>
          <a:pPr algn="l"/>
          <a:endParaRPr lang="fr-FR" sz="1100">
            <a:solidFill>
              <a:schemeClr val="dk1"/>
            </a:solidFill>
            <a:effectLst/>
            <a:latin typeface="+mn-lt"/>
            <a:ea typeface="+mn-ea"/>
            <a:cs typeface="+mn-cs"/>
          </a:endParaRPr>
        </a:p>
        <a:p>
          <a:pPr algn="l"/>
          <a:endParaRPr lang="fr-FR" sz="1100">
            <a:solidFill>
              <a:schemeClr val="dk1"/>
            </a:solidFill>
            <a:effectLst/>
            <a:latin typeface="+mn-lt"/>
            <a:ea typeface="+mn-ea"/>
            <a:cs typeface="+mn-cs"/>
          </a:endParaRPr>
        </a:p>
        <a:p>
          <a:pPr algn="l"/>
          <a:r>
            <a:rPr lang="fr-FR" sz="1100" i="1">
              <a:solidFill>
                <a:schemeClr val="dk1"/>
              </a:solidFill>
              <a:effectLst/>
              <a:latin typeface="+mn-lt"/>
              <a:ea typeface="+mn-ea"/>
              <a:cs typeface="+mn-cs"/>
            </a:rPr>
            <a:t>J'ai repris pour partie le texte que</a:t>
          </a:r>
          <a:r>
            <a:rPr lang="fr-FR" sz="1100" i="1" baseline="0">
              <a:solidFill>
                <a:schemeClr val="dk1"/>
              </a:solidFill>
              <a:effectLst/>
              <a:latin typeface="+mn-lt"/>
              <a:ea typeface="+mn-ea"/>
              <a:cs typeface="+mn-cs"/>
            </a:rPr>
            <a:t> propose M. Orain sur l'EPI. Tout ça pour vous montrer qu'il n'y a pas une seule manière de répondre à cette question, même si la trame (du plus large au plus précis), diffère assez peu.</a:t>
          </a:r>
          <a:endParaRPr lang="fr-FR" sz="1100" i="1">
            <a:solidFill>
              <a:schemeClr val="dk1"/>
            </a:solidFill>
            <a:effectLst/>
            <a:latin typeface="+mn-lt"/>
            <a:ea typeface="+mn-ea"/>
            <a:cs typeface="+mn-cs"/>
          </a:endParaRPr>
        </a:p>
        <a:p>
          <a:pPr algn="l"/>
          <a:endParaRPr lang="fr-FR" sz="1100" u="none" baseline="0">
            <a:solidFill>
              <a:schemeClr val="dk1"/>
            </a:solidFill>
            <a:effectLst/>
            <a:latin typeface="+mn-lt"/>
            <a:ea typeface="+mn-ea"/>
            <a:cs typeface="+mn-cs"/>
          </a:endParaRPr>
        </a:p>
        <a:p>
          <a:pPr algn="l"/>
          <a:endParaRPr lang="fr-FR" sz="1100" u="none" baseline="0">
            <a:solidFill>
              <a:schemeClr val="accent6">
                <a:lumMod val="75000"/>
              </a:schemeClr>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361951</xdr:colOff>
      <xdr:row>1</xdr:row>
      <xdr:rowOff>19049</xdr:rowOff>
    </xdr:from>
    <xdr:to>
      <xdr:col>8</xdr:col>
      <xdr:colOff>476251</xdr:colOff>
      <xdr:row>46</xdr:row>
      <xdr:rowOff>9525</xdr:rowOff>
    </xdr:to>
    <xdr:sp macro="" textlink="">
      <xdr:nvSpPr>
        <xdr:cNvPr id="2" name="ZoneTexte 1">
          <a:extLst>
            <a:ext uri="{FF2B5EF4-FFF2-40B4-BE49-F238E27FC236}">
              <a16:creationId xmlns:a16="http://schemas.microsoft.com/office/drawing/2014/main" id="{5301A5B8-BCBC-499E-81F6-9057958EB153}"/>
            </a:ext>
          </a:extLst>
        </xdr:cNvPr>
        <xdr:cNvSpPr txBox="1"/>
      </xdr:nvSpPr>
      <xdr:spPr>
        <a:xfrm>
          <a:off x="361951" y="209549"/>
          <a:ext cx="6210300" cy="856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0" i="0" u="sng">
              <a:solidFill>
                <a:schemeClr val="dk1"/>
              </a:solidFill>
              <a:effectLst/>
              <a:latin typeface="+mn-lt"/>
              <a:ea typeface="+mn-ea"/>
              <a:cs typeface="+mn-cs"/>
            </a:rPr>
            <a:t>Le test du khi-deux d'indépendance </a:t>
          </a:r>
          <a:r>
            <a:rPr lang="fr-FR" sz="1100" u="sng" baseline="0"/>
            <a:t>:</a:t>
          </a:r>
          <a:endParaRPr lang="fr-FR" sz="1100" u="sng"/>
        </a:p>
        <a:p>
          <a:endParaRPr lang="fr-FR" sz="1100"/>
        </a:p>
        <a:p>
          <a:r>
            <a:rPr lang="fr-FR" sz="1100" b="0" i="0">
              <a:solidFill>
                <a:schemeClr val="dk1"/>
              </a:solidFill>
              <a:effectLst/>
              <a:latin typeface="+mn-lt"/>
              <a:ea typeface="+mn-ea"/>
              <a:cs typeface="+mn-cs"/>
            </a:rPr>
            <a:t>Le test du khi-deux d'indépendance est une hypothèse statistique utilisée pour déterminer si deux variables</a:t>
          </a:r>
          <a:r>
            <a:rPr lang="fr-FR" sz="1100" b="0" i="0" baseline="0">
              <a:solidFill>
                <a:schemeClr val="dk1"/>
              </a:solidFill>
              <a:effectLst/>
              <a:latin typeface="+mn-lt"/>
              <a:ea typeface="+mn-ea"/>
              <a:cs typeface="+mn-cs"/>
            </a:rPr>
            <a:t> </a:t>
          </a:r>
          <a:r>
            <a:rPr lang="fr-FR" sz="1100" b="0" i="0">
              <a:solidFill>
                <a:schemeClr val="dk1"/>
              </a:solidFill>
              <a:effectLst/>
              <a:latin typeface="+mn-lt"/>
              <a:ea typeface="+mn-ea"/>
              <a:cs typeface="+mn-cs"/>
            </a:rPr>
            <a:t>sont susceptibles d'être liées ou pas</a:t>
          </a:r>
          <a:r>
            <a:rPr lang="fr-FR" sz="1100" b="0" i="0" baseline="0">
              <a:solidFill>
                <a:schemeClr val="dk1"/>
              </a:solidFill>
              <a:effectLst/>
              <a:latin typeface="+mn-lt"/>
              <a:ea typeface="+mn-ea"/>
              <a:cs typeface="+mn-cs"/>
            </a:rPr>
            <a:t>.</a:t>
          </a:r>
        </a:p>
        <a:p>
          <a:endParaRPr lang="fr-FR" sz="1100" b="0" i="0" baseline="0">
            <a:solidFill>
              <a:schemeClr val="dk1"/>
            </a:solidFill>
            <a:effectLst/>
            <a:latin typeface="+mn-lt"/>
            <a:ea typeface="+mn-ea"/>
            <a:cs typeface="+mn-cs"/>
          </a:endParaRPr>
        </a:p>
        <a:p>
          <a:r>
            <a:rPr lang="fr-FR" sz="1100" b="0" i="0">
              <a:solidFill>
                <a:schemeClr val="dk1"/>
              </a:solidFill>
              <a:effectLst/>
              <a:latin typeface="+mn-lt"/>
              <a:ea typeface="+mn-ea"/>
              <a:cs typeface="+mn-cs"/>
            </a:rPr>
            <a:t>Pour qu'un test soit valide, nous avons besoin des éléments suivants :</a:t>
          </a:r>
        </a:p>
        <a:p>
          <a:r>
            <a:rPr lang="fr-FR" sz="1100" b="0" i="0">
              <a:solidFill>
                <a:schemeClr val="dk1"/>
              </a:solidFill>
              <a:effectLst/>
              <a:latin typeface="+mn-lt"/>
              <a:ea typeface="+mn-ea"/>
              <a:cs typeface="+mn-cs"/>
            </a:rPr>
            <a:t>-  un échantillon aléatoire simple issu de la population visée (ici, on a un échantillon</a:t>
          </a:r>
          <a:r>
            <a:rPr lang="fr-FR" sz="1100" b="0" i="0" baseline="0">
              <a:solidFill>
                <a:schemeClr val="dk1"/>
              </a:solidFill>
              <a:effectLst/>
              <a:latin typeface="+mn-lt"/>
              <a:ea typeface="+mn-ea"/>
              <a:cs typeface="+mn-cs"/>
            </a:rPr>
            <a:t> d'</a:t>
          </a:r>
          <a:r>
            <a:rPr lang="fr-FR"/>
            <a:t>adultes de 25 à 54 ans habitant un logement équipé d’une ligne téléphonique)</a:t>
          </a:r>
          <a:endParaRPr lang="fr-FR" sz="1100" b="0" i="0">
            <a:solidFill>
              <a:schemeClr val="dk1"/>
            </a:solidFill>
            <a:effectLst/>
            <a:latin typeface="+mn-lt"/>
            <a:ea typeface="+mn-ea"/>
            <a:cs typeface="+mn-cs"/>
          </a:endParaRPr>
        </a:p>
        <a:p>
          <a:r>
            <a:rPr lang="fr-FR" sz="1100" b="0" i="0">
              <a:solidFill>
                <a:schemeClr val="dk1"/>
              </a:solidFill>
              <a:effectLst/>
              <a:latin typeface="+mn-lt"/>
              <a:ea typeface="+mn-ea"/>
              <a:cs typeface="+mn-cs"/>
            </a:rPr>
            <a:t>-</a:t>
          </a:r>
          <a:r>
            <a:rPr lang="fr-FR" sz="1100" b="0" i="0" baseline="0">
              <a:solidFill>
                <a:schemeClr val="dk1"/>
              </a:solidFill>
              <a:effectLst/>
              <a:latin typeface="+mn-lt"/>
              <a:ea typeface="+mn-ea"/>
              <a:cs typeface="+mn-cs"/>
            </a:rPr>
            <a:t> deux variables qualitatives</a:t>
          </a:r>
        </a:p>
        <a:p>
          <a:r>
            <a:rPr lang="fr-FR" sz="1100" b="0" i="0" baseline="0">
              <a:solidFill>
                <a:schemeClr val="dk1"/>
              </a:solidFill>
              <a:effectLst/>
              <a:latin typeface="+mn-lt"/>
              <a:ea typeface="+mn-ea"/>
              <a:cs typeface="+mn-cs"/>
            </a:rPr>
            <a:t>- au moins </a:t>
          </a:r>
          <a:r>
            <a:rPr lang="fr-FR" sz="1100" b="0" i="0">
              <a:solidFill>
                <a:schemeClr val="dk1"/>
              </a:solidFill>
              <a:effectLst/>
              <a:latin typeface="+mn-lt"/>
              <a:ea typeface="+mn-ea"/>
              <a:cs typeface="+mn-cs"/>
            </a:rPr>
            <a:t>5 valeurs par case. En cas d'un nombre inférieur à 5, les résultats du test ne sont pas fiables. Si besoin, on peut</a:t>
          </a:r>
          <a:r>
            <a:rPr lang="fr-FR" sz="1100" b="0" i="0" baseline="0">
              <a:solidFill>
                <a:schemeClr val="dk1"/>
              </a:solidFill>
              <a:effectLst/>
              <a:latin typeface="+mn-lt"/>
              <a:ea typeface="+mn-ea"/>
              <a:cs typeface="+mn-cs"/>
            </a:rPr>
            <a:t> regrouper des lignes (comme dans la question 1 de l'exercice : on avait une case avec seulement 4 individus pour le niveau primaire et inférieur et le fait d'accorder une importance égale à la carrière et la famille ; grâce au regroupement qu'on a fait entre les individus niveau primaire et niveau collège, on peut faire un test du Khi 2).</a:t>
          </a:r>
        </a:p>
        <a:p>
          <a:endParaRPr lang="fr-FR" sz="1100" b="0" i="0" baseline="0">
            <a:solidFill>
              <a:schemeClr val="dk1"/>
            </a:solidFill>
            <a:effectLst/>
            <a:latin typeface="+mn-lt"/>
            <a:ea typeface="+mn-ea"/>
            <a:cs typeface="+mn-cs"/>
          </a:endParaRPr>
        </a:p>
        <a:p>
          <a:r>
            <a:rPr lang="fr-FR" sz="1100" b="0" i="0" baseline="0">
              <a:solidFill>
                <a:schemeClr val="dk1"/>
              </a:solidFill>
              <a:effectLst/>
              <a:latin typeface="+mn-lt"/>
              <a:ea typeface="+mn-ea"/>
              <a:cs typeface="+mn-cs"/>
            </a:rPr>
            <a:t>Les étapes pour réaliser un test du Khi2 :</a:t>
          </a:r>
        </a:p>
        <a:p>
          <a:endParaRPr lang="fr-FR" sz="1100" b="0" i="0" baseline="0">
            <a:solidFill>
              <a:schemeClr val="dk1"/>
            </a:solidFill>
            <a:effectLst/>
            <a:latin typeface="+mn-lt"/>
            <a:ea typeface="+mn-ea"/>
            <a:cs typeface="+mn-cs"/>
          </a:endParaRPr>
        </a:p>
        <a:p>
          <a:r>
            <a:rPr lang="fr-FR" sz="1100" b="0" i="0" baseline="0">
              <a:solidFill>
                <a:schemeClr val="dk1"/>
              </a:solidFill>
              <a:effectLst/>
              <a:latin typeface="+mn-lt"/>
              <a:ea typeface="+mn-ea"/>
              <a:cs typeface="+mn-cs"/>
            </a:rPr>
            <a:t>- Etape 1 : Pour chaque case, on calcule les effectifs théoriques à l'indépendance (voir question 2).</a:t>
          </a:r>
        </a:p>
        <a:p>
          <a:r>
            <a:rPr lang="fr-FR" sz="1100" b="0" i="0">
              <a:solidFill>
                <a:schemeClr val="dk1"/>
              </a:solidFill>
              <a:effectLst/>
              <a:latin typeface="+mn-lt"/>
              <a:ea typeface="+mn-ea"/>
              <a:cs typeface="+mn-cs"/>
            </a:rPr>
            <a:t>- Etape 2 : </a:t>
          </a:r>
          <a:r>
            <a:rPr lang="fr-FR" sz="1100" b="0" i="0" baseline="0">
              <a:solidFill>
                <a:schemeClr val="dk1"/>
              </a:solidFill>
              <a:effectLst/>
              <a:latin typeface="+mn-lt"/>
              <a:ea typeface="+mn-ea"/>
              <a:cs typeface="+mn-cs"/>
            </a:rPr>
            <a:t>Puis, dans chaque case on procède au calcul suivant : (effectif théorique à l'indépendance - effectif observé)</a:t>
          </a:r>
          <a:r>
            <a:rPr lang="fr-FR" sz="1100" b="0" i="0" baseline="30000">
              <a:solidFill>
                <a:schemeClr val="dk1"/>
              </a:solidFill>
              <a:effectLst/>
              <a:latin typeface="+mn-lt"/>
              <a:ea typeface="+mn-ea"/>
              <a:cs typeface="+mn-cs"/>
            </a:rPr>
            <a:t>2</a:t>
          </a:r>
          <a:r>
            <a:rPr lang="fr-FR" sz="1100" b="0" i="0" baseline="0">
              <a:solidFill>
                <a:schemeClr val="dk1"/>
              </a:solidFill>
              <a:effectLst/>
              <a:latin typeface="+mn-lt"/>
              <a:ea typeface="+mn-ea"/>
              <a:cs typeface="+mn-cs"/>
            </a:rPr>
            <a:t> /  effectif théorique à l'indépendance </a:t>
          </a:r>
          <a:endParaRPr lang="fr-FR" sz="1100" b="0" i="0">
            <a:solidFill>
              <a:schemeClr val="dk1"/>
            </a:solidFill>
            <a:effectLst/>
            <a:latin typeface="+mn-lt"/>
            <a:ea typeface="+mn-ea"/>
            <a:cs typeface="+mn-cs"/>
          </a:endParaRPr>
        </a:p>
        <a:p>
          <a:r>
            <a:rPr lang="fr-FR" sz="1100" baseline="0"/>
            <a:t>- Etape 3 : on additionne tout les chiffres obtenus : Khi2 = </a:t>
          </a:r>
          <a:r>
            <a:rPr lang="fr-FR" sz="1100" b="1" baseline="0">
              <a:solidFill>
                <a:srgbClr val="00B050"/>
              </a:solidFill>
            </a:rPr>
            <a:t>5,1</a:t>
          </a:r>
        </a:p>
        <a:p>
          <a:pPr marL="0" marR="0" lvl="0" indent="0" defTabSz="914400" eaLnBrk="1" fontAlgn="auto" latinLnBrk="0" hangingPunct="1">
            <a:lnSpc>
              <a:spcPct val="100000"/>
            </a:lnSpc>
            <a:spcBef>
              <a:spcPts val="0"/>
            </a:spcBef>
            <a:spcAft>
              <a:spcPts val="0"/>
            </a:spcAft>
            <a:buClrTx/>
            <a:buSzTx/>
            <a:buFontTx/>
            <a:buNone/>
            <a:tabLst/>
            <a:defRPr/>
          </a:pPr>
          <a:r>
            <a:rPr lang="fr-FR" sz="1100" baseline="0"/>
            <a:t>- Etape 4 : on calcule le degré de liberté (ddl)</a:t>
          </a:r>
        </a:p>
        <a:p>
          <a:pPr marL="0" marR="0" lvl="0" indent="0" defTabSz="914400" eaLnBrk="1" fontAlgn="auto" latinLnBrk="0" hangingPunct="1">
            <a:lnSpc>
              <a:spcPct val="100000"/>
            </a:lnSpc>
            <a:spcBef>
              <a:spcPts val="0"/>
            </a:spcBef>
            <a:spcAft>
              <a:spcPts val="0"/>
            </a:spcAft>
            <a:buClrTx/>
            <a:buSzTx/>
            <a:buFontTx/>
            <a:buNone/>
            <a:tabLst/>
            <a:defRPr/>
          </a:pPr>
          <a:r>
            <a:rPr lang="fr-FR" sz="1100" b="0" i="0">
              <a:solidFill>
                <a:schemeClr val="dk1"/>
              </a:solidFill>
              <a:effectLst/>
              <a:latin typeface="+mn-lt"/>
              <a:ea typeface="+mn-ea"/>
              <a:cs typeface="+mn-cs"/>
            </a:rPr>
            <a:t>- Etape</a:t>
          </a:r>
          <a:r>
            <a:rPr lang="fr-FR" sz="1100" b="0" i="0" baseline="0">
              <a:solidFill>
                <a:schemeClr val="dk1"/>
              </a:solidFill>
              <a:effectLst/>
              <a:latin typeface="+mn-lt"/>
              <a:ea typeface="+mn-ea"/>
              <a:cs typeface="+mn-cs"/>
            </a:rPr>
            <a:t> 5 : </a:t>
          </a:r>
          <a:r>
            <a:rPr lang="fr-FR" sz="1100" b="0" i="0">
              <a:solidFill>
                <a:schemeClr val="dk1"/>
              </a:solidFill>
              <a:effectLst/>
              <a:latin typeface="+mn-lt"/>
              <a:ea typeface="+mn-ea"/>
              <a:cs typeface="+mn-cs"/>
            </a:rPr>
            <a:t>Nous décidons du risque que nous sommes disposés à prendre de conclure que les deux variables  sont  dépendantes alors qu'elles ne le sont pas en réalité. En général, on est prêt à prendre 1%</a:t>
          </a:r>
          <a:r>
            <a:rPr lang="fr-FR" sz="1100" b="0" i="0" baseline="0">
              <a:solidFill>
                <a:schemeClr val="dk1"/>
              </a:solidFill>
              <a:effectLst/>
              <a:latin typeface="+mn-lt"/>
              <a:ea typeface="+mn-ea"/>
              <a:cs typeface="+mn-cs"/>
            </a:rPr>
            <a:t> à 5% de risque. </a:t>
          </a:r>
          <a:r>
            <a:rPr lang="fr-FR" sz="1100" b="0" i="0">
              <a:solidFill>
                <a:schemeClr val="dk1"/>
              </a:solidFill>
              <a:effectLst/>
              <a:latin typeface="+mn-lt"/>
              <a:ea typeface="+mn-ea"/>
              <a:cs typeface="+mn-cs"/>
            </a:rPr>
            <a:t>Statistiquement parlant, cela veut dire que nous définissons le seuil de significativité </a:t>
          </a:r>
          <a:r>
            <a:rPr lang="fr-FR" sz="1100" b="0" i="1">
              <a:solidFill>
                <a:schemeClr val="dk1"/>
              </a:solidFill>
              <a:effectLst/>
              <a:latin typeface="+mn-lt"/>
              <a:ea typeface="+mn-ea"/>
              <a:cs typeface="+mn-cs"/>
            </a:rPr>
            <a:t>p</a:t>
          </a:r>
          <a:r>
            <a:rPr lang="el-GR" sz="1100" b="0" i="0">
              <a:solidFill>
                <a:schemeClr val="dk1"/>
              </a:solidFill>
              <a:effectLst/>
              <a:latin typeface="+mn-lt"/>
              <a:ea typeface="+mn-ea"/>
              <a:cs typeface="+mn-cs"/>
            </a:rPr>
            <a:t> </a:t>
          </a:r>
          <a:r>
            <a:rPr lang="fr-FR" sz="1100" b="0" i="0">
              <a:solidFill>
                <a:schemeClr val="dk1"/>
              </a:solidFill>
              <a:effectLst/>
              <a:latin typeface="+mn-lt"/>
              <a:ea typeface="+mn-ea"/>
              <a:cs typeface="+mn-cs"/>
            </a:rPr>
            <a:t>à 0,01 ou 0,05.</a:t>
          </a:r>
        </a:p>
        <a:p>
          <a:r>
            <a:rPr lang="fr-FR" sz="1100" baseline="0"/>
            <a:t>- Etape 6 : lecture de la grande table du Khi2 (</a:t>
          </a:r>
          <a:r>
            <a:rPr lang="fr-FR" sz="1100" b="1" baseline="0"/>
            <a:t>évidemment elle vous sera fournie pour l'examen</a:t>
          </a:r>
          <a:r>
            <a:rPr lang="fr-FR" sz="1100" baseline="0"/>
            <a:t>)</a:t>
          </a:r>
        </a:p>
        <a:p>
          <a:endParaRPr lang="fr-FR" sz="1100" baseline="0"/>
        </a:p>
        <a:p>
          <a:pPr marL="0" marR="0" lvl="0" indent="0" defTabSz="914400" eaLnBrk="1" fontAlgn="auto" latinLnBrk="0" hangingPunct="1">
            <a:lnSpc>
              <a:spcPct val="100000"/>
            </a:lnSpc>
            <a:spcBef>
              <a:spcPts val="0"/>
            </a:spcBef>
            <a:spcAft>
              <a:spcPts val="0"/>
            </a:spcAft>
            <a:buClrTx/>
            <a:buSzTx/>
            <a:buFontTx/>
            <a:buNone/>
            <a:tabLst/>
            <a:defRPr/>
          </a:pPr>
          <a:r>
            <a:rPr lang="fr-FR" sz="1100" b="0" i="0">
              <a:solidFill>
                <a:schemeClr val="dk1"/>
              </a:solidFill>
              <a:effectLst/>
              <a:latin typeface="+mn-lt"/>
              <a:ea typeface="+mn-ea"/>
              <a:cs typeface="+mn-cs"/>
            </a:rPr>
            <a:t>Nous comparons la valeur de notre statistique de test (</a:t>
          </a:r>
          <a:r>
            <a:rPr lang="fr-FR" sz="1100" b="1" i="0">
              <a:solidFill>
                <a:srgbClr val="00B050"/>
              </a:solidFill>
              <a:effectLst/>
              <a:latin typeface="+mn-lt"/>
              <a:ea typeface="+mn-ea"/>
              <a:cs typeface="+mn-cs"/>
            </a:rPr>
            <a:t>5,1</a:t>
          </a:r>
          <a:r>
            <a:rPr lang="fr-FR" sz="1100" b="0" i="0">
              <a:solidFill>
                <a:schemeClr val="dk1"/>
              </a:solidFill>
              <a:effectLst/>
              <a:latin typeface="+mn-lt"/>
              <a:ea typeface="+mn-ea"/>
              <a:cs typeface="+mn-cs"/>
            </a:rPr>
            <a:t>) à la valeur khi-deux.</a:t>
          </a:r>
        </a:p>
        <a:p>
          <a:pPr marL="0" marR="0" lvl="0" indent="0" defTabSz="914400" eaLnBrk="1" fontAlgn="auto" latinLnBrk="0" hangingPunct="1">
            <a:lnSpc>
              <a:spcPct val="100000"/>
            </a:lnSpc>
            <a:spcBef>
              <a:spcPts val="0"/>
            </a:spcBef>
            <a:spcAft>
              <a:spcPts val="0"/>
            </a:spcAft>
            <a:buClrTx/>
            <a:buSzTx/>
            <a:buFontTx/>
            <a:buNone/>
            <a:tabLst/>
            <a:defRPr/>
          </a:pPr>
          <a:r>
            <a:rPr lang="fr-FR" sz="1100" b="0" i="0">
              <a:solidFill>
                <a:schemeClr val="dk1"/>
              </a:solidFill>
              <a:effectLst/>
              <a:latin typeface="+mn-lt"/>
              <a:ea typeface="+mn-ea"/>
              <a:cs typeface="+mn-cs"/>
            </a:rPr>
            <a:t>Puisque </a:t>
          </a:r>
          <a:r>
            <a:rPr lang="fr-FR" sz="1100" b="0" i="0">
              <a:solidFill>
                <a:srgbClr val="00B050"/>
              </a:solidFill>
              <a:effectLst/>
              <a:latin typeface="+mn-lt"/>
              <a:ea typeface="+mn-ea"/>
              <a:cs typeface="+mn-cs"/>
            </a:rPr>
            <a:t>5,1</a:t>
          </a:r>
          <a:r>
            <a:rPr lang="fr-FR" sz="1100" b="0" i="0">
              <a:solidFill>
                <a:schemeClr val="dk1"/>
              </a:solidFill>
              <a:effectLst/>
              <a:latin typeface="+mn-lt"/>
              <a:ea typeface="+mn-ea"/>
              <a:cs typeface="+mn-cs"/>
            </a:rPr>
            <a:t> &lt; 13,2767   nous rejetons l'idée selon laquelle le niveau</a:t>
          </a:r>
          <a:r>
            <a:rPr lang="fr-FR" sz="1100" b="0" i="0" baseline="0">
              <a:solidFill>
                <a:schemeClr val="dk1"/>
              </a:solidFill>
              <a:effectLst/>
              <a:latin typeface="+mn-lt"/>
              <a:ea typeface="+mn-ea"/>
              <a:cs typeface="+mn-cs"/>
            </a:rPr>
            <a:t> d'étude et la préférence accordée à la carrière ou la famille </a:t>
          </a:r>
          <a:r>
            <a:rPr lang="fr-FR" sz="1100" b="0" i="0">
              <a:solidFill>
                <a:schemeClr val="dk1"/>
              </a:solidFill>
              <a:effectLst/>
              <a:latin typeface="+mn-lt"/>
              <a:ea typeface="+mn-ea"/>
              <a:cs typeface="+mn-cs"/>
            </a:rPr>
            <a:t>sont dépendants</a:t>
          </a:r>
          <a:r>
            <a:rPr lang="fr-FR" sz="1100" b="0" i="0" baseline="0">
              <a:solidFill>
                <a:schemeClr val="dk1"/>
              </a:solidFill>
              <a:effectLst/>
              <a:latin typeface="+mn-lt"/>
              <a:ea typeface="+mn-ea"/>
              <a:cs typeface="+mn-cs"/>
            </a:rPr>
            <a:t> au seuil de 1%.</a:t>
          </a:r>
        </a:p>
        <a:p>
          <a:pPr marL="0" marR="0" lvl="0" indent="0" defTabSz="914400" eaLnBrk="1" fontAlgn="auto" latinLnBrk="0" hangingPunct="1">
            <a:lnSpc>
              <a:spcPct val="100000"/>
            </a:lnSpc>
            <a:spcBef>
              <a:spcPts val="0"/>
            </a:spcBef>
            <a:spcAft>
              <a:spcPts val="0"/>
            </a:spcAft>
            <a:buClrTx/>
            <a:buSzTx/>
            <a:buFontTx/>
            <a:buNone/>
            <a:tabLst/>
            <a:defRPr/>
          </a:pPr>
          <a:r>
            <a:rPr lang="fr-FR" sz="1100" b="0" i="0">
              <a:solidFill>
                <a:schemeClr val="dk1"/>
              </a:solidFill>
              <a:effectLst/>
              <a:latin typeface="+mn-lt"/>
              <a:ea typeface="+mn-ea"/>
              <a:cs typeface="+mn-cs"/>
            </a:rPr>
            <a:t>Puisque </a:t>
          </a:r>
          <a:r>
            <a:rPr lang="fr-FR" sz="1100" b="0" i="0">
              <a:solidFill>
                <a:srgbClr val="00B050"/>
              </a:solidFill>
              <a:effectLst/>
              <a:latin typeface="+mn-lt"/>
              <a:ea typeface="+mn-ea"/>
              <a:cs typeface="+mn-cs"/>
            </a:rPr>
            <a:t>5,1</a:t>
          </a:r>
          <a:r>
            <a:rPr lang="fr-FR" sz="1100" b="0" i="0">
              <a:solidFill>
                <a:schemeClr val="dk1"/>
              </a:solidFill>
              <a:effectLst/>
              <a:latin typeface="+mn-lt"/>
              <a:ea typeface="+mn-ea"/>
              <a:cs typeface="+mn-cs"/>
            </a:rPr>
            <a:t> &lt; 9,4877      nous rejetons l'idée selon laquelle le niveau</a:t>
          </a:r>
          <a:r>
            <a:rPr lang="fr-FR" sz="1100" b="0" i="0" baseline="0">
              <a:solidFill>
                <a:schemeClr val="dk1"/>
              </a:solidFill>
              <a:effectLst/>
              <a:latin typeface="+mn-lt"/>
              <a:ea typeface="+mn-ea"/>
              <a:cs typeface="+mn-cs"/>
            </a:rPr>
            <a:t> d'étude des individus et la préférence qu'ils accordent à la carrière ou la famille </a:t>
          </a:r>
          <a:r>
            <a:rPr lang="fr-FR" sz="1100" b="0" i="0">
              <a:solidFill>
                <a:schemeClr val="dk1"/>
              </a:solidFill>
              <a:effectLst/>
              <a:latin typeface="+mn-lt"/>
              <a:ea typeface="+mn-ea"/>
              <a:cs typeface="+mn-cs"/>
            </a:rPr>
            <a:t>sont dépendants sont dépendants</a:t>
          </a:r>
          <a:r>
            <a:rPr lang="fr-FR" sz="1100" b="0" i="0" baseline="0">
              <a:solidFill>
                <a:schemeClr val="dk1"/>
              </a:solidFill>
              <a:effectLst/>
              <a:latin typeface="+mn-lt"/>
              <a:ea typeface="+mn-ea"/>
              <a:cs typeface="+mn-cs"/>
            </a:rPr>
            <a:t> au seuil de 5%.</a:t>
          </a:r>
        </a:p>
        <a:p>
          <a:pPr marL="0" marR="0" lvl="0" indent="0" defTabSz="914400" eaLnBrk="1" fontAlgn="auto" latinLnBrk="0" hangingPunct="1">
            <a:lnSpc>
              <a:spcPct val="100000"/>
            </a:lnSpc>
            <a:spcBef>
              <a:spcPts val="0"/>
            </a:spcBef>
            <a:spcAft>
              <a:spcPts val="0"/>
            </a:spcAft>
            <a:buClrTx/>
            <a:buSzTx/>
            <a:buFontTx/>
            <a:buNone/>
            <a:tabLst/>
            <a:defRPr/>
          </a:pPr>
          <a:endParaRPr lang="fr-FR"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b="0" i="0" baseline="0">
              <a:solidFill>
                <a:schemeClr val="dk1"/>
              </a:solidFill>
              <a:effectLst/>
              <a:latin typeface="+mn-lt"/>
              <a:ea typeface="+mn-ea"/>
              <a:cs typeface="+mn-cs"/>
            </a:rPr>
            <a:t>En d'autres termes : on a plus de 5% de chances de sont tromper en affirmant que </a:t>
          </a:r>
          <a:r>
            <a:rPr lang="fr-FR" sz="1100" b="0" i="0">
              <a:solidFill>
                <a:schemeClr val="dk1"/>
              </a:solidFill>
              <a:effectLst/>
              <a:latin typeface="+mn-lt"/>
              <a:ea typeface="+mn-ea"/>
              <a:cs typeface="+mn-cs"/>
            </a:rPr>
            <a:t>le niveau</a:t>
          </a:r>
          <a:r>
            <a:rPr lang="fr-FR" sz="1100" b="0" i="0" baseline="0">
              <a:solidFill>
                <a:schemeClr val="dk1"/>
              </a:solidFill>
              <a:effectLst/>
              <a:latin typeface="+mn-lt"/>
              <a:ea typeface="+mn-ea"/>
              <a:cs typeface="+mn-cs"/>
            </a:rPr>
            <a:t> d'étude des individus et la préférence qu'ils accordent à la carrière ou la famille </a:t>
          </a:r>
          <a:r>
            <a:rPr lang="fr-FR" sz="1100" b="0" i="0">
              <a:solidFill>
                <a:schemeClr val="dk1"/>
              </a:solidFill>
              <a:effectLst/>
              <a:latin typeface="+mn-lt"/>
              <a:ea typeface="+mn-ea"/>
              <a:cs typeface="+mn-cs"/>
            </a:rPr>
            <a:t>sont dépendants</a:t>
          </a:r>
          <a:r>
            <a:rPr lang="fr-FR" sz="1100" b="0" i="0" baseline="0">
              <a:solidFill>
                <a:schemeClr val="dk1"/>
              </a:solidFill>
              <a:effectLst/>
              <a:latin typeface="+mn-lt"/>
              <a:ea typeface="+mn-ea"/>
              <a:cs typeface="+mn-cs"/>
            </a:rPr>
            <a:t>.</a:t>
          </a:r>
          <a:endParaRPr lang="fr-FR">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b="0" i="0">
              <a:solidFill>
                <a:schemeClr val="dk1"/>
              </a:solidFill>
              <a:effectLst/>
              <a:latin typeface="+mn-lt"/>
              <a:ea typeface="+mn-ea"/>
              <a:cs typeface="+mn-cs"/>
            </a:rPr>
            <a:t>(A noter</a:t>
          </a:r>
          <a:r>
            <a:rPr lang="fr-FR" sz="1100" b="0" i="0" baseline="0">
              <a:solidFill>
                <a:schemeClr val="dk1"/>
              </a:solidFill>
              <a:effectLst/>
              <a:latin typeface="+mn-lt"/>
              <a:ea typeface="+mn-ea"/>
              <a:cs typeface="+mn-cs"/>
            </a:rPr>
            <a:t> que pour d'autres exercices, i</a:t>
          </a:r>
          <a:r>
            <a:rPr lang="fr-FR" sz="1100" b="0" i="0">
              <a:solidFill>
                <a:schemeClr val="dk1"/>
              </a:solidFill>
              <a:effectLst/>
              <a:latin typeface="+mn-lt"/>
              <a:ea typeface="+mn-ea"/>
              <a:cs typeface="+mn-cs"/>
            </a:rPr>
            <a:t>l peut arriver que l'on rejette l'hypothèse au seuil de 1% mais qu'on l'accepte au seuil de 5%.&lt;)</a:t>
          </a:r>
        </a:p>
        <a:p>
          <a:pPr marL="0" marR="0" lvl="0" indent="0" defTabSz="914400" eaLnBrk="1" fontAlgn="auto" latinLnBrk="0" hangingPunct="1">
            <a:lnSpc>
              <a:spcPct val="100000"/>
            </a:lnSpc>
            <a:spcBef>
              <a:spcPts val="0"/>
            </a:spcBef>
            <a:spcAft>
              <a:spcPts val="0"/>
            </a:spcAft>
            <a:buClrTx/>
            <a:buSzTx/>
            <a:buFontTx/>
            <a:buNone/>
            <a:tabLst/>
            <a:defRPr/>
          </a:pPr>
          <a:endParaRPr lang="fr-FR" sz="1100" b="0"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b="1">
              <a:solidFill>
                <a:schemeClr val="dk1"/>
              </a:solidFill>
              <a:effectLst/>
              <a:latin typeface="+mn-lt"/>
              <a:ea typeface="+mn-ea"/>
              <a:cs typeface="+mn-cs"/>
            </a:rPr>
            <a:t>Dit encore plus simplement : si votre Khi2 se situe à gauche de la colonne 0,05, vous ne pouvez pas dire que les deux variables</a:t>
          </a:r>
          <a:r>
            <a:rPr lang="fr-FR" sz="1100" b="1" baseline="0">
              <a:solidFill>
                <a:schemeClr val="dk1"/>
              </a:solidFill>
              <a:effectLst/>
              <a:latin typeface="+mn-lt"/>
              <a:ea typeface="+mn-ea"/>
              <a:cs typeface="+mn-cs"/>
            </a:rPr>
            <a:t> sont dépendantes</a:t>
          </a:r>
          <a:r>
            <a:rPr lang="fr-FR" sz="1100" b="1">
              <a:solidFill>
                <a:schemeClr val="dk1"/>
              </a:solidFill>
              <a:effectLst/>
              <a:latin typeface="+mn-lt"/>
              <a:ea typeface="+mn-ea"/>
              <a:cs typeface="+mn-cs"/>
            </a:rPr>
            <a:t> sans prendre un</a:t>
          </a:r>
          <a:r>
            <a:rPr lang="fr-FR" sz="1100" b="1" baseline="0">
              <a:solidFill>
                <a:schemeClr val="dk1"/>
              </a:solidFill>
              <a:effectLst/>
              <a:latin typeface="+mn-lt"/>
              <a:ea typeface="+mn-ea"/>
              <a:cs typeface="+mn-cs"/>
            </a:rPr>
            <a:t> </a:t>
          </a:r>
          <a:r>
            <a:rPr lang="fr-FR" sz="1100" b="1">
              <a:solidFill>
                <a:schemeClr val="dk1"/>
              </a:solidFill>
              <a:effectLst/>
              <a:latin typeface="+mn-lt"/>
              <a:ea typeface="+mn-ea"/>
              <a:cs typeface="+mn-cs"/>
            </a:rPr>
            <a:t> risque</a:t>
          </a:r>
          <a:r>
            <a:rPr lang="fr-FR" sz="1100" b="1" baseline="0">
              <a:solidFill>
                <a:schemeClr val="dk1"/>
              </a:solidFill>
              <a:effectLst/>
              <a:latin typeface="+mn-lt"/>
              <a:ea typeface="+mn-ea"/>
              <a:cs typeface="+mn-cs"/>
            </a:rPr>
            <a:t> trop fort</a:t>
          </a:r>
          <a:r>
            <a:rPr lang="fr-FR" sz="1100" b="1">
              <a:solidFill>
                <a:schemeClr val="dk1"/>
              </a:solidFill>
              <a:effectLst/>
              <a:latin typeface="+mn-lt"/>
              <a:ea typeface="+mn-ea"/>
              <a:cs typeface="+mn-cs"/>
            </a:rPr>
            <a:t> de vous tromper. </a:t>
          </a:r>
          <a:endParaRPr lang="fr-FR">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fr-FR" sz="1100" b="0"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b="0" i="0">
              <a:solidFill>
                <a:schemeClr val="dk1"/>
              </a:solidFill>
              <a:effectLst/>
              <a:latin typeface="+mn-lt"/>
              <a:ea typeface="+mn-ea"/>
              <a:cs typeface="+mn-cs"/>
            </a:rPr>
            <a:t>Une table</a:t>
          </a:r>
          <a:r>
            <a:rPr lang="fr-FR" sz="1100" b="0" i="0" baseline="0">
              <a:solidFill>
                <a:schemeClr val="dk1"/>
              </a:solidFill>
              <a:effectLst/>
              <a:latin typeface="+mn-lt"/>
              <a:ea typeface="+mn-ea"/>
              <a:cs typeface="+mn-cs"/>
            </a:rPr>
            <a:t> du Khi2 plus détaillée (par </a:t>
          </a:r>
          <a:r>
            <a:rPr lang="fr-FR" sz="1100" b="0" i="0" u="none" baseline="0">
              <a:solidFill>
                <a:schemeClr val="dk1"/>
              </a:solidFill>
              <a:effectLst/>
              <a:latin typeface="+mn-lt"/>
              <a:ea typeface="+mn-ea"/>
              <a:cs typeface="+mn-cs"/>
            </a:rPr>
            <a:t>exemple celle-ci</a:t>
          </a:r>
          <a:r>
            <a:rPr lang="fr-FR" sz="1100" b="0" i="0" baseline="0">
              <a:solidFill>
                <a:schemeClr val="dk1"/>
              </a:solidFill>
              <a:effectLst/>
              <a:latin typeface="+mn-lt"/>
              <a:ea typeface="+mn-ea"/>
              <a:cs typeface="+mn-cs"/>
            </a:rPr>
            <a:t>, dont je n'ai pas fait la capture d'écran parce que la qualité de l'image n'était pas terrible : https://www.soft-concept.com/surveymag/definition-fr/definition-table-du-chi-carre-khi-2.html )  nous permettrait de voir que le risque se situe entre 20% (valeur 5,9886) et 30% (valeur 4,878). </a:t>
          </a:r>
          <a:endParaRPr lang="fr-FR" sz="1100" b="0" i="0">
            <a:solidFill>
              <a:schemeClr val="dk1"/>
            </a:solidFill>
            <a:effectLst/>
            <a:latin typeface="+mn-lt"/>
            <a:ea typeface="+mn-ea"/>
            <a:cs typeface="+mn-cs"/>
          </a:endParaRPr>
        </a:p>
        <a:p>
          <a:endParaRPr lang="fr-FR" sz="1100" baseline="0"/>
        </a:p>
        <a:p>
          <a:endParaRPr lang="fr-FR" sz="1100" baseline="0"/>
        </a:p>
      </xdr:txBody>
    </xdr:sp>
    <xdr:clientData/>
  </xdr:twoCellAnchor>
  <xdr:twoCellAnchor>
    <xdr:from>
      <xdr:col>9</xdr:col>
      <xdr:colOff>0</xdr:colOff>
      <xdr:row>30</xdr:row>
      <xdr:rowOff>0</xdr:rowOff>
    </xdr:from>
    <xdr:to>
      <xdr:col>19</xdr:col>
      <xdr:colOff>315432</xdr:colOff>
      <xdr:row>38</xdr:row>
      <xdr:rowOff>114529</xdr:rowOff>
    </xdr:to>
    <xdr:grpSp>
      <xdr:nvGrpSpPr>
        <xdr:cNvPr id="22" name="Groupe 8">
          <a:extLst>
            <a:ext uri="{FF2B5EF4-FFF2-40B4-BE49-F238E27FC236}">
              <a16:creationId xmlns:a16="http://schemas.microsoft.com/office/drawing/2014/main" id="{54A17D93-7EB2-2A4F-D91A-4CD8B108BADC}"/>
            </a:ext>
          </a:extLst>
        </xdr:cNvPr>
        <xdr:cNvGrpSpPr/>
      </xdr:nvGrpSpPr>
      <xdr:grpSpPr>
        <a:xfrm>
          <a:off x="6826250" y="5556250"/>
          <a:ext cx="7900154" cy="1596196"/>
          <a:chOff x="6858000" y="5715000"/>
          <a:chExt cx="7935432" cy="1638529"/>
        </a:xfrm>
      </xdr:grpSpPr>
      <xdr:pic>
        <xdr:nvPicPr>
          <xdr:cNvPr id="23" name="Image 2">
            <a:extLst>
              <a:ext uri="{FF2B5EF4-FFF2-40B4-BE49-F238E27FC236}">
                <a16:creationId xmlns:a16="http://schemas.microsoft.com/office/drawing/2014/main" id="{ED5F9D4F-E54E-9F26-8C8A-6AAC85042DAF}"/>
              </a:ext>
            </a:extLst>
          </xdr:cNvPr>
          <xdr:cNvPicPr>
            <a:picLocks noChangeAspect="1"/>
          </xdr:cNvPicPr>
        </xdr:nvPicPr>
        <xdr:blipFill>
          <a:blip xmlns:r="http://schemas.openxmlformats.org/officeDocument/2006/relationships" r:embed="rId1"/>
          <a:stretch>
            <a:fillRect/>
          </a:stretch>
        </xdr:blipFill>
        <xdr:spPr>
          <a:xfrm>
            <a:off x="6858000" y="5715000"/>
            <a:ext cx="7935432" cy="1638529"/>
          </a:xfrm>
          <a:prstGeom prst="rect">
            <a:avLst/>
          </a:prstGeom>
        </xdr:spPr>
      </xdr:pic>
      <xdr:sp macro="" textlink="">
        <xdr:nvSpPr>
          <xdr:cNvPr id="24" name="Rectangle 3">
            <a:extLst>
              <a:ext uri="{FF2B5EF4-FFF2-40B4-BE49-F238E27FC236}">
                <a16:creationId xmlns:a16="http://schemas.microsoft.com/office/drawing/2014/main" id="{92D1183D-84DA-DD78-D7CD-717CD6BE9973}"/>
              </a:ext>
            </a:extLst>
          </xdr:cNvPr>
          <xdr:cNvSpPr/>
        </xdr:nvSpPr>
        <xdr:spPr>
          <a:xfrm>
            <a:off x="6943725" y="6838950"/>
            <a:ext cx="295275" cy="16192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25" name="Rectangle 4">
            <a:extLst>
              <a:ext uri="{FF2B5EF4-FFF2-40B4-BE49-F238E27FC236}">
                <a16:creationId xmlns:a16="http://schemas.microsoft.com/office/drawing/2014/main" id="{0DA4A629-3BEA-42C9-B1C3-C56DB3322B49}"/>
              </a:ext>
            </a:extLst>
          </xdr:cNvPr>
          <xdr:cNvSpPr/>
        </xdr:nvSpPr>
        <xdr:spPr>
          <a:xfrm>
            <a:off x="13125450" y="6238875"/>
            <a:ext cx="295275" cy="16192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26" name="Rectangle 5">
            <a:extLst>
              <a:ext uri="{FF2B5EF4-FFF2-40B4-BE49-F238E27FC236}">
                <a16:creationId xmlns:a16="http://schemas.microsoft.com/office/drawing/2014/main" id="{0192DBE1-71B4-4434-9507-C2F2F0424480}"/>
              </a:ext>
            </a:extLst>
          </xdr:cNvPr>
          <xdr:cNvSpPr/>
        </xdr:nvSpPr>
        <xdr:spPr>
          <a:xfrm>
            <a:off x="12049125" y="6248400"/>
            <a:ext cx="295275" cy="16192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27" name="Rectangle 6">
            <a:extLst>
              <a:ext uri="{FF2B5EF4-FFF2-40B4-BE49-F238E27FC236}">
                <a16:creationId xmlns:a16="http://schemas.microsoft.com/office/drawing/2014/main" id="{0145272F-5857-4B6C-8A0A-7D9E640F4BC4}"/>
              </a:ext>
            </a:extLst>
          </xdr:cNvPr>
          <xdr:cNvSpPr/>
        </xdr:nvSpPr>
        <xdr:spPr>
          <a:xfrm>
            <a:off x="11963400" y="6819900"/>
            <a:ext cx="542925" cy="16192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28" name="Rectangle 7">
            <a:extLst>
              <a:ext uri="{FF2B5EF4-FFF2-40B4-BE49-F238E27FC236}">
                <a16:creationId xmlns:a16="http://schemas.microsoft.com/office/drawing/2014/main" id="{123F10A7-064D-4CCF-A4B3-BCA5BAA3D75B}"/>
              </a:ext>
            </a:extLst>
          </xdr:cNvPr>
          <xdr:cNvSpPr/>
        </xdr:nvSpPr>
        <xdr:spPr>
          <a:xfrm>
            <a:off x="13039725" y="6829425"/>
            <a:ext cx="542925" cy="16192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11</xdr:col>
      <xdr:colOff>561975</xdr:colOff>
      <xdr:row>25</xdr:row>
      <xdr:rowOff>28575</xdr:rowOff>
    </xdr:from>
    <xdr:to>
      <xdr:col>12</xdr:col>
      <xdr:colOff>95250</xdr:colOff>
      <xdr:row>26</xdr:row>
      <xdr:rowOff>0</xdr:rowOff>
    </xdr:to>
    <xdr:sp macro="" textlink="">
      <xdr:nvSpPr>
        <xdr:cNvPr id="10" name="Rectangle 9">
          <a:extLst>
            <a:ext uri="{FF2B5EF4-FFF2-40B4-BE49-F238E27FC236}">
              <a16:creationId xmlns:a16="http://schemas.microsoft.com/office/drawing/2014/main" id="{9F336F54-BEB7-4000-A3F0-3BEA18728C71}"/>
            </a:ext>
          </a:extLst>
        </xdr:cNvPr>
        <xdr:cNvSpPr/>
      </xdr:nvSpPr>
      <xdr:spPr>
        <a:xfrm>
          <a:off x="8943975" y="4791075"/>
          <a:ext cx="295275" cy="16192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437445</xdr:colOff>
      <xdr:row>24</xdr:row>
      <xdr:rowOff>84844</xdr:rowOff>
    </xdr:from>
    <xdr:to>
      <xdr:col>0</xdr:col>
      <xdr:colOff>732720</xdr:colOff>
      <xdr:row>25</xdr:row>
      <xdr:rowOff>52035</xdr:rowOff>
    </xdr:to>
    <xdr:sp macro="" textlink="">
      <xdr:nvSpPr>
        <xdr:cNvPr id="11" name="Rectangle 10">
          <a:extLst>
            <a:ext uri="{FF2B5EF4-FFF2-40B4-BE49-F238E27FC236}">
              <a16:creationId xmlns:a16="http://schemas.microsoft.com/office/drawing/2014/main" id="{D4C3B5A8-D5D6-4BF7-975C-F0006B9411B8}"/>
            </a:ext>
          </a:extLst>
        </xdr:cNvPr>
        <xdr:cNvSpPr/>
      </xdr:nvSpPr>
      <xdr:spPr>
        <a:xfrm>
          <a:off x="437445" y="4529844"/>
          <a:ext cx="295275" cy="1524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128587</xdr:colOff>
      <xdr:row>24</xdr:row>
      <xdr:rowOff>70557</xdr:rowOff>
    </xdr:from>
    <xdr:to>
      <xdr:col>1</xdr:col>
      <xdr:colOff>423862</xdr:colOff>
      <xdr:row>25</xdr:row>
      <xdr:rowOff>37748</xdr:rowOff>
    </xdr:to>
    <xdr:sp macro="" textlink="">
      <xdr:nvSpPr>
        <xdr:cNvPr id="12" name="Rectangle 11">
          <a:extLst>
            <a:ext uri="{FF2B5EF4-FFF2-40B4-BE49-F238E27FC236}">
              <a16:creationId xmlns:a16="http://schemas.microsoft.com/office/drawing/2014/main" id="{8957D93C-6BD9-4200-BCDC-77B8496A48C7}"/>
            </a:ext>
          </a:extLst>
        </xdr:cNvPr>
        <xdr:cNvSpPr/>
      </xdr:nvSpPr>
      <xdr:spPr>
        <a:xfrm>
          <a:off x="887059" y="4515557"/>
          <a:ext cx="295275" cy="1524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148345</xdr:colOff>
      <xdr:row>28</xdr:row>
      <xdr:rowOff>55387</xdr:rowOff>
    </xdr:from>
    <xdr:to>
      <xdr:col>1</xdr:col>
      <xdr:colOff>725841</xdr:colOff>
      <xdr:row>29</xdr:row>
      <xdr:rowOff>26811</xdr:rowOff>
    </xdr:to>
    <xdr:sp macro="" textlink="">
      <xdr:nvSpPr>
        <xdr:cNvPr id="13" name="Rectangle 12">
          <a:extLst>
            <a:ext uri="{FF2B5EF4-FFF2-40B4-BE49-F238E27FC236}">
              <a16:creationId xmlns:a16="http://schemas.microsoft.com/office/drawing/2014/main" id="{5240B2A4-F301-46ED-9C53-7AE5378AA3CC}"/>
            </a:ext>
          </a:extLst>
        </xdr:cNvPr>
        <xdr:cNvSpPr/>
      </xdr:nvSpPr>
      <xdr:spPr>
        <a:xfrm>
          <a:off x="906817" y="5241220"/>
          <a:ext cx="577496" cy="156634"/>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169333</xdr:colOff>
      <xdr:row>29</xdr:row>
      <xdr:rowOff>167216</xdr:rowOff>
    </xdr:from>
    <xdr:to>
      <xdr:col>1</xdr:col>
      <xdr:colOff>708730</xdr:colOff>
      <xdr:row>30</xdr:row>
      <xdr:rowOff>138643</xdr:rowOff>
    </xdr:to>
    <xdr:sp macro="" textlink="">
      <xdr:nvSpPr>
        <xdr:cNvPr id="14" name="Rectangle 13">
          <a:extLst>
            <a:ext uri="{FF2B5EF4-FFF2-40B4-BE49-F238E27FC236}">
              <a16:creationId xmlns:a16="http://schemas.microsoft.com/office/drawing/2014/main" id="{8618E246-39DC-48E8-B38B-F8E6F8FD2354}"/>
            </a:ext>
          </a:extLst>
        </xdr:cNvPr>
        <xdr:cNvSpPr/>
      </xdr:nvSpPr>
      <xdr:spPr>
        <a:xfrm>
          <a:off x="927805" y="5538259"/>
          <a:ext cx="539397" cy="156634"/>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1C9B8-6BD5-4251-AEA6-F8BAAA0ABB49}">
  <dimension ref="A1:O180"/>
  <sheetViews>
    <sheetView tabSelected="1" topLeftCell="A118" zoomScaleNormal="100" workbookViewId="0">
      <selection activeCell="G55" sqref="G55"/>
    </sheetView>
  </sheetViews>
  <sheetFormatPr defaultColWidth="10.6640625" defaultRowHeight="14.25" x14ac:dyDescent="0.45"/>
  <cols>
    <col min="1" max="1" width="23.265625" customWidth="1"/>
    <col min="7" max="7" width="19.59765625" customWidth="1"/>
  </cols>
  <sheetData>
    <row r="1" spans="1:15" x14ac:dyDescent="0.45">
      <c r="A1" s="17" t="s">
        <v>45</v>
      </c>
      <c r="B1" s="21"/>
      <c r="C1" s="21"/>
      <c r="D1" s="21"/>
      <c r="E1" s="21"/>
      <c r="F1" s="21"/>
      <c r="G1" s="21"/>
      <c r="H1" s="21"/>
      <c r="I1" s="21"/>
      <c r="J1" s="21"/>
      <c r="K1" s="21"/>
      <c r="L1" s="21"/>
      <c r="M1" s="21"/>
      <c r="N1" s="21"/>
      <c r="O1" s="21"/>
    </row>
    <row r="2" spans="1:15" x14ac:dyDescent="0.45">
      <c r="A2" t="s">
        <v>0</v>
      </c>
      <c r="B2" t="s">
        <v>1</v>
      </c>
    </row>
    <row r="3" spans="1:15" x14ac:dyDescent="0.45">
      <c r="A3" t="s">
        <v>2</v>
      </c>
      <c r="B3" t="s">
        <v>3</v>
      </c>
      <c r="C3" t="s">
        <v>4</v>
      </c>
      <c r="D3" t="s">
        <v>5</v>
      </c>
      <c r="E3" t="s">
        <v>6</v>
      </c>
      <c r="F3" t="s">
        <v>7</v>
      </c>
    </row>
    <row r="4" spans="1:15" x14ac:dyDescent="0.45">
      <c r="A4">
        <v>1</v>
      </c>
      <c r="B4">
        <v>5</v>
      </c>
      <c r="C4">
        <v>4</v>
      </c>
      <c r="D4">
        <v>32</v>
      </c>
      <c r="F4">
        <v>41</v>
      </c>
    </row>
    <row r="5" spans="1:15" x14ac:dyDescent="0.45">
      <c r="A5">
        <v>2</v>
      </c>
      <c r="B5">
        <v>45</v>
      </c>
      <c r="C5">
        <v>35</v>
      </c>
      <c r="D5">
        <v>284</v>
      </c>
      <c r="F5">
        <v>364</v>
      </c>
    </row>
    <row r="6" spans="1:15" x14ac:dyDescent="0.45">
      <c r="A6">
        <v>3</v>
      </c>
      <c r="B6">
        <v>19</v>
      </c>
      <c r="C6">
        <v>19</v>
      </c>
      <c r="D6">
        <v>139</v>
      </c>
      <c r="F6">
        <v>177</v>
      </c>
    </row>
    <row r="7" spans="1:15" x14ac:dyDescent="0.45">
      <c r="A7">
        <v>5</v>
      </c>
      <c r="B7">
        <v>51</v>
      </c>
      <c r="C7">
        <v>38</v>
      </c>
      <c r="D7">
        <v>227</v>
      </c>
      <c r="E7">
        <v>1</v>
      </c>
      <c r="F7">
        <v>317</v>
      </c>
    </row>
    <row r="8" spans="1:15" x14ac:dyDescent="0.45">
      <c r="A8" t="s">
        <v>7</v>
      </c>
      <c r="B8">
        <v>120</v>
      </c>
      <c r="C8">
        <v>96</v>
      </c>
      <c r="D8">
        <v>682</v>
      </c>
      <c r="E8">
        <v>1</v>
      </c>
      <c r="F8">
        <v>899</v>
      </c>
    </row>
    <row r="13" spans="1:15" x14ac:dyDescent="0.45">
      <c r="A13" s="6" t="s">
        <v>12</v>
      </c>
      <c r="B13" s="21"/>
      <c r="C13" s="21"/>
      <c r="D13" s="21"/>
      <c r="E13" s="21"/>
      <c r="F13" s="21"/>
      <c r="G13" s="21"/>
      <c r="H13" s="21"/>
      <c r="I13" s="21"/>
      <c r="J13" s="21"/>
      <c r="K13" s="21"/>
      <c r="L13" s="21"/>
      <c r="M13" s="21"/>
      <c r="N13" s="21"/>
      <c r="O13" s="21"/>
    </row>
    <row r="14" spans="1:15" x14ac:dyDescent="0.45">
      <c r="A14" s="4" t="s">
        <v>18</v>
      </c>
    </row>
    <row r="15" spans="1:15" x14ac:dyDescent="0.45">
      <c r="A15" t="s">
        <v>0</v>
      </c>
      <c r="B15" t="s">
        <v>1</v>
      </c>
    </row>
    <row r="16" spans="1:15" x14ac:dyDescent="0.45">
      <c r="A16" t="s">
        <v>11</v>
      </c>
      <c r="B16" t="s">
        <v>3</v>
      </c>
      <c r="C16" t="s">
        <v>4</v>
      </c>
      <c r="D16" t="s">
        <v>5</v>
      </c>
      <c r="E16" t="s">
        <v>7</v>
      </c>
    </row>
    <row r="17" spans="1:6" x14ac:dyDescent="0.45">
      <c r="A17" t="s">
        <v>49</v>
      </c>
      <c r="B17">
        <f>B5+B4</f>
        <v>50</v>
      </c>
      <c r="C17">
        <f>C5+C4</f>
        <v>39</v>
      </c>
      <c r="D17">
        <f>D5+D4</f>
        <v>316</v>
      </c>
      <c r="E17">
        <f>SUM(B17:D17)</f>
        <v>405</v>
      </c>
      <c r="F17" s="2"/>
    </row>
    <row r="18" spans="1:6" x14ac:dyDescent="0.45">
      <c r="A18" t="s">
        <v>9</v>
      </c>
      <c r="B18">
        <f>B6</f>
        <v>19</v>
      </c>
      <c r="C18">
        <f t="shared" ref="C18:D19" si="0">C6</f>
        <v>19</v>
      </c>
      <c r="D18">
        <f t="shared" si="0"/>
        <v>139</v>
      </c>
      <c r="E18">
        <f t="shared" ref="E18:E19" si="1">SUM(B18:D18)</f>
        <v>177</v>
      </c>
      <c r="F18" s="2"/>
    </row>
    <row r="19" spans="1:6" x14ac:dyDescent="0.45">
      <c r="A19" t="s">
        <v>10</v>
      </c>
      <c r="B19">
        <f>B7</f>
        <v>51</v>
      </c>
      <c r="C19">
        <f t="shared" si="0"/>
        <v>38</v>
      </c>
      <c r="D19">
        <f t="shared" si="0"/>
        <v>227</v>
      </c>
      <c r="E19">
        <f t="shared" si="1"/>
        <v>316</v>
      </c>
      <c r="F19" s="2"/>
    </row>
    <row r="20" spans="1:6" x14ac:dyDescent="0.45">
      <c r="A20" t="s">
        <v>7</v>
      </c>
      <c r="B20">
        <f>SUM(B17:B19)</f>
        <v>120</v>
      </c>
      <c r="C20">
        <f t="shared" ref="C20:D20" si="2">SUM(C17:C19)</f>
        <v>96</v>
      </c>
      <c r="D20">
        <f t="shared" si="2"/>
        <v>682</v>
      </c>
      <c r="E20">
        <f>SUM(E17:E19)</f>
        <v>898</v>
      </c>
    </row>
    <row r="22" spans="1:6" x14ac:dyDescent="0.45">
      <c r="A22" s="4" t="s">
        <v>13</v>
      </c>
    </row>
    <row r="23" spans="1:6" x14ac:dyDescent="0.45">
      <c r="A23" t="s">
        <v>0</v>
      </c>
      <c r="B23" t="s">
        <v>1</v>
      </c>
    </row>
    <row r="24" spans="1:6" x14ac:dyDescent="0.45">
      <c r="A24" t="s">
        <v>11</v>
      </c>
      <c r="B24" t="s">
        <v>3</v>
      </c>
      <c r="C24" t="s">
        <v>4</v>
      </c>
      <c r="D24" t="s">
        <v>5</v>
      </c>
      <c r="E24" t="s">
        <v>7</v>
      </c>
    </row>
    <row r="25" spans="1:6" x14ac:dyDescent="0.45">
      <c r="A25" t="s">
        <v>49</v>
      </c>
      <c r="B25" s="9">
        <f>B17/$E17</f>
        <v>0.12345679012345678</v>
      </c>
      <c r="C25" s="9">
        <f t="shared" ref="B25:E28" si="3">C17/$E17</f>
        <v>9.6296296296296297E-2</v>
      </c>
      <c r="D25" s="9">
        <f t="shared" si="3"/>
        <v>0.78024691358024689</v>
      </c>
      <c r="E25" s="1">
        <f t="shared" si="3"/>
        <v>1</v>
      </c>
    </row>
    <row r="26" spans="1:6" x14ac:dyDescent="0.45">
      <c r="A26" t="s">
        <v>9</v>
      </c>
      <c r="B26" s="9">
        <f t="shared" si="3"/>
        <v>0.10734463276836158</v>
      </c>
      <c r="C26" s="9">
        <f t="shared" si="3"/>
        <v>0.10734463276836158</v>
      </c>
      <c r="D26" s="9">
        <f t="shared" si="3"/>
        <v>0.78531073446327682</v>
      </c>
      <c r="E26" s="1">
        <f t="shared" si="3"/>
        <v>1</v>
      </c>
    </row>
    <row r="27" spans="1:6" x14ac:dyDescent="0.45">
      <c r="A27" t="s">
        <v>10</v>
      </c>
      <c r="B27" s="9">
        <f t="shared" si="3"/>
        <v>0.16139240506329114</v>
      </c>
      <c r="C27" s="9">
        <f t="shared" si="3"/>
        <v>0.12025316455696203</v>
      </c>
      <c r="D27" s="9">
        <f t="shared" si="3"/>
        <v>0.71835443037974689</v>
      </c>
      <c r="E27" s="1">
        <f t="shared" si="3"/>
        <v>1</v>
      </c>
    </row>
    <row r="28" spans="1:6" x14ac:dyDescent="0.45">
      <c r="A28" t="s">
        <v>7</v>
      </c>
      <c r="B28" s="9">
        <f t="shared" si="3"/>
        <v>0.133630289532294</v>
      </c>
      <c r="C28" s="9">
        <f t="shared" si="3"/>
        <v>0.10690423162583519</v>
      </c>
      <c r="D28" s="18">
        <f>D20/$E20</f>
        <v>0.75946547884187088</v>
      </c>
      <c r="E28" s="1">
        <f t="shared" si="3"/>
        <v>1</v>
      </c>
    </row>
    <row r="29" spans="1:6" x14ac:dyDescent="0.45">
      <c r="B29" s="11"/>
      <c r="C29" s="11"/>
      <c r="D29" s="11"/>
    </row>
    <row r="30" spans="1:6" x14ac:dyDescent="0.45">
      <c r="B30" s="11"/>
      <c r="C30" s="11"/>
      <c r="D30" s="11"/>
    </row>
    <row r="31" spans="1:6" x14ac:dyDescent="0.45">
      <c r="B31" s="11"/>
      <c r="C31" s="11"/>
      <c r="D31" s="11"/>
    </row>
    <row r="32" spans="1:6" x14ac:dyDescent="0.45">
      <c r="B32" s="11"/>
      <c r="C32" s="11"/>
      <c r="D32" s="11"/>
    </row>
    <row r="33" spans="1:15" x14ac:dyDescent="0.45">
      <c r="A33" s="6" t="s">
        <v>15</v>
      </c>
      <c r="B33" s="21"/>
      <c r="C33" s="21"/>
      <c r="D33" s="21"/>
      <c r="E33" s="21"/>
      <c r="F33" s="21"/>
      <c r="G33" s="21"/>
      <c r="H33" s="21"/>
      <c r="I33" s="21"/>
      <c r="J33" s="21"/>
      <c r="K33" s="21"/>
      <c r="L33" s="21"/>
      <c r="M33" s="21"/>
      <c r="N33" s="21"/>
      <c r="O33" s="21"/>
    </row>
    <row r="34" spans="1:15" x14ac:dyDescent="0.45">
      <c r="A34" s="4" t="s">
        <v>19</v>
      </c>
    </row>
    <row r="35" spans="1:15" x14ac:dyDescent="0.45">
      <c r="A35" t="s">
        <v>0</v>
      </c>
      <c r="B35" t="s">
        <v>1</v>
      </c>
    </row>
    <row r="36" spans="1:15" x14ac:dyDescent="0.45">
      <c r="A36" t="s">
        <v>11</v>
      </c>
      <c r="B36" t="s">
        <v>3</v>
      </c>
      <c r="C36" t="s">
        <v>4</v>
      </c>
      <c r="D36" t="s">
        <v>5</v>
      </c>
      <c r="E36" t="s">
        <v>7</v>
      </c>
    </row>
    <row r="37" spans="1:15" x14ac:dyDescent="0.45">
      <c r="A37" t="s">
        <v>49</v>
      </c>
      <c r="B37" s="2">
        <f>B$28*$E17</f>
        <v>54.12026726057907</v>
      </c>
      <c r="C37" s="2">
        <f t="shared" ref="C37:D37" si="4">C$28*$E17</f>
        <v>43.29621380846325</v>
      </c>
      <c r="D37" s="2">
        <f t="shared" si="4"/>
        <v>307.58351893095772</v>
      </c>
      <c r="E37" s="3">
        <f>SUM(B37:D37)</f>
        <v>405.00000000000006</v>
      </c>
    </row>
    <row r="38" spans="1:15" x14ac:dyDescent="0.45">
      <c r="A38" t="s">
        <v>9</v>
      </c>
      <c r="B38" s="2">
        <f t="shared" ref="B38:D39" si="5">B$28*$E18</f>
        <v>23.652561247216038</v>
      </c>
      <c r="C38" s="2">
        <f t="shared" si="5"/>
        <v>18.92204899777283</v>
      </c>
      <c r="D38" s="2">
        <f t="shared" si="5"/>
        <v>134.42538975501114</v>
      </c>
      <c r="E38" s="3">
        <f t="shared" ref="E38:E39" si="6">SUM(B38:D38)</f>
        <v>177</v>
      </c>
    </row>
    <row r="39" spans="1:15" x14ac:dyDescent="0.45">
      <c r="A39" t="s">
        <v>10</v>
      </c>
      <c r="B39" s="2">
        <f t="shared" si="5"/>
        <v>42.227171492204903</v>
      </c>
      <c r="C39" s="2">
        <f t="shared" si="5"/>
        <v>33.781737193763924</v>
      </c>
      <c r="D39" s="2">
        <f>D$28*$E19</f>
        <v>239.99109131403119</v>
      </c>
      <c r="E39" s="3">
        <f t="shared" si="6"/>
        <v>316</v>
      </c>
    </row>
    <row r="40" spans="1:15" x14ac:dyDescent="0.45">
      <c r="A40" t="s">
        <v>7</v>
      </c>
      <c r="B40" s="3">
        <f>SUM(B37:B39)</f>
        <v>120.00000000000001</v>
      </c>
      <c r="C40" s="3">
        <f t="shared" ref="C40:D40" si="7">SUM(C37:C39)</f>
        <v>96</v>
      </c>
      <c r="D40" s="3">
        <f t="shared" si="7"/>
        <v>682.00000000000011</v>
      </c>
      <c r="E40" s="3">
        <f>SUM(E37:E39)</f>
        <v>898</v>
      </c>
    </row>
    <row r="42" spans="1:15" x14ac:dyDescent="0.45">
      <c r="A42" s="4" t="s">
        <v>14</v>
      </c>
    </row>
    <row r="43" spans="1:15" x14ac:dyDescent="0.45">
      <c r="A43" t="s">
        <v>0</v>
      </c>
      <c r="B43" t="s">
        <v>1</v>
      </c>
    </row>
    <row r="44" spans="1:15" x14ac:dyDescent="0.45">
      <c r="A44" t="s">
        <v>11</v>
      </c>
      <c r="B44" t="s">
        <v>3</v>
      </c>
      <c r="C44" t="s">
        <v>4</v>
      </c>
      <c r="D44" t="s">
        <v>5</v>
      </c>
    </row>
    <row r="45" spans="1:15" x14ac:dyDescent="0.45">
      <c r="A45" t="s">
        <v>49</v>
      </c>
      <c r="B45" s="2">
        <f>B17-B37</f>
        <v>-4.1202672605790696</v>
      </c>
      <c r="C45" s="2">
        <f t="shared" ref="B45:D47" si="8">C17-C37</f>
        <v>-4.29621380846325</v>
      </c>
      <c r="D45" s="2">
        <f t="shared" si="8"/>
        <v>8.4164810690422769</v>
      </c>
      <c r="E45" s="3"/>
    </row>
    <row r="46" spans="1:15" x14ac:dyDescent="0.45">
      <c r="A46" t="s">
        <v>9</v>
      </c>
      <c r="B46" s="2">
        <f t="shared" si="8"/>
        <v>-4.6525612472160383</v>
      </c>
      <c r="C46" s="2">
        <f t="shared" si="8"/>
        <v>7.7951002227170108E-2</v>
      </c>
      <c r="D46" s="2">
        <f t="shared" si="8"/>
        <v>4.574610244988861</v>
      </c>
      <c r="E46" s="3"/>
    </row>
    <row r="47" spans="1:15" x14ac:dyDescent="0.45">
      <c r="A47" t="s">
        <v>10</v>
      </c>
      <c r="B47" s="2">
        <f t="shared" si="8"/>
        <v>8.7728285077950972</v>
      </c>
      <c r="C47" s="2">
        <f t="shared" si="8"/>
        <v>4.2182628062360763</v>
      </c>
      <c r="D47" s="2">
        <f t="shared" si="8"/>
        <v>-12.991091314031195</v>
      </c>
      <c r="E47" s="3"/>
    </row>
    <row r="48" spans="1:15" x14ac:dyDescent="0.45">
      <c r="B48" s="3"/>
      <c r="C48" s="3"/>
      <c r="D48" s="3"/>
      <c r="E48" s="3"/>
    </row>
    <row r="49" spans="1:15" x14ac:dyDescent="0.45">
      <c r="A49" t="s">
        <v>48</v>
      </c>
      <c r="C49" s="12">
        <f>SUM(B47:C47,C46:D46,D45)</f>
        <v>26.060133630289481</v>
      </c>
    </row>
    <row r="51" spans="1:15" x14ac:dyDescent="0.45">
      <c r="A51" s="6" t="s">
        <v>16</v>
      </c>
      <c r="B51" s="21"/>
      <c r="C51" s="21"/>
      <c r="D51" s="21"/>
      <c r="E51" s="21"/>
      <c r="F51" s="21"/>
      <c r="G51" s="21"/>
      <c r="H51" s="21"/>
      <c r="I51" s="21"/>
      <c r="J51" s="21"/>
      <c r="K51" s="21"/>
      <c r="L51" s="21"/>
      <c r="M51" s="21"/>
      <c r="N51" s="21"/>
      <c r="O51" s="21"/>
    </row>
    <row r="52" spans="1:15" x14ac:dyDescent="0.45">
      <c r="A52" s="4" t="s">
        <v>21</v>
      </c>
      <c r="G52" s="4" t="s">
        <v>22</v>
      </c>
    </row>
    <row r="53" spans="1:15" x14ac:dyDescent="0.45">
      <c r="A53" t="s">
        <v>0</v>
      </c>
      <c r="B53" t="s">
        <v>1</v>
      </c>
      <c r="G53" t="s">
        <v>0</v>
      </c>
      <c r="H53" t="s">
        <v>1</v>
      </c>
    </row>
    <row r="54" spans="1:15" x14ac:dyDescent="0.45">
      <c r="A54" t="s">
        <v>11</v>
      </c>
      <c r="B54" t="s">
        <v>3</v>
      </c>
      <c r="C54" t="s">
        <v>4</v>
      </c>
      <c r="D54" t="s">
        <v>5</v>
      </c>
      <c r="E54" t="s">
        <v>7</v>
      </c>
      <c r="G54" t="s">
        <v>11</v>
      </c>
      <c r="H54" t="s">
        <v>3</v>
      </c>
      <c r="I54" t="s">
        <v>4</v>
      </c>
      <c r="J54" t="s">
        <v>5</v>
      </c>
      <c r="K54" t="s">
        <v>7</v>
      </c>
    </row>
    <row r="55" spans="1:15" x14ac:dyDescent="0.45">
      <c r="A55" t="s">
        <v>49</v>
      </c>
      <c r="B55">
        <v>0</v>
      </c>
      <c r="C55">
        <v>0</v>
      </c>
      <c r="D55">
        <f>D58-D57-D56</f>
        <v>405</v>
      </c>
      <c r="E55">
        <v>405</v>
      </c>
      <c r="G55" t="s">
        <v>49</v>
      </c>
      <c r="H55">
        <v>0</v>
      </c>
      <c r="I55">
        <v>0</v>
      </c>
      <c r="J55">
        <f>K55</f>
        <v>405</v>
      </c>
      <c r="K55">
        <v>405</v>
      </c>
    </row>
    <row r="56" spans="1:15" x14ac:dyDescent="0.45">
      <c r="A56" t="s">
        <v>9</v>
      </c>
      <c r="B56">
        <v>0</v>
      </c>
      <c r="C56">
        <v>0</v>
      </c>
      <c r="D56">
        <f>E56</f>
        <v>177</v>
      </c>
      <c r="E56">
        <v>177</v>
      </c>
      <c r="G56" t="s">
        <v>9</v>
      </c>
      <c r="H56">
        <v>0</v>
      </c>
      <c r="I56">
        <v>0</v>
      </c>
      <c r="J56">
        <f>K56</f>
        <v>177</v>
      </c>
      <c r="K56">
        <v>177</v>
      </c>
    </row>
    <row r="57" spans="1:15" x14ac:dyDescent="0.45">
      <c r="A57" t="s">
        <v>10</v>
      </c>
      <c r="B57">
        <f>MIN(B58,E57)</f>
        <v>120</v>
      </c>
      <c r="C57">
        <f>MIN(C58,E57)</f>
        <v>96</v>
      </c>
      <c r="D57">
        <f>E57-B57-C57</f>
        <v>100</v>
      </c>
      <c r="E57">
        <v>316</v>
      </c>
      <c r="G57" t="s">
        <v>10</v>
      </c>
      <c r="H57">
        <f>MIN(H58,K57)</f>
        <v>120</v>
      </c>
      <c r="I57">
        <f>MIN(I58,K57)</f>
        <v>96</v>
      </c>
      <c r="J57">
        <f>J58-J55-J56</f>
        <v>100</v>
      </c>
      <c r="K57">
        <v>316</v>
      </c>
    </row>
    <row r="58" spans="1:15" x14ac:dyDescent="0.45">
      <c r="A58" t="s">
        <v>7</v>
      </c>
      <c r="B58">
        <v>120</v>
      </c>
      <c r="C58">
        <v>96</v>
      </c>
      <c r="D58">
        <v>682</v>
      </c>
      <c r="E58">
        <v>898</v>
      </c>
      <c r="G58" t="s">
        <v>7</v>
      </c>
      <c r="H58">
        <v>120</v>
      </c>
      <c r="I58">
        <v>96</v>
      </c>
      <c r="J58">
        <v>682</v>
      </c>
      <c r="K58">
        <v>898</v>
      </c>
    </row>
    <row r="60" spans="1:15" x14ac:dyDescent="0.45">
      <c r="A60" s="4" t="s">
        <v>20</v>
      </c>
    </row>
    <row r="61" spans="1:15" x14ac:dyDescent="0.45">
      <c r="A61" t="s">
        <v>0</v>
      </c>
      <c r="B61" t="s">
        <v>1</v>
      </c>
    </row>
    <row r="62" spans="1:15" x14ac:dyDescent="0.45">
      <c r="A62" t="s">
        <v>11</v>
      </c>
      <c r="B62" t="s">
        <v>3</v>
      </c>
      <c r="C62" t="s">
        <v>4</v>
      </c>
      <c r="D62" t="s">
        <v>5</v>
      </c>
    </row>
    <row r="63" spans="1:15" x14ac:dyDescent="0.45">
      <c r="A63" t="s">
        <v>49</v>
      </c>
      <c r="B63" s="3">
        <f t="shared" ref="B63:D65" si="9">B55-B37</f>
        <v>-54.12026726057907</v>
      </c>
      <c r="C63" s="3">
        <f t="shared" si="9"/>
        <v>-43.29621380846325</v>
      </c>
      <c r="D63" s="3">
        <f t="shared" si="9"/>
        <v>97.416481069042277</v>
      </c>
    </row>
    <row r="64" spans="1:15" x14ac:dyDescent="0.45">
      <c r="A64" t="s">
        <v>9</v>
      </c>
      <c r="B64" s="3">
        <f t="shared" si="9"/>
        <v>-23.652561247216038</v>
      </c>
      <c r="C64" s="3">
        <f t="shared" si="9"/>
        <v>-18.92204899777283</v>
      </c>
      <c r="D64" s="3">
        <f t="shared" si="9"/>
        <v>42.574610244988861</v>
      </c>
    </row>
    <row r="65" spans="1:5" x14ac:dyDescent="0.45">
      <c r="A65" t="s">
        <v>10</v>
      </c>
      <c r="B65" s="3">
        <f t="shared" si="9"/>
        <v>77.772828507795097</v>
      </c>
      <c r="C65" s="3">
        <f t="shared" si="9"/>
        <v>62.218262806236076</v>
      </c>
      <c r="D65" s="3">
        <f t="shared" si="9"/>
        <v>-139.99109131403119</v>
      </c>
    </row>
    <row r="67" spans="1:5" x14ac:dyDescent="0.45">
      <c r="A67" t="s">
        <v>31</v>
      </c>
      <c r="E67" s="3">
        <f>SUM(B65:C65,D63:D64)</f>
        <v>279.98218262806233</v>
      </c>
    </row>
    <row r="70" spans="1:5" x14ac:dyDescent="0.45">
      <c r="A70" s="4" t="s">
        <v>17</v>
      </c>
      <c r="B70" s="4"/>
      <c r="C70" s="5">
        <f>C49/E67</f>
        <v>9.3077828687794156E-2</v>
      </c>
    </row>
    <row r="97" spans="1:15" x14ac:dyDescent="0.45">
      <c r="A97" s="6" t="s">
        <v>23</v>
      </c>
      <c r="B97" s="21"/>
      <c r="C97" s="21"/>
      <c r="D97" s="21"/>
      <c r="E97" s="21"/>
      <c r="F97" s="21"/>
      <c r="G97" s="21"/>
      <c r="H97" s="21"/>
      <c r="I97" s="21"/>
      <c r="J97" s="21"/>
      <c r="K97" s="21"/>
      <c r="L97" s="21"/>
      <c r="M97" s="21"/>
      <c r="N97" s="21"/>
      <c r="O97" s="21"/>
    </row>
    <row r="98" spans="1:15" x14ac:dyDescent="0.45">
      <c r="A98" s="4" t="s">
        <v>24</v>
      </c>
    </row>
    <row r="99" spans="1:15" x14ac:dyDescent="0.45">
      <c r="A99" t="s">
        <v>0</v>
      </c>
      <c r="B99" t="s">
        <v>1</v>
      </c>
    </row>
    <row r="100" spans="1:15" x14ac:dyDescent="0.45">
      <c r="A100" t="s">
        <v>11</v>
      </c>
      <c r="B100" t="s">
        <v>3</v>
      </c>
      <c r="C100" t="s">
        <v>4</v>
      </c>
      <c r="D100" t="s">
        <v>5</v>
      </c>
    </row>
    <row r="101" spans="1:15" x14ac:dyDescent="0.45">
      <c r="A101" t="s">
        <v>49</v>
      </c>
      <c r="B101" s="2">
        <f t="shared" ref="B101:D103" si="10">(B37-B17)^2/B37</f>
        <v>0.31368289843914765</v>
      </c>
      <c r="C101" s="2">
        <f t="shared" si="10"/>
        <v>0.42630640105584394</v>
      </c>
      <c r="D101" s="2">
        <f t="shared" si="10"/>
        <v>0.23030217559038857</v>
      </c>
      <c r="E101" s="12">
        <f>SUM(B101:D101)</f>
        <v>0.97029147508538016</v>
      </c>
    </row>
    <row r="102" spans="1:15" x14ac:dyDescent="0.45">
      <c r="A102" t="s">
        <v>9</v>
      </c>
      <c r="B102" s="2">
        <f t="shared" si="10"/>
        <v>0.91517894966424751</v>
      </c>
      <c r="C102" s="2">
        <f t="shared" si="10"/>
        <v>3.211258330921498E-4</v>
      </c>
      <c r="D102" s="2">
        <f t="shared" si="10"/>
        <v>0.15567787403626943</v>
      </c>
      <c r="E102" s="12">
        <f t="shared" ref="E102:E103" si="11">SUM(B102:D102)</f>
        <v>1.0711779495336091</v>
      </c>
    </row>
    <row r="103" spans="1:15" x14ac:dyDescent="0.45">
      <c r="A103" t="s">
        <v>10</v>
      </c>
      <c r="B103" s="2">
        <f t="shared" si="10"/>
        <v>1.8225828846099617</v>
      </c>
      <c r="C103" s="2">
        <f t="shared" si="10"/>
        <v>0.52672664524071211</v>
      </c>
      <c r="D103" s="2">
        <f t="shared" si="10"/>
        <v>0.70322799319521923</v>
      </c>
      <c r="E103" s="12">
        <f t="shared" si="11"/>
        <v>3.0525375230458929</v>
      </c>
    </row>
    <row r="104" spans="1:15" x14ac:dyDescent="0.45">
      <c r="B104" s="12">
        <f>SUM(B101:B103)</f>
        <v>3.0514447327133567</v>
      </c>
      <c r="C104" s="12">
        <f t="shared" ref="C104:E104" si="12">SUM(C101:C103)</f>
        <v>0.95335417212964813</v>
      </c>
      <c r="D104" s="12">
        <f t="shared" si="12"/>
        <v>1.0892080428218773</v>
      </c>
      <c r="E104" s="12">
        <f t="shared" si="12"/>
        <v>5.0940069476648819</v>
      </c>
    </row>
    <row r="105" spans="1:15" x14ac:dyDescent="0.45">
      <c r="A105" s="4" t="s">
        <v>25</v>
      </c>
      <c r="C105" s="7">
        <f>SUM(B101:D103)</f>
        <v>5.0940069476648828</v>
      </c>
      <c r="G105" s="1"/>
      <c r="H105" s="1"/>
      <c r="I105" s="1"/>
    </row>
    <row r="106" spans="1:15" x14ac:dyDescent="0.45">
      <c r="A106" s="4" t="s">
        <v>46</v>
      </c>
      <c r="C106">
        <v>4</v>
      </c>
      <c r="F106" s="1"/>
      <c r="G106" s="8"/>
      <c r="H106" s="8"/>
      <c r="I106" s="8"/>
    </row>
    <row r="107" spans="1:15" x14ac:dyDescent="0.45">
      <c r="A107" t="s">
        <v>44</v>
      </c>
      <c r="F107" s="1"/>
      <c r="G107" s="8"/>
      <c r="H107" s="8"/>
      <c r="I107" s="8"/>
    </row>
    <row r="108" spans="1:15" x14ac:dyDescent="0.45">
      <c r="A108" t="s">
        <v>43</v>
      </c>
      <c r="F108" s="1"/>
      <c r="G108" s="8"/>
      <c r="H108" s="8"/>
      <c r="I108" s="8"/>
    </row>
    <row r="114" spans="1:3" x14ac:dyDescent="0.45">
      <c r="A114" s="4" t="s">
        <v>26</v>
      </c>
      <c r="C114" s="10">
        <f>SQRT(C105/(2*E20))</f>
        <v>5.3256987933352283E-2</v>
      </c>
    </row>
    <row r="134" spans="1:15" x14ac:dyDescent="0.45">
      <c r="A134" s="6" t="s">
        <v>27</v>
      </c>
      <c r="B134" s="21"/>
      <c r="C134" s="21"/>
      <c r="D134" s="21"/>
      <c r="E134" s="21"/>
      <c r="F134" s="21"/>
      <c r="G134" s="21"/>
      <c r="H134" s="21"/>
      <c r="I134" s="21"/>
      <c r="J134" s="21"/>
      <c r="K134" s="21"/>
      <c r="L134" s="21"/>
      <c r="M134" s="21"/>
      <c r="N134" s="21"/>
      <c r="O134" s="21"/>
    </row>
    <row r="135" spans="1:15" x14ac:dyDescent="0.45">
      <c r="A135" s="16" t="s">
        <v>28</v>
      </c>
    </row>
    <row r="136" spans="1:15" x14ac:dyDescent="0.45">
      <c r="B136" t="s">
        <v>0</v>
      </c>
    </row>
    <row r="137" spans="1:15" x14ac:dyDescent="0.45">
      <c r="A137" t="s">
        <v>49</v>
      </c>
      <c r="B137">
        <v>405</v>
      </c>
      <c r="C137" s="10">
        <f>B137/$B$140</f>
        <v>0.45100222717149219</v>
      </c>
      <c r="D137" s="1"/>
      <c r="E137" s="1"/>
    </row>
    <row r="138" spans="1:15" x14ac:dyDescent="0.45">
      <c r="A138" t="s">
        <v>9</v>
      </c>
      <c r="B138">
        <v>177</v>
      </c>
      <c r="C138" s="10">
        <f>B138/$B$140</f>
        <v>0.19710467706013363</v>
      </c>
      <c r="D138" s="1"/>
      <c r="E138" s="1"/>
    </row>
    <row r="139" spans="1:15" x14ac:dyDescent="0.45">
      <c r="A139" t="s">
        <v>10</v>
      </c>
      <c r="B139">
        <v>316</v>
      </c>
      <c r="C139" s="10">
        <f>B139/$B$140</f>
        <v>0.35189309576837419</v>
      </c>
      <c r="D139" s="1"/>
      <c r="E139" s="1"/>
    </row>
    <row r="140" spans="1:15" x14ac:dyDescent="0.45">
      <c r="A140" t="s">
        <v>7</v>
      </c>
      <c r="B140">
        <v>898</v>
      </c>
      <c r="C140" s="9">
        <f>B140/$B$140</f>
        <v>1</v>
      </c>
      <c r="D140" s="1"/>
      <c r="E140" s="1"/>
    </row>
    <row r="141" spans="1:15" x14ac:dyDescent="0.45">
      <c r="A141" s="1"/>
      <c r="B141" s="1"/>
      <c r="C141" s="1"/>
      <c r="D141" s="1"/>
      <c r="E141" s="1"/>
    </row>
    <row r="142" spans="1:15" x14ac:dyDescent="0.45">
      <c r="A142" s="22" t="s">
        <v>29</v>
      </c>
      <c r="B142" s="1"/>
      <c r="C142" s="1"/>
      <c r="D142" s="1"/>
      <c r="E142" s="1"/>
    </row>
    <row r="143" spans="1:15" x14ac:dyDescent="0.45">
      <c r="A143" s="1" t="s">
        <v>0</v>
      </c>
      <c r="B143" s="1" t="s">
        <v>1</v>
      </c>
      <c r="C143" s="1"/>
      <c r="D143" s="1"/>
      <c r="E143" s="1"/>
      <c r="G143" t="s">
        <v>30</v>
      </c>
    </row>
    <row r="144" spans="1:15" x14ac:dyDescent="0.45">
      <c r="A144" s="1" t="s">
        <v>11</v>
      </c>
      <c r="B144" s="1" t="s">
        <v>3</v>
      </c>
      <c r="C144" s="1" t="s">
        <v>4</v>
      </c>
      <c r="D144" s="1" t="s">
        <v>5</v>
      </c>
      <c r="E144" s="1" t="s">
        <v>7</v>
      </c>
      <c r="H144" s="1" t="s">
        <v>3</v>
      </c>
      <c r="I144" s="1" t="s">
        <v>4</v>
      </c>
      <c r="J144" s="1" t="s">
        <v>5</v>
      </c>
    </row>
    <row r="145" spans="1:10" x14ac:dyDescent="0.45">
      <c r="A145" t="s">
        <v>49</v>
      </c>
      <c r="B145" s="9">
        <v>0.12345679012345701</v>
      </c>
      <c r="C145" s="9">
        <v>9.6296296296296297E-2</v>
      </c>
      <c r="D145" s="9">
        <v>0.78024691358024689</v>
      </c>
      <c r="E145" s="9">
        <v>1</v>
      </c>
      <c r="G145" t="s">
        <v>49</v>
      </c>
      <c r="H145" s="19">
        <f t="shared" ref="H145:J147" si="13">B145-B$148</f>
        <v>-1.0173499408836995E-2</v>
      </c>
      <c r="I145" s="19">
        <f t="shared" si="13"/>
        <v>-1.0607935329538895E-2</v>
      </c>
      <c r="J145" s="19">
        <f t="shared" si="13"/>
        <v>2.0781434738376015E-2</v>
      </c>
    </row>
    <row r="146" spans="1:10" x14ac:dyDescent="0.45">
      <c r="A146" s="1" t="s">
        <v>9</v>
      </c>
      <c r="B146" s="9">
        <v>0.10734463276836158</v>
      </c>
      <c r="C146" s="9">
        <v>0.10734463276836158</v>
      </c>
      <c r="D146" s="9">
        <v>0.78531073446327682</v>
      </c>
      <c r="E146" s="9">
        <v>1</v>
      </c>
      <c r="G146" s="1" t="s">
        <v>9</v>
      </c>
      <c r="H146" s="19">
        <f t="shared" si="13"/>
        <v>-2.6285656763932422E-2</v>
      </c>
      <c r="I146" s="19">
        <f t="shared" si="13"/>
        <v>4.4040114252638651E-4</v>
      </c>
      <c r="J146" s="19">
        <f t="shared" si="13"/>
        <v>2.5845255621405938E-2</v>
      </c>
    </row>
    <row r="147" spans="1:10" x14ac:dyDescent="0.45">
      <c r="A147" s="1" t="s">
        <v>10</v>
      </c>
      <c r="B147" s="9">
        <v>0.16139240506329114</v>
      </c>
      <c r="C147" s="9">
        <v>0.12025316455696203</v>
      </c>
      <c r="D147" s="9">
        <v>0.71835443037974689</v>
      </c>
      <c r="E147" s="9">
        <v>1</v>
      </c>
      <c r="G147" s="1" t="s">
        <v>10</v>
      </c>
      <c r="H147" s="19">
        <f t="shared" si="13"/>
        <v>2.7762115530997139E-2</v>
      </c>
      <c r="I147" s="19">
        <f t="shared" si="13"/>
        <v>1.3348932931126836E-2</v>
      </c>
      <c r="J147" s="19">
        <f t="shared" si="13"/>
        <v>-4.1111048462123989E-2</v>
      </c>
    </row>
    <row r="148" spans="1:10" x14ac:dyDescent="0.45">
      <c r="A148" s="1" t="s">
        <v>7</v>
      </c>
      <c r="B148" s="9">
        <v>0.133630289532294</v>
      </c>
      <c r="C148" s="9">
        <v>0.10690423162583519</v>
      </c>
      <c r="D148" s="9">
        <v>0.75946547884187088</v>
      </c>
      <c r="E148" s="9">
        <v>1</v>
      </c>
      <c r="G148" s="1"/>
    </row>
    <row r="178" spans="1:15" x14ac:dyDescent="0.45">
      <c r="A178" s="6" t="s">
        <v>47</v>
      </c>
      <c r="B178" s="21"/>
      <c r="C178" s="21"/>
      <c r="D178" s="21"/>
      <c r="E178" s="21"/>
      <c r="F178" s="21"/>
      <c r="G178" s="21"/>
      <c r="H178" s="21"/>
      <c r="I178" s="21"/>
      <c r="J178" s="21"/>
      <c r="K178" s="21"/>
      <c r="L178" s="21"/>
      <c r="M178" s="21"/>
      <c r="N178" s="21"/>
      <c r="O178" s="21"/>
    </row>
    <row r="180" spans="1:15" x14ac:dyDescent="0.45">
      <c r="A180" s="20"/>
    </row>
  </sheetData>
  <conditionalFormatting sqref="B45:D47">
    <cfRule type="cellIs" dxfId="1" priority="2" operator="greaterThan">
      <formula>0</formula>
    </cfRule>
  </conditionalFormatting>
  <conditionalFormatting sqref="B63:D65">
    <cfRule type="cellIs" dxfId="0" priority="1" operator="greaterThan">
      <formula>0</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2B849-D044-41E4-9AD3-94EBD93D3643}">
  <dimension ref="J1:N29"/>
  <sheetViews>
    <sheetView zoomScale="54" zoomScaleNormal="115" workbookViewId="0">
      <selection activeCell="O8" sqref="O8"/>
    </sheetView>
  </sheetViews>
  <sheetFormatPr defaultColWidth="10.6640625" defaultRowHeight="14.25" x14ac:dyDescent="0.45"/>
  <sheetData>
    <row r="1" spans="10:14" x14ac:dyDescent="0.45">
      <c r="J1" s="4" t="s">
        <v>18</v>
      </c>
    </row>
    <row r="2" spans="10:14" x14ac:dyDescent="0.45">
      <c r="J2" t="s">
        <v>0</v>
      </c>
      <c r="K2" t="s">
        <v>1</v>
      </c>
    </row>
    <row r="3" spans="10:14" x14ac:dyDescent="0.45">
      <c r="J3" t="s">
        <v>11</v>
      </c>
      <c r="K3" t="s">
        <v>3</v>
      </c>
      <c r="L3" t="s">
        <v>4</v>
      </c>
      <c r="M3" t="s">
        <v>5</v>
      </c>
      <c r="N3" t="s">
        <v>7</v>
      </c>
    </row>
    <row r="4" spans="10:14" x14ac:dyDescent="0.45">
      <c r="J4" t="s">
        <v>8</v>
      </c>
      <c r="K4">
        <v>50</v>
      </c>
      <c r="L4">
        <v>39</v>
      </c>
      <c r="M4">
        <v>316</v>
      </c>
      <c r="N4">
        <f>SUM(K4:M4)</f>
        <v>405</v>
      </c>
    </row>
    <row r="5" spans="10:14" x14ac:dyDescent="0.45">
      <c r="J5" t="s">
        <v>9</v>
      </c>
      <c r="K5">
        <v>19</v>
      </c>
      <c r="L5">
        <v>19</v>
      </c>
      <c r="M5">
        <v>139</v>
      </c>
      <c r="N5">
        <f t="shared" ref="N5:N6" si="0">SUM(K5:M5)</f>
        <v>177</v>
      </c>
    </row>
    <row r="6" spans="10:14" x14ac:dyDescent="0.45">
      <c r="J6" t="s">
        <v>10</v>
      </c>
      <c r="K6">
        <v>51</v>
      </c>
      <c r="L6">
        <v>38</v>
      </c>
      <c r="M6">
        <v>227</v>
      </c>
      <c r="N6">
        <f t="shared" si="0"/>
        <v>316</v>
      </c>
    </row>
    <row r="7" spans="10:14" x14ac:dyDescent="0.45">
      <c r="J7" t="s">
        <v>7</v>
      </c>
      <c r="K7">
        <f>SUM(K4:K6)</f>
        <v>120</v>
      </c>
      <c r="L7">
        <f t="shared" ref="L7:M7" si="1">SUM(L4:L6)</f>
        <v>96</v>
      </c>
      <c r="M7">
        <f t="shared" si="1"/>
        <v>682</v>
      </c>
      <c r="N7">
        <f>SUM(N4:N6)</f>
        <v>898</v>
      </c>
    </row>
    <row r="9" spans="10:14" x14ac:dyDescent="0.45">
      <c r="J9" s="15" t="s">
        <v>33</v>
      </c>
    </row>
    <row r="10" spans="10:14" x14ac:dyDescent="0.45">
      <c r="J10" s="4" t="s">
        <v>19</v>
      </c>
    </row>
    <row r="11" spans="10:14" x14ac:dyDescent="0.45">
      <c r="J11" t="s">
        <v>8</v>
      </c>
      <c r="K11" s="2">
        <f>$N4*(K7/$N7)</f>
        <v>54.12026726057907</v>
      </c>
      <c r="L11" s="2">
        <f t="shared" ref="L11:M11" si="2">$N4*(L7/$N7)</f>
        <v>43.29621380846325</v>
      </c>
      <c r="M11" s="2">
        <f t="shared" si="2"/>
        <v>307.58351893095772</v>
      </c>
      <c r="N11">
        <v>405</v>
      </c>
    </row>
    <row r="12" spans="10:14" x14ac:dyDescent="0.45">
      <c r="J12" t="s">
        <v>9</v>
      </c>
      <c r="K12" s="2">
        <f>$N5*($K$7/$N$7)</f>
        <v>23.652561247216038</v>
      </c>
      <c r="L12" s="2">
        <f>$N5*(L$7/$N$7)</f>
        <v>18.92204899777283</v>
      </c>
      <c r="M12" s="2">
        <f>$N5*(M$7/$N$7)</f>
        <v>134.42538975501114</v>
      </c>
      <c r="N12">
        <v>177</v>
      </c>
    </row>
    <row r="13" spans="10:14" x14ac:dyDescent="0.45">
      <c r="J13" t="s">
        <v>10</v>
      </c>
      <c r="K13" s="2">
        <f>$N6*(K$7/$N$7)</f>
        <v>42.227171492204903</v>
      </c>
      <c r="L13" s="2">
        <f>$N6*(L$7/$N$7)</f>
        <v>33.781737193763924</v>
      </c>
      <c r="M13" s="2">
        <f>$N6*(M$7/$N$7)</f>
        <v>239.99109131403119</v>
      </c>
      <c r="N13">
        <v>316</v>
      </c>
    </row>
    <row r="14" spans="10:14" x14ac:dyDescent="0.45">
      <c r="J14" t="s">
        <v>7</v>
      </c>
      <c r="K14">
        <v>120</v>
      </c>
      <c r="L14">
        <v>96</v>
      </c>
      <c r="M14">
        <v>682</v>
      </c>
      <c r="N14">
        <v>898</v>
      </c>
    </row>
    <row r="16" spans="10:14" x14ac:dyDescent="0.45">
      <c r="J16" s="15" t="s">
        <v>34</v>
      </c>
    </row>
    <row r="17" spans="10:14" x14ac:dyDescent="0.45">
      <c r="J17" s="4" t="s">
        <v>32</v>
      </c>
    </row>
    <row r="18" spans="10:14" x14ac:dyDescent="0.45">
      <c r="J18" t="s">
        <v>0</v>
      </c>
      <c r="K18" t="s">
        <v>1</v>
      </c>
    </row>
    <row r="19" spans="10:14" x14ac:dyDescent="0.45">
      <c r="J19" t="s">
        <v>11</v>
      </c>
      <c r="K19" t="s">
        <v>3</v>
      </c>
      <c r="L19" t="s">
        <v>4</v>
      </c>
      <c r="M19" t="s">
        <v>5</v>
      </c>
    </row>
    <row r="20" spans="10:14" x14ac:dyDescent="0.45">
      <c r="J20" t="s">
        <v>8</v>
      </c>
      <c r="K20" s="13">
        <f>((K11-K4)^2)/K11</f>
        <v>0.31368289843914765</v>
      </c>
      <c r="L20" s="13">
        <f t="shared" ref="L20:M20" si="3">((L11-L4)^2)/L11</f>
        <v>0.42630640105584394</v>
      </c>
      <c r="M20" s="13">
        <f t="shared" si="3"/>
        <v>0.23030217559038857</v>
      </c>
      <c r="N20" s="14"/>
    </row>
    <row r="21" spans="10:14" x14ac:dyDescent="0.45">
      <c r="J21" t="s">
        <v>9</v>
      </c>
      <c r="K21" s="13">
        <f t="shared" ref="K21:M21" si="4">((K12-K5)^2)/K12</f>
        <v>0.91517894966424751</v>
      </c>
      <c r="L21" s="13">
        <f t="shared" si="4"/>
        <v>3.211258330921498E-4</v>
      </c>
      <c r="M21" s="13">
        <f t="shared" si="4"/>
        <v>0.15567787403626943</v>
      </c>
      <c r="N21" s="14"/>
    </row>
    <row r="22" spans="10:14" x14ac:dyDescent="0.45">
      <c r="J22" t="s">
        <v>10</v>
      </c>
      <c r="K22" s="13">
        <f t="shared" ref="K22:M22" si="5">((K13-K6)^2)/K13</f>
        <v>1.8225828846099617</v>
      </c>
      <c r="L22" s="13">
        <f t="shared" si="5"/>
        <v>0.52672664524071211</v>
      </c>
      <c r="M22" s="13">
        <f t="shared" si="5"/>
        <v>0.70322799319521923</v>
      </c>
      <c r="N22" s="14"/>
    </row>
    <row r="23" spans="10:14" x14ac:dyDescent="0.45">
      <c r="K23" s="14"/>
      <c r="L23" s="14"/>
      <c r="M23" s="14"/>
    </row>
    <row r="24" spans="10:14" x14ac:dyDescent="0.45">
      <c r="J24" s="15" t="s">
        <v>35</v>
      </c>
      <c r="L24" s="15" t="s">
        <v>37</v>
      </c>
    </row>
    <row r="25" spans="10:14" x14ac:dyDescent="0.45">
      <c r="J25" s="4" t="s">
        <v>36</v>
      </c>
      <c r="L25" s="4" t="s">
        <v>39</v>
      </c>
      <c r="M25" t="s">
        <v>38</v>
      </c>
    </row>
    <row r="26" spans="10:14" x14ac:dyDescent="0.45">
      <c r="J26" s="13">
        <f>SUM(K20:M22)</f>
        <v>5.0940069476648828</v>
      </c>
      <c r="L26">
        <f>(3-1)*(3-1)</f>
        <v>4</v>
      </c>
    </row>
    <row r="28" spans="10:14" x14ac:dyDescent="0.45">
      <c r="J28" s="15" t="s">
        <v>40</v>
      </c>
    </row>
    <row r="29" spans="10:14" x14ac:dyDescent="0.45">
      <c r="J29" s="4" t="s">
        <v>41</v>
      </c>
      <c r="L29" t="s">
        <v>42</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TD3</vt:lpstr>
      <vt:lpstr>Lire le Khi2</vt:lpstr>
    </vt:vector>
  </TitlesOfParts>
  <Company>Université Paris 1</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Celio Sierra-Paycha</dc:creator>
  <cp:lastModifiedBy>Beatrix Robinson</cp:lastModifiedBy>
  <dcterms:created xsi:type="dcterms:W3CDTF">2019-10-02T09:32:02Z</dcterms:created>
  <dcterms:modified xsi:type="dcterms:W3CDTF">2024-10-22T09:18:47Z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5c20be7-c3a5-46e3-9158-fa8a02ce2395_Enabled">
    <vt:lpwstr>true</vt:lpwstr>
  </property>
  <property fmtid="{D5CDD505-2E9C-101B-9397-08002B2CF9AE}" pid="3" name="MSIP_Label_d5c20be7-c3a5-46e3-9158-fa8a02ce2395_SetDate">
    <vt:lpwstr>2024-10-13T16:07:54Z</vt:lpwstr>
  </property>
  <property fmtid="{D5CDD505-2E9C-101B-9397-08002B2CF9AE}" pid="4" name="MSIP_Label_d5c20be7-c3a5-46e3-9158-fa8a02ce2395_Method">
    <vt:lpwstr>Standard</vt:lpwstr>
  </property>
  <property fmtid="{D5CDD505-2E9C-101B-9397-08002B2CF9AE}" pid="5" name="MSIP_Label_d5c20be7-c3a5-46e3-9158-fa8a02ce2395_Name">
    <vt:lpwstr>defa4170-0d19-0005-0004-bc88714345d2</vt:lpwstr>
  </property>
  <property fmtid="{D5CDD505-2E9C-101B-9397-08002B2CF9AE}" pid="6" name="MSIP_Label_d5c20be7-c3a5-46e3-9158-fa8a02ce2395_SiteId">
    <vt:lpwstr>8c6f9078-037e-4261-a583-52a944e55f7f</vt:lpwstr>
  </property>
  <property fmtid="{D5CDD505-2E9C-101B-9397-08002B2CF9AE}" pid="7" name="MSIP_Label_d5c20be7-c3a5-46e3-9158-fa8a02ce2395_ActionId">
    <vt:lpwstr>6f7fb2d0-7ef6-41e1-b559-04f30dd9469b</vt:lpwstr>
  </property>
  <property fmtid="{D5CDD505-2E9C-101B-9397-08002B2CF9AE}" pid="8" name="MSIP_Label_d5c20be7-c3a5-46e3-9158-fa8a02ce2395_ContentBits">
    <vt:lpwstr>0</vt:lpwstr>
  </property>
</Properties>
</file>