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_rels/sheet3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"/>
  </bookViews>
  <sheets>
    <sheet name="ExTD3" sheetId="1" state="visible" r:id="rId3"/>
    <sheet name="Histogramme" sheetId="2" state="visible" r:id="rId4"/>
    <sheet name="Nuage" sheetId="3" state="visible" r:id="rId5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<sst xmlns="http://schemas.openxmlformats.org/spreadsheetml/2006/main" count="56" uniqueCount="56">
  <si>
    <r>
      <rPr>
        <sz val="10"/>
        <rFont val="Arial"/>
        <family val="2"/>
      </rPr>
      <t xml:space="preserve">Données 2014
</t>
    </r>
    <r>
      <rPr>
        <sz val="12"/>
        <rFont val="Liberation Serif;Times New Roman"/>
        <family val="1"/>
      </rPr>
      <t xml:space="preserve">P</t>
    </r>
    <r>
      <rPr>
        <sz val="10"/>
        <rFont val="Arial"/>
        <family val="2"/>
      </rPr>
      <t xml:space="preserve">ays</t>
    </r>
  </si>
  <si>
    <r>
      <rPr>
        <sz val="12"/>
        <rFont val="Liberation Serif;Times New Roman"/>
        <family val="1"/>
      </rPr>
      <t xml:space="preserve">É</t>
    </r>
    <r>
      <rPr>
        <sz val="10"/>
        <rFont val="Arial"/>
        <family val="2"/>
      </rPr>
      <t xml:space="preserve">missions de diox</t>
    </r>
    <r>
      <rPr>
        <sz val="12"/>
        <rFont val="Liberation Serif;Times New Roman"/>
        <family val="1"/>
      </rPr>
      <t xml:space="preserve">y</t>
    </r>
    <r>
      <rPr>
        <sz val="10"/>
        <rFont val="Arial"/>
        <family val="2"/>
      </rPr>
      <t xml:space="preserve">de de </t>
    </r>
    <r>
      <rPr>
        <sz val="12"/>
        <rFont val="Liberation Serif;Times New Roman"/>
        <family val="1"/>
      </rPr>
      <t xml:space="preserve">c</t>
    </r>
    <r>
      <rPr>
        <sz val="10"/>
        <rFont val="Arial"/>
        <family val="2"/>
      </rPr>
      <t xml:space="preserve">arbone, par </t>
    </r>
    <r>
      <rPr>
        <sz val="12"/>
        <rFont val="Liberation Serif;Times New Roman"/>
        <family val="1"/>
      </rPr>
      <t xml:space="preserve">tête </t>
    </r>
    <r>
      <rPr>
        <sz val="10"/>
        <rFont val="Arial"/>
        <family val="2"/>
      </rPr>
      <t xml:space="preserve">(tonnes)</t>
    </r>
  </si>
  <si>
    <r>
      <rPr>
        <sz val="12"/>
        <rFont val="Liberation Serif;Times New Roman"/>
        <family val="1"/>
      </rPr>
      <t xml:space="preserve">É</t>
    </r>
    <r>
      <rPr>
        <sz val="10"/>
        <rFont val="Arial"/>
        <family val="2"/>
      </rPr>
      <t xml:space="preserve">missions de diox</t>
    </r>
    <r>
      <rPr>
        <sz val="12"/>
        <rFont val="Liberation Serif;Times New Roman"/>
        <family val="1"/>
      </rPr>
      <t xml:space="preserve">y</t>
    </r>
    <r>
      <rPr>
        <sz val="10"/>
        <rFont val="Arial"/>
        <family val="2"/>
      </rPr>
      <t xml:space="preserve">de de </t>
    </r>
    <r>
      <rPr>
        <sz val="12"/>
        <rFont val="Liberation Serif;Times New Roman"/>
        <family val="1"/>
      </rPr>
      <t xml:space="preserve">c</t>
    </r>
    <r>
      <rPr>
        <sz val="10"/>
        <rFont val="Arial"/>
        <family val="2"/>
      </rPr>
      <t xml:space="preserve">arbone (kg p</t>
    </r>
    <r>
      <rPr>
        <sz val="12"/>
        <rFont val="Liberation Serif;Times New Roman"/>
        <family val="1"/>
      </rPr>
      <t xml:space="preserve">a</t>
    </r>
    <r>
      <rPr>
        <sz val="10"/>
        <rFont val="Arial"/>
        <family val="2"/>
      </rPr>
      <t xml:space="preserve">r $ de PIB en PPA*)</t>
    </r>
  </si>
  <si>
    <t xml:space="preserve">Indicateur de Developpement Humain (IDH)</t>
  </si>
  <si>
    <r>
      <rPr>
        <sz val="12"/>
        <rFont val="Liberation Serif;Times New Roman"/>
        <family val="1"/>
      </rPr>
      <t xml:space="preserve">Revenu national brut</t>
    </r>
    <r>
      <rPr>
        <sz val="10"/>
        <rFont val="Arial"/>
        <family val="2"/>
      </rPr>
      <t xml:space="preserve"> (</t>
    </r>
    <r>
      <rPr>
        <sz val="12"/>
        <rFont val="Liberation Serif;Times New Roman"/>
        <family val="1"/>
      </rPr>
      <t xml:space="preserve">RNB</t>
    </r>
    <r>
      <rPr>
        <sz val="10"/>
        <rFont val="Arial"/>
        <family val="2"/>
      </rPr>
      <t xml:space="preserve">) p</t>
    </r>
    <r>
      <rPr>
        <sz val="12"/>
        <rFont val="Liberation Serif;Times New Roman"/>
        <family val="1"/>
      </rPr>
      <t xml:space="preserve">a</t>
    </r>
    <r>
      <rPr>
        <sz val="10"/>
        <rFont val="Arial"/>
        <family val="2"/>
      </rPr>
      <t xml:space="preserve">r </t>
    </r>
    <r>
      <rPr>
        <sz val="12"/>
        <rFont val="Liberation Serif;Times New Roman"/>
        <family val="1"/>
      </rPr>
      <t xml:space="preserve">tête</t>
    </r>
    <r>
      <rPr>
        <sz val="10"/>
        <rFont val="Arial"/>
        <family val="2"/>
      </rPr>
      <t xml:space="preserve"> en $ (</t>
    </r>
    <r>
      <rPr>
        <sz val="12"/>
        <rFont val="Liberation Serif;Times New Roman"/>
        <family val="1"/>
      </rPr>
      <t xml:space="preserve">PPA*</t>
    </r>
    <r>
      <rPr>
        <sz val="10"/>
        <rFont val="Arial"/>
        <family val="2"/>
      </rPr>
      <t xml:space="preserve">)</t>
    </r>
  </si>
  <si>
    <t xml:space="preserve">Suisse</t>
  </si>
  <si>
    <t xml:space="preserve">Suède</t>
  </si>
  <si>
    <t xml:space="preserve">France</t>
  </si>
  <si>
    <t xml:space="preserve">Irlande</t>
  </si>
  <si>
    <t xml:space="preserve">Norvège</t>
  </si>
  <si>
    <t xml:space="preserve">Espagne</t>
  </si>
  <si>
    <t xml:space="preserve">Italie</t>
  </si>
  <si>
    <t xml:space="preserve">Royaume-Uni</t>
  </si>
  <si>
    <t xml:space="preserve">Hongrie</t>
  </si>
  <si>
    <t xml:space="preserve">Allemagne</t>
  </si>
  <si>
    <t xml:space="preserve">Turquie</t>
  </si>
  <si>
    <t xml:space="preserve">Slovaquie</t>
  </si>
  <si>
    <t xml:space="preserve">Finlande</t>
  </si>
  <si>
    <t xml:space="preserve">Nouvelle-Zélande</t>
  </si>
  <si>
    <t xml:space="preserve">Pays-Bas</t>
  </si>
  <si>
    <t xml:space="preserve">Mexique</t>
  </si>
  <si>
    <t xml:space="preserve">Grèce</t>
  </si>
  <si>
    <t xml:space="preserve">Japon</t>
  </si>
  <si>
    <t xml:space="preserve">Pologne</t>
  </si>
  <si>
    <t xml:space="preserve">République tchèque</t>
  </si>
  <si>
    <t xml:space="preserve">Corée, Rép. de</t>
  </si>
  <si>
    <t xml:space="preserve">États-Unis</t>
  </si>
  <si>
    <t xml:space="preserve">Australie</t>
  </si>
  <si>
    <t xml:space="preserve">Canada</t>
  </si>
  <si>
    <t xml:space="preserve">Totaux sans Am Nd</t>
  </si>
  <si>
    <t xml:space="preserve">Moy sans Am Nd</t>
  </si>
  <si>
    <t xml:space="preserve">Somme des carrés</t>
  </si>
  <si>
    <t xml:space="preserve">Moyenne des carrés</t>
  </si>
  <si>
    <t xml:space="preserve">Variance</t>
  </si>
  <si>
    <t xml:space="preserve">Écart-type</t>
  </si>
  <si>
    <t xml:space="preserve">Coef de variation</t>
  </si>
  <si>
    <t xml:space="preserve">Médiane</t>
  </si>
  <si>
    <t xml:space="preserve">Q1</t>
  </si>
  <si>
    <t xml:space="preserve">Q3</t>
  </si>
  <si>
    <t xml:space="preserve">écart interquartiles</t>
  </si>
  <si>
    <t xml:space="preserve">relatif</t>
  </si>
  <si>
    <t xml:space="preserve">rapport interquartiles</t>
  </si>
  <si>
    <t xml:space="preserve">somme des produits</t>
  </si>
  <si>
    <t xml:space="preserve">moyenne des produits</t>
  </si>
  <si>
    <t xml:space="preserve">covariance</t>
  </si>
  <si>
    <t xml:space="preserve">corrélation</t>
  </si>
  <si>
    <t xml:space="preserve">coeff directeur a</t>
  </si>
  <si>
    <t xml:space="preserve">ordonnée à l’origine b</t>
  </si>
  <si>
    <t xml:space="preserve">Binf</t>
  </si>
  <si>
    <t xml:space="preserve">bsup</t>
  </si>
  <si>
    <t xml:space="preserve">amplitude</t>
  </si>
  <si>
    <t xml:space="preserve">effectifs</t>
  </si>
  <si>
    <t xml:space="preserve">Hauteurs</t>
  </si>
  <si>
    <t xml:space="preserve">Tracé droite de régression</t>
  </si>
  <si>
    <t xml:space="preserve">RNB/tête</t>
  </si>
  <si>
    <t xml:space="preserve">émissions par tête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</si>
</sst>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.000"/>
    <numFmt numFmtId="166" formatCode="0.0"/>
    <numFmt numFmtId="167" formatCode="0.0000"/>
    <numFmt numFmtId="168" formatCode="0"/>
    <numFmt numFmtId="169" formatCode="0.00000"/>
  </numFmts>
  <fonts count="5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name val="Liberation Serif;Times New Roman"/>
      <family val="1"/>
    </font>
  </fonts>
  <fills count="2">
    <fill>
      <patternFill patternType="none"/>
    </fill>
    <fill>
      <patternFill patternType="gray125"/>
    </fill>
  </fills>
  <borders count="5">
    <border diagonalUp="false" diagonalDown="false">
      <left/>
      <right/>
      <top/>
      <bottom/>
      <diagonal/>
    </border>
    <border diagonalUp="false" diagonalDown="false">
      <left style="hair"/>
      <right/>
      <top style="hair"/>
      <bottom style="hair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/>
      <top/>
      <bottom style="hair"/>
      <diagonal/>
    </border>
    <border diagonalUp="false" diagonalDown="false">
      <left style="hair"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3B3B3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420E"/>
      <rgbColor rgb="FF666699"/>
      <rgbColor rgb="FF969696"/>
      <rgbColor rgb="FF00458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autoTitleDeleted val="1"/>
    <c:plotArea>
      <c:layout>
        <c:manualLayout>
          <c:layoutTarget val="inner"/>
          <c:xMode val="edge"/>
          <c:yMode val="edge"/>
          <c:x val="0.0595625"/>
          <c:y val="0.042"/>
          <c:w val="0.9086875"/>
          <c:h val="0.865888888888889"/>
        </c:manualLayout>
      </c:layout>
      <c:scatterChart>
        <c:scatterStyle val="lineMarker"/>
        <c:varyColors val="0"/>
        <c:ser>
          <c:idx val="0"/>
          <c:order val="0"/>
          <c:tx>
            <c:strRef>
              <c:f>ExTD3!$B$1</c:f>
              <c:strCache>
                <c:ptCount val="1"/>
                <c:pt idx="0">
                  <c:v>Émissions de dioxyde de carbone, par tête (tonnes)</c:v>
                </c:pt>
              </c:strCache>
            </c:strRef>
          </c:tx>
          <c:spPr>
            <a:solidFill>
              <a:srgbClr val="004586"/>
            </a:solidFill>
            <a:ln w="28800">
              <a:noFill/>
            </a:ln>
          </c:spPr>
          <c:marker>
            <c:symbol val="square"/>
            <c:size val="8"/>
            <c:spPr>
              <a:solidFill>
                <a:srgbClr val="004586"/>
              </a:solidFill>
            </c:spPr>
          </c:marker>
          <c:dLbls>
            <c:txPr>
              <a:bodyPr wrap="none"/>
              <a:lstStyle/>
              <a:p>
                <a:pPr>
                  <a:defRPr b="0" sz="1000" strike="noStrike" u="none">
                    <a:uFillTx/>
                    <a:latin typeface="Arial"/>
                  </a:defRPr>
                </a:pPr>
              </a:p>
            </c:txPr>
            <c:dLblPos val="t"/>
            <c:showLegendKey val="0"/>
            <c:showVal val="0"/>
            <c:showCatName val="1"/>
            <c:showSerName val="0"/>
            <c:showPercent val="0"/>
            <c:separator> </c:separator>
            <c:showLeaderLines val="1"/>
            <c:leaderLines>
              <c:spPr>
                <a:ln w="28800">
                  <a:solidFill>
                    <a:srgbClr val="000000"/>
                  </a:solidFill>
                </a:ln>
              </c:spPr>
            </c:leaderLines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ExTD3!$E$2:$E$25</c:f>
              <c:numCache>
                <c:formatCode>General</c:formatCode>
                <c:ptCount val="24"/>
                <c:pt idx="0">
                  <c:v>57472</c:v>
                </c:pt>
                <c:pt idx="1">
                  <c:v>45149</c:v>
                </c:pt>
                <c:pt idx="2">
                  <c:v>38085</c:v>
                </c:pt>
                <c:pt idx="3">
                  <c:v>42071</c:v>
                </c:pt>
                <c:pt idx="4">
                  <c:v>65684</c:v>
                </c:pt>
                <c:pt idx="5">
                  <c:v>31088</c:v>
                </c:pt>
                <c:pt idx="6">
                  <c:v>33946</c:v>
                </c:pt>
                <c:pt idx="7">
                  <c:v>37598</c:v>
                </c:pt>
                <c:pt idx="8">
                  <c:v>23034</c:v>
                </c:pt>
                <c:pt idx="9">
                  <c:v>44429</c:v>
                </c:pt>
                <c:pt idx="10">
                  <c:v>22203</c:v>
                </c:pt>
                <c:pt idx="11">
                  <c:v>26808</c:v>
                </c:pt>
                <c:pt idx="12">
                  <c:v>39372</c:v>
                </c:pt>
                <c:pt idx="13">
                  <c:v>32999</c:v>
                </c:pt>
                <c:pt idx="14">
                  <c:v>45557</c:v>
                </c:pt>
                <c:pt idx="15">
                  <c:v>16292</c:v>
                </c:pt>
                <c:pt idx="16">
                  <c:v>24131</c:v>
                </c:pt>
                <c:pt idx="17">
                  <c:v>38675</c:v>
                </c:pt>
                <c:pt idx="18">
                  <c:v>23514</c:v>
                </c:pt>
                <c:pt idx="19">
                  <c:v>27113</c:v>
                </c:pt>
                <c:pt idx="20">
                  <c:v>33534</c:v>
                </c:pt>
                <c:pt idx="21">
                  <c:v>52752</c:v>
                </c:pt>
                <c:pt idx="22">
                  <c:v>42490</c:v>
                </c:pt>
                <c:pt idx="23">
                  <c:v>42383</c:v>
                </c:pt>
              </c:numCache>
            </c:numRef>
          </c:xVal>
          <c:yVal>
            <c:numRef>
              <c:f>ExTD3!$B$2:$B$25</c:f>
              <c:numCache>
                <c:formatCode>General</c:formatCode>
                <c:ptCount val="24"/>
                <c:pt idx="0">
                  <c:v>4.3</c:v>
                </c:pt>
                <c:pt idx="1">
                  <c:v>4.5</c:v>
                </c:pt>
                <c:pt idx="2">
                  <c:v>4.6</c:v>
                </c:pt>
                <c:pt idx="3">
                  <c:v>7.3</c:v>
                </c:pt>
                <c:pt idx="4">
                  <c:v>9.3</c:v>
                </c:pt>
                <c:pt idx="5">
                  <c:v>5</c:v>
                </c:pt>
                <c:pt idx="6">
                  <c:v>5.3</c:v>
                </c:pt>
                <c:pt idx="7">
                  <c:v>6.5</c:v>
                </c:pt>
                <c:pt idx="8">
                  <c:v>4.3</c:v>
                </c:pt>
                <c:pt idx="9">
                  <c:v>8.9</c:v>
                </c:pt>
                <c:pt idx="10">
                  <c:v>4.5</c:v>
                </c:pt>
                <c:pt idx="11">
                  <c:v>5.7</c:v>
                </c:pt>
                <c:pt idx="12">
                  <c:v>8.7</c:v>
                </c:pt>
                <c:pt idx="13">
                  <c:v>7.7</c:v>
                </c:pt>
                <c:pt idx="14">
                  <c:v>9.9</c:v>
                </c:pt>
                <c:pt idx="15">
                  <c:v>3.9</c:v>
                </c:pt>
                <c:pt idx="16">
                  <c:v>6.2</c:v>
                </c:pt>
                <c:pt idx="17">
                  <c:v>9.5</c:v>
                </c:pt>
                <c:pt idx="18">
                  <c:v>7.5</c:v>
                </c:pt>
                <c:pt idx="19">
                  <c:v>9.2</c:v>
                </c:pt>
                <c:pt idx="20">
                  <c:v>11.6</c:v>
                </c:pt>
                <c:pt idx="21">
                  <c:v>16.5</c:v>
                </c:pt>
                <c:pt idx="22">
                  <c:v>15.4</c:v>
                </c:pt>
                <c:pt idx="23">
                  <c:v>15.1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Nuage!$A$21</c:f>
              <c:strCache>
                <c:ptCount val="1"/>
                <c:pt idx="0">
                  <c:v>Tracé droite de régression</c:v>
                </c:pt>
              </c:strCache>
            </c:strRef>
          </c:tx>
          <c:spPr>
            <a:solidFill>
              <a:srgbClr val="ff420e"/>
            </a:solidFill>
            <a:ln w="28800">
              <a:solidFill>
                <a:srgbClr val="ff420e"/>
              </a:solidFill>
              <a:round/>
            </a:ln>
          </c:spPr>
          <c:marker>
            <c:symbol val="none"/>
          </c:marker>
          <c:dLbls>
            <c:txPr>
              <a:bodyPr wrap="none"/>
              <a:lstStyle/>
              <a:p>
                <a:pPr>
                  <a:defRPr b="0" sz="1000" strike="noStrike" u="none">
                    <a:uFillTx/>
                    <a:latin typeface="Arial"/>
                  </a:defRPr>
                </a:pPr>
              </a:p>
            </c:txPr>
            <c:showLegendKey val="0"/>
            <c:showVal val="0"/>
            <c:showCatName val="0"/>
            <c:showSerName val="0"/>
            <c:showPercent val="0"/>
            <c:separator> </c:separator>
            <c:showLeaderLines val="1"/>
            <c:leaderLines>
              <c:spPr>
                <a:ln w="28800">
                  <a:solidFill>
                    <a:srgbClr val="000000"/>
                  </a:solidFill>
                </a:ln>
              </c:spPr>
            </c:leaderLines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Nuage!$A$23:$A$24</c:f>
              <c:numCache>
                <c:formatCode>General</c:formatCode>
                <c:ptCount val="2"/>
                <c:pt idx="0">
                  <c:v>10000</c:v>
                </c:pt>
                <c:pt idx="1">
                  <c:v>70000</c:v>
                </c:pt>
              </c:numCache>
            </c:numRef>
          </c:xVal>
          <c:yVal>
            <c:numRef>
              <c:f>Nuage!$B$23:$B$24</c:f>
              <c:numCache>
                <c:formatCode>General</c:formatCode>
                <c:ptCount val="2"/>
                <c:pt idx="0">
                  <c:v>5.41745165007936</c:v>
                </c:pt>
                <c:pt idx="1">
                  <c:v>8.82904751925157</c:v>
                </c:pt>
              </c:numCache>
            </c:numRef>
          </c:yVal>
          <c:smooth val="0"/>
        </c:ser>
        <c:axId val="64877952"/>
        <c:axId val="91785711"/>
      </c:scatterChart>
      <c:valAx>
        <c:axId val="64877952"/>
        <c:scaling>
          <c:orientation val="minMax"/>
          <c:max val="70000"/>
          <c:min val="10000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0">
            <a:solidFill>
              <a:srgbClr val="b3b3b3"/>
            </a:solidFill>
          </a:ln>
        </c:spPr>
        <c:txPr>
          <a:bodyPr/>
          <a:lstStyle/>
          <a:p>
            <a:pPr>
              <a:defRPr b="0" sz="1000" strike="noStrike" u="none">
                <a:uFillTx/>
                <a:latin typeface="Arial"/>
              </a:defRPr>
            </a:pPr>
          </a:p>
        </c:txPr>
        <c:crossAx val="91785711"/>
        <c:crosses val="autoZero"/>
        <c:crossBetween val="between"/>
        <c:majorUnit val="10000"/>
      </c:valAx>
      <c:valAx>
        <c:axId val="91785711"/>
        <c:scaling>
          <c:orientation val="minMax"/>
        </c:scaling>
        <c:delete val="0"/>
        <c:axPos val="l"/>
        <c:majorGridlines>
          <c:spPr>
            <a:ln w="0">
              <a:solidFill>
                <a:srgbClr val="b3b3b3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 w="0">
            <a:solidFill>
              <a:srgbClr val="b3b3b3"/>
            </a:solidFill>
          </a:ln>
        </c:spPr>
        <c:txPr>
          <a:bodyPr/>
          <a:lstStyle/>
          <a:p>
            <a:pPr>
              <a:defRPr b="0" sz="1000" strike="noStrike" u="none">
                <a:uFillTx/>
                <a:latin typeface="Arial"/>
              </a:defRPr>
            </a:pPr>
          </a:p>
        </c:txPr>
        <c:crossAx val="64877952"/>
        <c:crosses val="autoZero"/>
        <c:crossBetween val="between"/>
      </c:valAx>
      <c:spPr>
        <a:noFill/>
        <a:ln w="0">
          <a:solidFill>
            <a:srgbClr val="b3b3b3"/>
          </a:solidFill>
        </a:ln>
      </c:spPr>
    </c:plotArea>
    <c:legend>
      <c:legendPos val="r"/>
      <c:layout>
        <c:manualLayout>
          <c:xMode val="edge"/>
          <c:yMode val="edge"/>
          <c:x val="0.092125"/>
          <c:y val="0.0682222222222222"/>
          <c:w val="0.314832177011063"/>
          <c:h val="0.110456717413046"/>
        </c:manualLayout>
      </c:layout>
      <c:overlay val="0"/>
      <c:spPr>
        <a:noFill/>
        <a:ln w="0">
          <a:noFill/>
        </a:ln>
      </c:spPr>
      <c:txPr>
        <a:bodyPr/>
        <a:lstStyle/>
        <a:p>
          <a:pPr>
            <a:defRPr b="0" sz="1000" strike="noStrike" u="none">
              <a:uFillTx/>
              <a:latin typeface="Arial"/>
            </a:defRPr>
          </a:pPr>
        </a:p>
      </c:txPr>
    </c:legend>
    <c:plotVisOnly val="1"/>
    <c:dispBlanksAs val="span"/>
  </c:chart>
  <c:spPr>
    <a:solidFill>
      <a:srgbClr val="ffffff"/>
    </a:solidFill>
    <a:ln w="0">
      <a:noFill/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360</xdr:colOff>
      <xdr:row>0</xdr:row>
      <xdr:rowOff>360</xdr:rowOff>
    </xdr:from>
    <xdr:to>
      <xdr:col>7</xdr:col>
      <xdr:colOff>70560</xdr:colOff>
      <xdr:row>19</xdr:row>
      <xdr:rowOff>151200</xdr:rowOff>
    </xdr:to>
    <xdr:graphicFrame>
      <xdr:nvGraphicFramePr>
        <xdr:cNvPr id="0" name=""/>
        <xdr:cNvGraphicFramePr/>
      </xdr:nvGraphicFramePr>
      <xdr:xfrm>
        <a:off x="360" y="360"/>
        <a:ext cx="5759640" cy="32396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44"/>
  <sheetViews>
    <sheetView showFormulas="false" showGridLines="true" showRowColHeaders="true" showZeros="true" rightToLeft="false" tabSelected="false" showOutlineSymbols="true" defaultGridColor="true" view="normal" topLeftCell="A1" colorId="64" zoomScale="194" zoomScaleNormal="194" zoomScalePageLayoutView="100" workbookViewId="0">
      <pane xSplit="0" ySplit="3480" topLeftCell="A40" activePane="bottomLeft" state="split"/>
      <selection pane="topLeft" activeCell="A1" activeCellId="0" sqref="A1"/>
      <selection pane="bottomLeft" activeCell="D27" activeCellId="0" sqref="D27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17.26"/>
    <col collapsed="false" customWidth="true" hidden="false" outlineLevel="0" max="3" min="3" style="0" width="15.55"/>
    <col collapsed="false" customWidth="true" hidden="false" outlineLevel="0" max="4" min="4" style="0" width="17.07"/>
    <col collapsed="false" customWidth="true" hidden="false" outlineLevel="0" max="5" min="5" style="0" width="17.64"/>
  </cols>
  <sheetData>
    <row r="1" customFormat="false" ht="52.2" hidden="false" customHeight="false" outlineLevel="0" collapsed="false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customFormat="false" ht="15" hidden="false" customHeight="false" outlineLevel="0" collapsed="false">
      <c r="A2" s="4" t="s">
        <v>5</v>
      </c>
      <c r="B2" s="5" t="n">
        <v>4.3</v>
      </c>
      <c r="C2" s="5" t="n">
        <v>0.08</v>
      </c>
      <c r="D2" s="5" t="n">
        <v>0.939</v>
      </c>
      <c r="E2" s="6" t="n">
        <v>57472</v>
      </c>
    </row>
    <row r="3" customFormat="false" ht="15" hidden="false" customHeight="false" outlineLevel="0" collapsed="false">
      <c r="A3" s="4" t="s">
        <v>6</v>
      </c>
      <c r="B3" s="5" t="n">
        <v>4.5</v>
      </c>
      <c r="C3" s="5" t="n">
        <v>0.1</v>
      </c>
      <c r="D3" s="5" t="n">
        <v>0.92</v>
      </c>
      <c r="E3" s="6" t="n">
        <v>45149</v>
      </c>
    </row>
    <row r="4" customFormat="false" ht="15" hidden="false" customHeight="false" outlineLevel="0" collapsed="false">
      <c r="A4" s="4" t="s">
        <v>7</v>
      </c>
      <c r="B4" s="5" t="n">
        <v>4.6</v>
      </c>
      <c r="C4" s="5" t="n">
        <v>0.12</v>
      </c>
      <c r="D4" s="5" t="n">
        <v>0.894</v>
      </c>
      <c r="E4" s="6" t="n">
        <v>38085</v>
      </c>
    </row>
    <row r="5" customFormat="false" ht="15" hidden="false" customHeight="false" outlineLevel="0" collapsed="false">
      <c r="A5" s="4" t="s">
        <v>8</v>
      </c>
      <c r="B5" s="5" t="n">
        <v>7.3</v>
      </c>
      <c r="C5" s="5" t="n">
        <v>0.15</v>
      </c>
      <c r="D5" s="5" t="n">
        <v>0.921</v>
      </c>
      <c r="E5" s="6" t="n">
        <v>42071</v>
      </c>
    </row>
    <row r="6" customFormat="false" ht="15" hidden="false" customHeight="false" outlineLevel="0" collapsed="false">
      <c r="A6" s="4" t="s">
        <v>9</v>
      </c>
      <c r="B6" s="5" t="n">
        <v>9.3</v>
      </c>
      <c r="C6" s="5" t="n">
        <v>0.15</v>
      </c>
      <c r="D6" s="5" t="n">
        <v>0.946</v>
      </c>
      <c r="E6" s="6" t="n">
        <v>65684</v>
      </c>
    </row>
    <row r="7" customFormat="false" ht="15" hidden="false" customHeight="false" outlineLevel="0" collapsed="false">
      <c r="A7" s="4" t="s">
        <v>10</v>
      </c>
      <c r="B7" s="5" t="n">
        <v>5</v>
      </c>
      <c r="C7" s="5" t="n">
        <v>0.16</v>
      </c>
      <c r="D7" s="5" t="n">
        <v>0.88</v>
      </c>
      <c r="E7" s="6" t="n">
        <v>31088</v>
      </c>
    </row>
    <row r="8" customFormat="false" ht="15" hidden="false" customHeight="false" outlineLevel="0" collapsed="false">
      <c r="A8" s="4" t="s">
        <v>11</v>
      </c>
      <c r="B8" s="5" t="n">
        <v>5.3</v>
      </c>
      <c r="C8" s="5" t="n">
        <v>0.16</v>
      </c>
      <c r="D8" s="5" t="n">
        <v>0.874</v>
      </c>
      <c r="E8" s="6" t="n">
        <v>33946</v>
      </c>
    </row>
    <row r="9" customFormat="false" ht="15" hidden="false" customHeight="false" outlineLevel="0" collapsed="false">
      <c r="A9" s="4" t="s">
        <v>12</v>
      </c>
      <c r="B9" s="5" t="n">
        <v>6.5</v>
      </c>
      <c r="C9" s="5" t="n">
        <v>0.17</v>
      </c>
      <c r="D9" s="5" t="n">
        <v>0.919</v>
      </c>
      <c r="E9" s="6" t="n">
        <v>37598</v>
      </c>
    </row>
    <row r="10" customFormat="false" ht="15" hidden="false" customHeight="false" outlineLevel="0" collapsed="false">
      <c r="A10" s="4" t="s">
        <v>13</v>
      </c>
      <c r="B10" s="5" t="n">
        <v>4.3</v>
      </c>
      <c r="C10" s="5" t="n">
        <v>0.18</v>
      </c>
      <c r="D10" s="5" t="n">
        <v>0.833</v>
      </c>
      <c r="E10" s="6" t="n">
        <v>23034</v>
      </c>
    </row>
    <row r="11" customFormat="false" ht="15" hidden="false" customHeight="false" outlineLevel="0" collapsed="false">
      <c r="A11" s="4" t="s">
        <v>14</v>
      </c>
      <c r="B11" s="5" t="n">
        <v>8.9</v>
      </c>
      <c r="C11" s="5" t="n">
        <v>0.2</v>
      </c>
      <c r="D11" s="5" t="n">
        <v>0.93</v>
      </c>
      <c r="E11" s="6" t="n">
        <v>44429</v>
      </c>
    </row>
    <row r="12" customFormat="false" ht="15" hidden="false" customHeight="false" outlineLevel="0" collapsed="false">
      <c r="A12" s="4" t="s">
        <v>15</v>
      </c>
      <c r="B12" s="5" t="n">
        <v>4.5</v>
      </c>
      <c r="C12" s="5" t="n">
        <v>0.2</v>
      </c>
      <c r="D12" s="5" t="n">
        <v>0.778</v>
      </c>
      <c r="E12" s="6" t="n">
        <v>22203</v>
      </c>
    </row>
    <row r="13" customFormat="false" ht="15" hidden="false" customHeight="false" outlineLevel="0" collapsed="false">
      <c r="A13" s="4" t="s">
        <v>16</v>
      </c>
      <c r="B13" s="5" t="n">
        <v>5.7</v>
      </c>
      <c r="C13" s="5" t="n">
        <v>0.21</v>
      </c>
      <c r="D13" s="5" t="n">
        <v>0.845</v>
      </c>
      <c r="E13" s="6" t="n">
        <v>26808</v>
      </c>
    </row>
    <row r="14" customFormat="false" ht="15" hidden="false" customHeight="false" outlineLevel="0" collapsed="false">
      <c r="A14" s="4" t="s">
        <v>17</v>
      </c>
      <c r="B14" s="5" t="n">
        <v>8.7</v>
      </c>
      <c r="C14" s="5" t="n">
        <v>0.22</v>
      </c>
      <c r="D14" s="5" t="n">
        <v>0.914</v>
      </c>
      <c r="E14" s="6" t="n">
        <v>39372</v>
      </c>
    </row>
    <row r="15" customFormat="false" ht="15" hidden="false" customHeight="false" outlineLevel="0" collapsed="false">
      <c r="A15" s="4" t="s">
        <v>18</v>
      </c>
      <c r="B15" s="5" t="n">
        <v>7.7</v>
      </c>
      <c r="C15" s="5" t="n">
        <v>0.22</v>
      </c>
      <c r="D15" s="5" t="n">
        <v>0.91</v>
      </c>
      <c r="E15" s="6" t="n">
        <v>32999</v>
      </c>
    </row>
    <row r="16" customFormat="false" ht="15" hidden="false" customHeight="false" outlineLevel="0" collapsed="false">
      <c r="A16" s="4" t="s">
        <v>19</v>
      </c>
      <c r="B16" s="5" t="n">
        <v>9.9</v>
      </c>
      <c r="C16" s="5" t="n">
        <v>0.22</v>
      </c>
      <c r="D16" s="5" t="n">
        <v>0.924</v>
      </c>
      <c r="E16" s="6" t="n">
        <v>45557</v>
      </c>
    </row>
    <row r="17" customFormat="false" ht="15" hidden="false" customHeight="false" outlineLevel="0" collapsed="false">
      <c r="A17" s="4" t="s">
        <v>20</v>
      </c>
      <c r="B17" s="5" t="n">
        <v>3.9</v>
      </c>
      <c r="C17" s="5" t="n">
        <v>0.23</v>
      </c>
      <c r="D17" s="5" t="n">
        <v>0.761</v>
      </c>
      <c r="E17" s="6" t="n">
        <v>16292</v>
      </c>
    </row>
    <row r="18" customFormat="false" ht="15" hidden="false" customHeight="false" outlineLevel="0" collapsed="false">
      <c r="A18" s="4" t="s">
        <v>21</v>
      </c>
      <c r="B18" s="5" t="n">
        <v>6.2</v>
      </c>
      <c r="C18" s="5" t="n">
        <v>0.26</v>
      </c>
      <c r="D18" s="5" t="n">
        <v>0.864</v>
      </c>
      <c r="E18" s="6" t="n">
        <v>24131</v>
      </c>
    </row>
    <row r="19" customFormat="false" ht="15" hidden="false" customHeight="false" outlineLevel="0" collapsed="false">
      <c r="A19" s="4" t="s">
        <v>22</v>
      </c>
      <c r="B19" s="5" t="n">
        <v>9.5</v>
      </c>
      <c r="C19" s="5" t="n">
        <v>0.26</v>
      </c>
      <c r="D19" s="5" t="n">
        <v>0.903</v>
      </c>
      <c r="E19" s="6" t="n">
        <v>38675</v>
      </c>
    </row>
    <row r="20" customFormat="false" ht="15" hidden="false" customHeight="false" outlineLevel="0" collapsed="false">
      <c r="A20" s="4" t="s">
        <v>23</v>
      </c>
      <c r="B20" s="5" t="n">
        <v>7.5</v>
      </c>
      <c r="C20" s="5" t="n">
        <v>0.31</v>
      </c>
      <c r="D20" s="5" t="n">
        <v>0.842</v>
      </c>
      <c r="E20" s="6" t="n">
        <v>23514</v>
      </c>
    </row>
    <row r="21" customFormat="false" ht="15" hidden="false" customHeight="false" outlineLevel="0" collapsed="false">
      <c r="A21" s="4" t="s">
        <v>24</v>
      </c>
      <c r="B21" s="5" t="n">
        <v>9.2</v>
      </c>
      <c r="C21" s="5" t="n">
        <v>0.31</v>
      </c>
      <c r="D21" s="5" t="n">
        <v>0.879</v>
      </c>
      <c r="E21" s="6" t="n">
        <v>27113</v>
      </c>
    </row>
    <row r="22" customFormat="false" ht="15" hidden="false" customHeight="false" outlineLevel="0" collapsed="false">
      <c r="A22" s="4" t="s">
        <v>25</v>
      </c>
      <c r="B22" s="5" t="n">
        <v>11.6</v>
      </c>
      <c r="C22" s="5" t="n">
        <v>0.35</v>
      </c>
      <c r="D22" s="5" t="n">
        <v>0.896</v>
      </c>
      <c r="E22" s="6" t="n">
        <v>33534</v>
      </c>
    </row>
    <row r="23" customFormat="false" ht="15" hidden="false" customHeight="false" outlineLevel="0" collapsed="false">
      <c r="A23" s="4" t="s">
        <v>26</v>
      </c>
      <c r="B23" s="5" t="n">
        <v>16.5</v>
      </c>
      <c r="C23" s="5" t="n">
        <v>0.32</v>
      </c>
      <c r="D23" s="5" t="n">
        <v>0.918</v>
      </c>
      <c r="E23" s="6" t="n">
        <v>52752</v>
      </c>
    </row>
    <row r="24" customFormat="false" ht="15" hidden="false" customHeight="false" outlineLevel="0" collapsed="false">
      <c r="A24" s="4" t="s">
        <v>27</v>
      </c>
      <c r="B24" s="5" t="n">
        <v>15.4</v>
      </c>
      <c r="C24" s="5" t="n">
        <v>0.35</v>
      </c>
      <c r="D24" s="5" t="n">
        <v>0.933</v>
      </c>
      <c r="E24" s="6" t="n">
        <v>42490</v>
      </c>
    </row>
    <row r="25" customFormat="false" ht="15" hidden="false" customHeight="false" outlineLevel="0" collapsed="false">
      <c r="A25" s="4" t="s">
        <v>28</v>
      </c>
      <c r="B25" s="5" t="n">
        <v>15.1</v>
      </c>
      <c r="C25" s="5" t="n">
        <v>0.35</v>
      </c>
      <c r="D25" s="5" t="n">
        <v>0.918</v>
      </c>
      <c r="E25" s="6" t="n">
        <v>42383</v>
      </c>
    </row>
    <row r="26" customFormat="false" ht="12.8" hidden="false" customHeight="false" outlineLevel="0" collapsed="false">
      <c r="A26" s="0" t="s">
        <v>29</v>
      </c>
      <c r="B26" s="0" t="n">
        <f aca="false">SUM(B2:B22)</f>
        <v>144.4</v>
      </c>
      <c r="C26" s="0" t="n">
        <f aca="false">SUM(C2:C22)</f>
        <v>4.26</v>
      </c>
      <c r="D26" s="0" t="n">
        <f aca="false">SUM(D2:D22)</f>
        <v>18.572</v>
      </c>
      <c r="E26" s="0" t="n">
        <f aca="false">SUM(E2:E22)</f>
        <v>748754</v>
      </c>
    </row>
    <row r="27" customFormat="false" ht="12.8" hidden="false" customHeight="false" outlineLevel="0" collapsed="false">
      <c r="A27" s="0" t="s">
        <v>30</v>
      </c>
      <c r="B27" s="7" t="n">
        <f aca="false">B26/21</f>
        <v>6.87619047619048</v>
      </c>
      <c r="C27" s="7" t="n">
        <f aca="false">C26/21</f>
        <v>0.202857142857143</v>
      </c>
      <c r="D27" s="7" t="n">
        <f aca="false">D26/21</f>
        <v>0.884380952380952</v>
      </c>
      <c r="E27" s="8" t="n">
        <f aca="false">E26/21</f>
        <v>35654.9523809524</v>
      </c>
    </row>
    <row r="28" customFormat="false" ht="12.8" hidden="false" customHeight="false" outlineLevel="0" collapsed="false">
      <c r="A28" s="0" t="s">
        <v>31</v>
      </c>
      <c r="B28" s="0" t="n">
        <f aca="false">SUMSQ(B2:B22)</f>
        <v>1097.8</v>
      </c>
      <c r="C28" s="0" t="n">
        <f aca="false">SUMSQ(C2:C22)</f>
        <v>0.9604</v>
      </c>
      <c r="D28" s="0" t="n">
        <f aca="false">SUMSQ(D2:D22)</f>
        <v>16.474168</v>
      </c>
      <c r="E28" s="0" t="n">
        <f aca="false">SUMSQ(E2:E22)</f>
        <v>29595405446</v>
      </c>
    </row>
    <row r="29" customFormat="false" ht="12.8" hidden="false" customHeight="false" outlineLevel="0" collapsed="false">
      <c r="A29" s="0" t="s">
        <v>32</v>
      </c>
      <c r="B29" s="9" t="n">
        <f aca="false">B28/21</f>
        <v>52.2761904761905</v>
      </c>
      <c r="C29" s="9" t="n">
        <f aca="false">C28/21</f>
        <v>0.0457333333333333</v>
      </c>
      <c r="D29" s="9" t="n">
        <f aca="false">D28/21</f>
        <v>0.78448419047619</v>
      </c>
      <c r="E29" s="10" t="n">
        <f aca="false">E28/21</f>
        <v>1409305021.2381</v>
      </c>
    </row>
    <row r="30" customFormat="false" ht="12.8" hidden="false" customHeight="false" outlineLevel="0" collapsed="false">
      <c r="A30" s="0" t="s">
        <v>33</v>
      </c>
      <c r="B30" s="11" t="n">
        <f aca="false">B29-B27^2</f>
        <v>4.99419501133786</v>
      </c>
      <c r="C30" s="11" t="n">
        <f aca="false">C29-C27^2</f>
        <v>0.00458231292517007</v>
      </c>
      <c r="D30" s="11" t="n">
        <f aca="false">D29-D27^2</f>
        <v>0.00235452154195004</v>
      </c>
      <c r="E30" s="10" t="n">
        <f aca="false">E29-E27^2</f>
        <v>138029391.950113</v>
      </c>
    </row>
    <row r="31" customFormat="false" ht="12.8" hidden="false" customHeight="false" outlineLevel="0" collapsed="false">
      <c r="A31" s="0" t="s">
        <v>34</v>
      </c>
      <c r="B31" s="9" t="n">
        <f aca="false">SQRT(B30)</f>
        <v>2.23476956560131</v>
      </c>
      <c r="C31" s="9" t="n">
        <f aca="false">SQRT(C30)</f>
        <v>0.0676927834053976</v>
      </c>
      <c r="D31" s="9" t="n">
        <f aca="false">SQRT(D30)</f>
        <v>0.0485234123073598</v>
      </c>
      <c r="E31" s="10" t="n">
        <f aca="false">SQRT(E30)</f>
        <v>11748.5910623408</v>
      </c>
    </row>
    <row r="32" customFormat="false" ht="12.8" hidden="false" customHeight="false" outlineLevel="0" collapsed="false">
      <c r="A32" s="0" t="s">
        <v>35</v>
      </c>
      <c r="B32" s="9" t="n">
        <f aca="false">B31/B27</f>
        <v>0.325001114110994</v>
      </c>
      <c r="C32" s="9" t="n">
        <f aca="false">C31/C27</f>
        <v>0.333696819604073</v>
      </c>
      <c r="D32" s="9" t="n">
        <f aca="false">D31/D27</f>
        <v>0.0548670933908333</v>
      </c>
      <c r="E32" s="9" t="n">
        <f aca="false">E31/E27</f>
        <v>0.329507972323562</v>
      </c>
    </row>
    <row r="33" customFormat="false" ht="12.8" hidden="false" customHeight="false" outlineLevel="0" collapsed="false">
      <c r="A33" s="0" t="s">
        <v>36</v>
      </c>
      <c r="B33" s="0" t="n">
        <f aca="false">QUARTILE(B$2:B$22,2)</f>
        <v>6.5</v>
      </c>
      <c r="C33" s="0" t="n">
        <f aca="false">QUARTILE(C$2:C$22,2)</f>
        <v>0.2</v>
      </c>
      <c r="D33" s="0" t="n">
        <f aca="false">QUARTILE(D$2:D$22,2)</f>
        <v>0.896</v>
      </c>
      <c r="E33" s="0" t="n">
        <f aca="false">QUARTILE(E$2:E$22,2)</f>
        <v>33946</v>
      </c>
    </row>
    <row r="34" customFormat="false" ht="12.8" hidden="false" customHeight="false" outlineLevel="0" collapsed="false">
      <c r="A34" s="0" t="s">
        <v>37</v>
      </c>
      <c r="B34" s="0" t="n">
        <f aca="false">QUARTILE(B$2:B$22,1)</f>
        <v>4.6</v>
      </c>
      <c r="C34" s="0" t="n">
        <f aca="false">QUARTILE(C$2:C$22,1)</f>
        <v>0.16</v>
      </c>
      <c r="D34" s="0" t="n">
        <f aca="false">QUARTILE(D$2:D$22,1)</f>
        <v>0.864</v>
      </c>
      <c r="E34" s="0" t="n">
        <f aca="false">QUARTILE(E$2:E$22,1)</f>
        <v>26808</v>
      </c>
    </row>
    <row r="35" customFormat="false" ht="12.8" hidden="false" customHeight="false" outlineLevel="0" collapsed="false">
      <c r="A35" s="0" t="s">
        <v>38</v>
      </c>
      <c r="B35" s="0" t="n">
        <f aca="false">QUARTILE(B$2:B$22,3)</f>
        <v>8.9</v>
      </c>
      <c r="C35" s="0" t="n">
        <f aca="false">QUARTILE(C$2:C$22,3)</f>
        <v>0.23</v>
      </c>
      <c r="D35" s="0" t="n">
        <f aca="false">QUARTILE(D$2:D$22,3)</f>
        <v>0.92</v>
      </c>
      <c r="E35" s="0" t="n">
        <f aca="false">QUARTILE(E$2:E$22,3)</f>
        <v>42071</v>
      </c>
    </row>
    <row r="36" customFormat="false" ht="12.8" hidden="false" customHeight="false" outlineLevel="0" collapsed="false">
      <c r="A36" s="0" t="s">
        <v>39</v>
      </c>
      <c r="B36" s="0" t="n">
        <f aca="false">B35-B34</f>
        <v>4.3</v>
      </c>
      <c r="C36" s="0" t="n">
        <f aca="false">C35-C34</f>
        <v>0.07</v>
      </c>
      <c r="D36" s="0" t="n">
        <f aca="false">D35-D34</f>
        <v>0.0560000000000001</v>
      </c>
      <c r="E36" s="0" t="n">
        <f aca="false">E35-E34</f>
        <v>15263</v>
      </c>
    </row>
    <row r="37" customFormat="false" ht="12.8" hidden="false" customHeight="false" outlineLevel="0" collapsed="false">
      <c r="A37" s="0" t="s">
        <v>40</v>
      </c>
      <c r="B37" s="7" t="n">
        <f aca="false">B36/B33</f>
        <v>0.661538461538462</v>
      </c>
      <c r="C37" s="7" t="n">
        <f aca="false">C36/C33</f>
        <v>0.35</v>
      </c>
      <c r="D37" s="7" t="n">
        <f aca="false">D36/D33</f>
        <v>0.0625000000000001</v>
      </c>
      <c r="E37" s="7" t="n">
        <f aca="false">E36/E33</f>
        <v>0.449625876391917</v>
      </c>
    </row>
    <row r="38" customFormat="false" ht="12.8" hidden="false" customHeight="false" outlineLevel="0" collapsed="false">
      <c r="A38" s="0" t="s">
        <v>41</v>
      </c>
      <c r="B38" s="7" t="n">
        <f aca="false">B35/B34</f>
        <v>1.93478260869565</v>
      </c>
      <c r="C38" s="7" t="n">
        <f aca="false">C35/C34</f>
        <v>1.4375</v>
      </c>
      <c r="D38" s="7" t="n">
        <f aca="false">D35/D34</f>
        <v>1.06481481481481</v>
      </c>
      <c r="E38" s="7" t="n">
        <f aca="false">E35/E34</f>
        <v>1.56934497165025</v>
      </c>
    </row>
    <row r="39" customFormat="false" ht="12.8" hidden="false" customHeight="false" outlineLevel="0" collapsed="false">
      <c r="A39" s="0" t="s">
        <v>42</v>
      </c>
      <c r="B39" s="0" t="n">
        <f aca="false">SUMPRODUCT(B2:B22,E2:E22)</f>
        <v>5313390.3</v>
      </c>
    </row>
    <row r="40" customFormat="false" ht="12.8" hidden="false" customHeight="false" outlineLevel="0" collapsed="false">
      <c r="A40" s="0" t="s">
        <v>43</v>
      </c>
      <c r="B40" s="0" t="n">
        <f aca="false">B39/21</f>
        <v>253018.585714286</v>
      </c>
    </row>
    <row r="41" customFormat="false" ht="12.8" hidden="false" customHeight="false" outlineLevel="0" collapsed="false">
      <c r="A41" s="0" t="s">
        <v>44</v>
      </c>
      <c r="B41" s="0" t="n">
        <f aca="false">B40-B27*E27</f>
        <v>7848.34172335596</v>
      </c>
    </row>
    <row r="42" customFormat="false" ht="12.8" hidden="false" customHeight="false" outlineLevel="0" collapsed="false">
      <c r="A42" s="0" t="s">
        <v>45</v>
      </c>
      <c r="B42" s="0" t="n">
        <f aca="false">B41/B31/E31</f>
        <v>0.298923025098642</v>
      </c>
    </row>
    <row r="43" customFormat="false" ht="12.8" hidden="false" customHeight="false" outlineLevel="0" collapsed="false">
      <c r="A43" s="0" t="s">
        <v>46</v>
      </c>
      <c r="B43" s="0" t="n">
        <f aca="false">B41/E30</f>
        <v>5.68599311528701E-005</v>
      </c>
    </row>
    <row r="44" customFormat="false" ht="12.8" hidden="false" customHeight="false" outlineLevel="0" collapsed="false">
      <c r="A44" s="0" t="s">
        <v>47</v>
      </c>
      <c r="B44" s="0" t="n">
        <f aca="false">B27-B43*E27</f>
        <v>4.84885233855066</v>
      </c>
    </row>
  </sheetData>
  <printOptions headings="false" gridLines="false" gridLinesSet="true" horizontalCentered="false" verticalCentered="false"/>
  <pageMargins left="0.7875" right="0.7875" top="1.025" bottom="1.025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7"/>
  <sheetViews>
    <sheetView showFormulas="false" showGridLines="true" showRowColHeaders="true" showZeros="true" rightToLeft="false" tabSelected="false" showOutlineSymbols="true" defaultGridColor="true" view="normal" topLeftCell="A1" colorId="64" zoomScale="194" zoomScaleNormal="194" zoomScalePageLayoutView="100" workbookViewId="0">
      <selection pane="topLeft" activeCell="G18" activeCellId="0" sqref="G18"/>
    </sheetView>
  </sheetViews>
  <sheetFormatPr defaultColWidth="11.53515625" defaultRowHeight="12.8" zeroHeight="false" outlineLevelRow="0" outlineLevelCol="0"/>
  <cols>
    <col collapsed="false" customWidth="true" hidden="false" outlineLevel="0" max="2" min="1" style="0" width="5.95"/>
    <col collapsed="false" customWidth="true" hidden="false" outlineLevel="0" max="3" min="3" style="0" width="8.34"/>
    <col collapsed="false" customWidth="true" hidden="false" outlineLevel="0" max="4" min="4" style="0" width="7.72"/>
    <col collapsed="false" customWidth="true" hidden="false" outlineLevel="0" max="5" min="5" style="0" width="8.09"/>
  </cols>
  <sheetData>
    <row r="1" customFormat="false" ht="12.8" hidden="false" customHeight="false" outlineLevel="0" collapsed="false">
      <c r="A1" s="0" t="s">
        <v>48</v>
      </c>
      <c r="B1" s="0" t="s">
        <v>49</v>
      </c>
      <c r="C1" s="0" t="s">
        <v>50</v>
      </c>
      <c r="D1" s="0" t="s">
        <v>51</v>
      </c>
      <c r="E1" s="0" t="s">
        <v>52</v>
      </c>
    </row>
    <row r="2" customFormat="false" ht="12.8" hidden="false" customHeight="false" outlineLevel="0" collapsed="false">
      <c r="A2" s="0" t="n">
        <v>0.08</v>
      </c>
      <c r="B2" s="0" t="n">
        <f aca="false">A3</f>
        <v>0.14</v>
      </c>
      <c r="C2" s="0" t="n">
        <f aca="false">B2-A2</f>
        <v>0.06</v>
      </c>
      <c r="D2" s="0" t="n">
        <v>3</v>
      </c>
      <c r="E2" s="0" t="n">
        <f aca="false">D2/C2</f>
        <v>50</v>
      </c>
    </row>
    <row r="3" customFormat="false" ht="12.8" hidden="false" customHeight="false" outlineLevel="0" collapsed="false">
      <c r="A3" s="0" t="n">
        <v>0.14</v>
      </c>
      <c r="B3" s="0" t="n">
        <f aca="false">A4</f>
        <v>0.19</v>
      </c>
      <c r="C3" s="0" t="n">
        <f aca="false">B3-A3</f>
        <v>0.05</v>
      </c>
      <c r="D3" s="0" t="n">
        <v>6</v>
      </c>
      <c r="E3" s="0" t="n">
        <f aca="false">D3/C3</f>
        <v>120</v>
      </c>
    </row>
    <row r="4" customFormat="false" ht="12.8" hidden="false" customHeight="false" outlineLevel="0" collapsed="false">
      <c r="A4" s="0" t="n">
        <v>0.19</v>
      </c>
      <c r="B4" s="0" t="n">
        <f aca="false">A5</f>
        <v>0.25</v>
      </c>
      <c r="C4" s="0" t="n">
        <f aca="false">B4-A4</f>
        <v>0.06</v>
      </c>
      <c r="D4" s="0" t="n">
        <v>7</v>
      </c>
      <c r="E4" s="10" t="n">
        <f aca="false">D4/C4</f>
        <v>116.666666666667</v>
      </c>
    </row>
    <row r="5" customFormat="false" ht="12.8" hidden="false" customHeight="false" outlineLevel="0" collapsed="false">
      <c r="A5" s="0" t="n">
        <v>0.25</v>
      </c>
      <c r="B5" s="0" t="n">
        <f aca="false">A6</f>
        <v>0.315</v>
      </c>
      <c r="C5" s="0" t="n">
        <f aca="false">B5-A5</f>
        <v>0.065</v>
      </c>
      <c r="D5" s="0" t="n">
        <v>4</v>
      </c>
      <c r="E5" s="10" t="n">
        <f aca="false">D5/C5</f>
        <v>61.5384615384615</v>
      </c>
    </row>
    <row r="6" customFormat="false" ht="12.8" hidden="false" customHeight="false" outlineLevel="0" collapsed="false">
      <c r="A6" s="0" t="n">
        <v>0.315</v>
      </c>
      <c r="B6" s="0" t="n">
        <v>0.355</v>
      </c>
      <c r="C6" s="0" t="n">
        <f aca="false">B6-A6</f>
        <v>0.04</v>
      </c>
      <c r="D6" s="0" t="n">
        <v>4</v>
      </c>
      <c r="E6" s="0" t="n">
        <f aca="false">D6/C6</f>
        <v>100</v>
      </c>
    </row>
    <row r="7" customFormat="false" ht="12.8" hidden="false" customHeight="false" outlineLevel="0" collapsed="false">
      <c r="D7" s="0" t="n">
        <f aca="false">SUM(D2:D6)</f>
        <v>24</v>
      </c>
    </row>
  </sheetData>
  <printOptions headings="false" gridLines="false" gridLinesSet="true" horizontalCentered="false" verticalCentered="false"/>
  <pageMargins left="0.7875" right="0.7875" top="1.025" bottom="1.025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1:B24"/>
  <sheetViews>
    <sheetView showFormulas="false" showGridLines="true" showRowColHeaders="true" showZeros="true" rightToLeft="false" tabSelected="true" showOutlineSymbols="true" defaultGridColor="true" view="normal" topLeftCell="A1" colorId="64" zoomScale="194" zoomScaleNormal="194" zoomScalePageLayoutView="100" workbookViewId="0">
      <selection pane="topLeft" activeCell="B23" activeCellId="0" sqref="B23"/>
    </sheetView>
  </sheetViews>
  <sheetFormatPr defaultColWidth="11.53515625" defaultRowHeight="12.8" zeroHeight="false" outlineLevelRow="0" outlineLevelCol="0"/>
  <sheetData>
    <row r="21" customFormat="false" ht="12.8" hidden="false" customHeight="false" outlineLevel="0" collapsed="false">
      <c r="A21" s="0" t="s">
        <v>53</v>
      </c>
    </row>
    <row r="22" customFormat="false" ht="12.8" hidden="false" customHeight="false" outlineLevel="0" collapsed="false">
      <c r="A22" s="0" t="s">
        <v>54</v>
      </c>
      <c r="B22" s="0" t="s">
        <v>55</v>
      </c>
    </row>
    <row r="23" customFormat="false" ht="12.8" hidden="false" customHeight="false" outlineLevel="0" collapsed="false">
      <c r="A23" s="0" t="n">
        <v>10000</v>
      </c>
      <c r="B23" s="0" t="n">
        <f aca="false">A23*ExTD3!$B$43+ExTD3!$B$44</f>
        <v>5.41745165007936</v>
      </c>
    </row>
    <row r="24" customFormat="false" ht="12.8" hidden="false" customHeight="false" outlineLevel="0" collapsed="false">
      <c r="A24" s="0" t="n">
        <v>70000</v>
      </c>
      <c r="B24" s="0" t="n">
        <f aca="false">A24*ExTD3!$B$43+ExTD3!$B$44</f>
        <v>8.82904751925157</v>
      </c>
    </row>
  </sheetData>
  <printOptions headings="false" gridLines="false" gridLinesSet="true" horizontalCentered="false" verticalCentered="false"/>
  <pageMargins left="0.7875" right="0.7875" top="1.025" bottom="1.025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LibreOffice/24.8.3.2$Linux_X86_64 LibreOffice_project/480$Build-2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2024-12-16T11:18:57Z</dcterms:created>
  <dc:creator>Renaud Orain</dc:creator>
  <dc:description/>
  <dc:language>fr-FR</dc:language>
  <cp:lastModifiedBy>Renaud Orain</cp:lastModifiedBy>
  <dcterms:modified xsi:type="dcterms:W3CDTF">2024-12-16T12:41:25Z</dcterms:modified>
  <cp:revision>1</cp:revision>
  <dc:subject/>
  <dc:title/>
</cp:coreProperties>
</file>