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Documents\At_use\2-Cours\1 - Demographie\2-TD\TD-1_Pyramide\2022\"/>
    </mc:Choice>
  </mc:AlternateContent>
  <xr:revisionPtr revIDLastSave="0" documentId="13_ncr:1_{DB01C3F4-F709-47D3-A87A-81216CF68F3E}" xr6:coauthVersionLast="47" xr6:coauthVersionMax="47" xr10:uidLastSave="{00000000-0000-0000-0000-000000000000}"/>
  <bookViews>
    <workbookView xWindow="1305" yWindow="968" windowWidth="26468" windowHeight="13560" xr2:uid="{00000000-000D-0000-FFFF-FFFF00000000}"/>
  </bookViews>
  <sheets>
    <sheet name="Explications" sheetId="1" r:id="rId1"/>
    <sheet name="Pop 1930" sheetId="5" r:id="rId2"/>
    <sheet name="Pop 1939" sheetId="2" r:id="rId3"/>
    <sheet name="Pop 1950" sheetId="6" r:id="rId4"/>
    <sheet name="Pop 1974" sheetId="4" r:id="rId5"/>
    <sheet name="superposition 1930 x 1974" sheetId="7" r:id="rId6"/>
    <sheet name="Graphique 1930 x 1974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24" i="7" l="1"/>
  <c r="Z124" i="7"/>
  <c r="Y124" i="7"/>
  <c r="X124" i="7"/>
  <c r="W124" i="7"/>
  <c r="V124" i="7"/>
  <c r="U124" i="7"/>
  <c r="T124" i="7"/>
  <c r="S124" i="7"/>
  <c r="R124" i="7"/>
  <c r="Q124" i="7"/>
  <c r="AA123" i="7"/>
  <c r="Z123" i="7"/>
  <c r="Y123" i="7"/>
  <c r="X123" i="7"/>
  <c r="W123" i="7"/>
  <c r="V123" i="7"/>
  <c r="U123" i="7"/>
  <c r="T123" i="7"/>
  <c r="S123" i="7"/>
  <c r="R123" i="7"/>
  <c r="Q123" i="7"/>
  <c r="AA121" i="7"/>
  <c r="Z121" i="7"/>
  <c r="Y121" i="7"/>
  <c r="X121" i="7"/>
  <c r="W121" i="7"/>
  <c r="V121" i="7"/>
  <c r="U121" i="7"/>
  <c r="T121" i="7"/>
  <c r="S121" i="7"/>
  <c r="R121" i="7"/>
  <c r="Q121" i="7"/>
  <c r="AA120" i="7"/>
  <c r="Z120" i="7"/>
  <c r="Y120" i="7"/>
  <c r="X120" i="7"/>
  <c r="W120" i="7"/>
  <c r="V120" i="7"/>
  <c r="U120" i="7"/>
  <c r="T120" i="7"/>
  <c r="S120" i="7"/>
  <c r="R120" i="7"/>
  <c r="Q120" i="7"/>
  <c r="AA119" i="7"/>
  <c r="Z119" i="7"/>
  <c r="Y119" i="7"/>
  <c r="X119" i="7"/>
  <c r="W119" i="7"/>
  <c r="V119" i="7"/>
  <c r="U119" i="7"/>
  <c r="T119" i="7"/>
  <c r="S119" i="7"/>
  <c r="R119" i="7"/>
  <c r="Q119" i="7"/>
  <c r="AA118" i="7"/>
  <c r="Z118" i="7"/>
  <c r="Y118" i="7"/>
  <c r="X118" i="7"/>
  <c r="W118" i="7"/>
  <c r="V118" i="7"/>
  <c r="U118" i="7"/>
  <c r="T118" i="7"/>
  <c r="S118" i="7"/>
  <c r="R118" i="7"/>
  <c r="Q118" i="7"/>
  <c r="AA116" i="7"/>
  <c r="Z116" i="7"/>
  <c r="Y116" i="7"/>
  <c r="X116" i="7"/>
  <c r="W116" i="7"/>
  <c r="V116" i="7"/>
  <c r="U116" i="7"/>
  <c r="T116" i="7"/>
  <c r="S116" i="7"/>
  <c r="R116" i="7"/>
  <c r="Q116" i="7"/>
  <c r="AA115" i="7"/>
  <c r="Z115" i="7"/>
  <c r="Y115" i="7"/>
  <c r="X115" i="7"/>
  <c r="W115" i="7"/>
  <c r="V115" i="7"/>
  <c r="U115" i="7"/>
  <c r="T115" i="7"/>
  <c r="S115" i="7"/>
  <c r="R115" i="7"/>
  <c r="Q115" i="7"/>
  <c r="AA114" i="7"/>
  <c r="Z114" i="7"/>
  <c r="Y114" i="7"/>
  <c r="X114" i="7"/>
  <c r="W114" i="7"/>
  <c r="V114" i="7"/>
  <c r="U114" i="7"/>
  <c r="T114" i="7"/>
  <c r="S114" i="7"/>
  <c r="R114" i="7"/>
  <c r="Q114" i="7"/>
  <c r="AA112" i="7"/>
  <c r="Z112" i="7"/>
  <c r="Y112" i="7"/>
  <c r="X112" i="7"/>
  <c r="W112" i="7"/>
  <c r="V112" i="7"/>
  <c r="U112" i="7"/>
  <c r="T112" i="7"/>
  <c r="S112" i="7"/>
  <c r="R112" i="7"/>
  <c r="Q112" i="7"/>
  <c r="M123" i="7"/>
  <c r="L123" i="7"/>
  <c r="K123" i="7"/>
  <c r="J123" i="7"/>
  <c r="I123" i="7"/>
  <c r="H123" i="7"/>
  <c r="G123" i="7"/>
  <c r="F123" i="7"/>
  <c r="E123" i="7"/>
  <c r="D123" i="7"/>
  <c r="C123" i="7"/>
  <c r="M122" i="7"/>
  <c r="L122" i="7"/>
  <c r="K122" i="7"/>
  <c r="J122" i="7"/>
  <c r="I122" i="7"/>
  <c r="H122" i="7"/>
  <c r="G122" i="7"/>
  <c r="F122" i="7"/>
  <c r="E122" i="7"/>
  <c r="D122" i="7"/>
  <c r="C122" i="7"/>
  <c r="M120" i="7"/>
  <c r="L120" i="7"/>
  <c r="K120" i="7"/>
  <c r="J120" i="7"/>
  <c r="I120" i="7"/>
  <c r="H120" i="7"/>
  <c r="G120" i="7"/>
  <c r="F120" i="7"/>
  <c r="E120" i="7"/>
  <c r="D120" i="7"/>
  <c r="C120" i="7"/>
  <c r="M119" i="7"/>
  <c r="L119" i="7"/>
  <c r="K119" i="7"/>
  <c r="J119" i="7"/>
  <c r="I119" i="7"/>
  <c r="H119" i="7"/>
  <c r="G119" i="7"/>
  <c r="F119" i="7"/>
  <c r="E119" i="7"/>
  <c r="D119" i="7"/>
  <c r="C119" i="7"/>
  <c r="M118" i="7"/>
  <c r="L118" i="7"/>
  <c r="K118" i="7"/>
  <c r="J118" i="7"/>
  <c r="I118" i="7"/>
  <c r="H118" i="7"/>
  <c r="G118" i="7"/>
  <c r="F118" i="7"/>
  <c r="E118" i="7"/>
  <c r="D118" i="7"/>
  <c r="C118" i="7"/>
  <c r="M117" i="7"/>
  <c r="L117" i="7"/>
  <c r="K117" i="7"/>
  <c r="J117" i="7"/>
  <c r="I117" i="7"/>
  <c r="H117" i="7"/>
  <c r="G117" i="7"/>
  <c r="F117" i="7"/>
  <c r="E117" i="7"/>
  <c r="D117" i="7"/>
  <c r="C117" i="7"/>
  <c r="M115" i="7"/>
  <c r="L115" i="7"/>
  <c r="K115" i="7"/>
  <c r="J115" i="7"/>
  <c r="I115" i="7"/>
  <c r="H115" i="7"/>
  <c r="G115" i="7"/>
  <c r="F115" i="7"/>
  <c r="E115" i="7"/>
  <c r="D115" i="7"/>
  <c r="C115" i="7"/>
  <c r="M114" i="7"/>
  <c r="L114" i="7"/>
  <c r="K114" i="7"/>
  <c r="J114" i="7"/>
  <c r="I114" i="7"/>
  <c r="H114" i="7"/>
  <c r="G114" i="7"/>
  <c r="F114" i="7"/>
  <c r="E114" i="7"/>
  <c r="D114" i="7"/>
  <c r="C114" i="7"/>
  <c r="M113" i="7"/>
  <c r="L113" i="7"/>
  <c r="K113" i="7"/>
  <c r="J113" i="7"/>
  <c r="I113" i="7"/>
  <c r="H113" i="7"/>
  <c r="G113" i="7"/>
  <c r="F113" i="7"/>
  <c r="E113" i="7"/>
  <c r="D113" i="7"/>
  <c r="C113" i="7"/>
  <c r="I111" i="7"/>
  <c r="H111" i="7"/>
  <c r="G111" i="7"/>
  <c r="F111" i="7"/>
  <c r="E111" i="7"/>
  <c r="D111" i="7"/>
  <c r="C111" i="7"/>
  <c r="P14" i="5"/>
  <c r="A10" i="6" l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X152" i="6"/>
  <c r="Y152" i="6" s="1"/>
  <c r="Z152" i="6" s="1"/>
  <c r="W152" i="6"/>
  <c r="V152" i="6"/>
  <c r="T152" i="6"/>
  <c r="U152" i="6" s="1"/>
  <c r="S152" i="6"/>
  <c r="R152" i="6"/>
  <c r="Q152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M123" i="6"/>
  <c r="L123" i="6"/>
  <c r="K123" i="6"/>
  <c r="J123" i="6"/>
  <c r="I123" i="6"/>
  <c r="H123" i="6"/>
  <c r="G123" i="6"/>
  <c r="F123" i="6"/>
  <c r="E123" i="6"/>
  <c r="D123" i="6"/>
  <c r="C123" i="6"/>
  <c r="V122" i="6"/>
  <c r="W122" i="6" s="1"/>
  <c r="X122" i="6" s="1"/>
  <c r="Y122" i="6" s="1"/>
  <c r="Z122" i="6" s="1"/>
  <c r="R122" i="6"/>
  <c r="S122" i="6" s="1"/>
  <c r="T122" i="6" s="1"/>
  <c r="U122" i="6" s="1"/>
  <c r="Q122" i="6"/>
  <c r="O122" i="6"/>
  <c r="M122" i="6"/>
  <c r="L122" i="6"/>
  <c r="K122" i="6"/>
  <c r="J122" i="6"/>
  <c r="I122" i="6"/>
  <c r="H122" i="6"/>
  <c r="G122" i="6"/>
  <c r="F122" i="6"/>
  <c r="E122" i="6"/>
  <c r="D122" i="6"/>
  <c r="C122" i="6"/>
  <c r="M120" i="6"/>
  <c r="L120" i="6"/>
  <c r="K120" i="6"/>
  <c r="J120" i="6"/>
  <c r="I120" i="6"/>
  <c r="H120" i="6"/>
  <c r="G120" i="6"/>
  <c r="F120" i="6"/>
  <c r="E120" i="6"/>
  <c r="D120" i="6"/>
  <c r="C120" i="6"/>
  <c r="M119" i="6"/>
  <c r="L119" i="6"/>
  <c r="K119" i="6"/>
  <c r="J119" i="6"/>
  <c r="I119" i="6"/>
  <c r="H119" i="6"/>
  <c r="G119" i="6"/>
  <c r="F119" i="6"/>
  <c r="E119" i="6"/>
  <c r="D119" i="6"/>
  <c r="C119" i="6"/>
  <c r="M118" i="6"/>
  <c r="L118" i="6"/>
  <c r="K118" i="6"/>
  <c r="J118" i="6"/>
  <c r="I118" i="6"/>
  <c r="H118" i="6"/>
  <c r="G118" i="6"/>
  <c r="F118" i="6"/>
  <c r="E118" i="6"/>
  <c r="D118" i="6"/>
  <c r="C118" i="6"/>
  <c r="M117" i="6"/>
  <c r="L117" i="6"/>
  <c r="K117" i="6"/>
  <c r="J117" i="6"/>
  <c r="I117" i="6"/>
  <c r="H117" i="6"/>
  <c r="G117" i="6"/>
  <c r="F117" i="6"/>
  <c r="E117" i="6"/>
  <c r="D117" i="6"/>
  <c r="C117" i="6"/>
  <c r="M115" i="6"/>
  <c r="L115" i="6"/>
  <c r="K115" i="6"/>
  <c r="J115" i="6"/>
  <c r="I115" i="6"/>
  <c r="H115" i="6"/>
  <c r="G115" i="6"/>
  <c r="F115" i="6"/>
  <c r="E115" i="6"/>
  <c r="D115" i="6"/>
  <c r="C115" i="6"/>
  <c r="M114" i="6"/>
  <c r="L114" i="6"/>
  <c r="K114" i="6"/>
  <c r="J114" i="6"/>
  <c r="I114" i="6"/>
  <c r="H114" i="6"/>
  <c r="G114" i="6"/>
  <c r="F114" i="6"/>
  <c r="E114" i="6"/>
  <c r="D114" i="6"/>
  <c r="C114" i="6"/>
  <c r="M113" i="6"/>
  <c r="L113" i="6"/>
  <c r="K113" i="6"/>
  <c r="J113" i="6"/>
  <c r="I113" i="6"/>
  <c r="H113" i="6"/>
  <c r="G113" i="6"/>
  <c r="F113" i="6"/>
  <c r="E113" i="6"/>
  <c r="D113" i="6"/>
  <c r="C113" i="6"/>
  <c r="M111" i="6"/>
  <c r="Z11" i="6" s="1"/>
  <c r="L111" i="6"/>
  <c r="Y11" i="6" s="1"/>
  <c r="K111" i="6"/>
  <c r="J111" i="6"/>
  <c r="I111" i="6"/>
  <c r="H111" i="6"/>
  <c r="U13" i="6" s="1"/>
  <c r="G111" i="6"/>
  <c r="F111" i="6"/>
  <c r="E111" i="6"/>
  <c r="R11" i="6" s="1"/>
  <c r="D111" i="6"/>
  <c r="Q13" i="6" s="1"/>
  <c r="C111" i="6"/>
  <c r="AZ109" i="6"/>
  <c r="AZ108" i="6"/>
  <c r="AZ107" i="6"/>
  <c r="AZ106" i="6"/>
  <c r="AZ105" i="6"/>
  <c r="AZ104" i="6"/>
  <c r="AZ103" i="6"/>
  <c r="O74" i="6"/>
  <c r="O73" i="6"/>
  <c r="O72" i="6"/>
  <c r="O71" i="6"/>
  <c r="O70" i="6"/>
  <c r="O69" i="6"/>
  <c r="O81" i="6" s="1"/>
  <c r="O67" i="6"/>
  <c r="O66" i="6"/>
  <c r="O65" i="6"/>
  <c r="O80" i="6" s="1"/>
  <c r="Z23" i="6"/>
  <c r="Y23" i="6"/>
  <c r="X23" i="6"/>
  <c r="W23" i="6"/>
  <c r="V23" i="6"/>
  <c r="U23" i="6"/>
  <c r="T23" i="6"/>
  <c r="S23" i="6"/>
  <c r="R23" i="6"/>
  <c r="Q23" i="6"/>
  <c r="P23" i="6"/>
  <c r="Z22" i="6"/>
  <c r="Y22" i="6"/>
  <c r="X22" i="6"/>
  <c r="W22" i="6"/>
  <c r="V22" i="6"/>
  <c r="U22" i="6"/>
  <c r="T22" i="6"/>
  <c r="S22" i="6"/>
  <c r="R22" i="6"/>
  <c r="Q22" i="6"/>
  <c r="P22" i="6"/>
  <c r="Z21" i="6"/>
  <c r="Y21" i="6"/>
  <c r="X21" i="6"/>
  <c r="W21" i="6"/>
  <c r="V21" i="6"/>
  <c r="U21" i="6"/>
  <c r="T21" i="6"/>
  <c r="S21" i="6"/>
  <c r="R21" i="6"/>
  <c r="Q21" i="6"/>
  <c r="P21" i="6"/>
  <c r="Z20" i="6"/>
  <c r="Y20" i="6"/>
  <c r="X20" i="6"/>
  <c r="W20" i="6"/>
  <c r="V20" i="6"/>
  <c r="U20" i="6"/>
  <c r="T20" i="6"/>
  <c r="S20" i="6"/>
  <c r="R20" i="6"/>
  <c r="Q20" i="6"/>
  <c r="P20" i="6"/>
  <c r="Z19" i="6"/>
  <c r="Y19" i="6"/>
  <c r="X19" i="6"/>
  <c r="W19" i="6"/>
  <c r="V19" i="6"/>
  <c r="U19" i="6"/>
  <c r="T19" i="6"/>
  <c r="S19" i="6"/>
  <c r="R19" i="6"/>
  <c r="Q19" i="6"/>
  <c r="P19" i="6"/>
  <c r="Z18" i="6"/>
  <c r="Y18" i="6"/>
  <c r="X18" i="6"/>
  <c r="W18" i="6"/>
  <c r="V18" i="6"/>
  <c r="U18" i="6"/>
  <c r="U81" i="6" s="1"/>
  <c r="U101" i="6" s="1"/>
  <c r="U102" i="6" s="1"/>
  <c r="U103" i="6" s="1"/>
  <c r="T18" i="6"/>
  <c r="S18" i="6"/>
  <c r="R18" i="6"/>
  <c r="Q18" i="6"/>
  <c r="P18" i="6"/>
  <c r="Z17" i="6"/>
  <c r="Y17" i="6"/>
  <c r="Y80" i="6" s="1"/>
  <c r="Y98" i="6" s="1"/>
  <c r="Y99" i="6" s="1"/>
  <c r="Y100" i="6" s="1"/>
  <c r="X17" i="6"/>
  <c r="X80" i="6" s="1"/>
  <c r="X98" i="6" s="1"/>
  <c r="X99" i="6" s="1"/>
  <c r="X100" i="6" s="1"/>
  <c r="W17" i="6"/>
  <c r="W80" i="6" s="1"/>
  <c r="W98" i="6" s="1"/>
  <c r="V17" i="6"/>
  <c r="U17" i="6"/>
  <c r="U80" i="6" s="1"/>
  <c r="U98" i="6" s="1"/>
  <c r="U99" i="6" s="1"/>
  <c r="U100" i="6" s="1"/>
  <c r="T17" i="6"/>
  <c r="T80" i="6" s="1"/>
  <c r="T98" i="6" s="1"/>
  <c r="T99" i="6" s="1"/>
  <c r="T100" i="6" s="1"/>
  <c r="S17" i="6"/>
  <c r="S80" i="6" s="1"/>
  <c r="S98" i="6" s="1"/>
  <c r="S99" i="6" s="1"/>
  <c r="S100" i="6" s="1"/>
  <c r="R17" i="6"/>
  <c r="R80" i="6" s="1"/>
  <c r="R98" i="6" s="1"/>
  <c r="Q17" i="6"/>
  <c r="Q80" i="6" s="1"/>
  <c r="Q98" i="6" s="1"/>
  <c r="P17" i="6"/>
  <c r="P80" i="6" s="1"/>
  <c r="P98" i="6" s="1"/>
  <c r="P99" i="6" s="1"/>
  <c r="P100" i="6" s="1"/>
  <c r="Z16" i="6"/>
  <c r="Y16" i="6"/>
  <c r="X16" i="6"/>
  <c r="W16" i="6"/>
  <c r="V16" i="6"/>
  <c r="U16" i="6"/>
  <c r="T16" i="6"/>
  <c r="S16" i="6"/>
  <c r="R16" i="6"/>
  <c r="Q16" i="6"/>
  <c r="P16" i="6"/>
  <c r="Z15" i="6"/>
  <c r="Y15" i="6"/>
  <c r="X15" i="6"/>
  <c r="W15" i="6"/>
  <c r="V15" i="6"/>
  <c r="U15" i="6"/>
  <c r="T15" i="6"/>
  <c r="S15" i="6"/>
  <c r="R15" i="6"/>
  <c r="Q15" i="6"/>
  <c r="P15" i="6"/>
  <c r="Z14" i="6"/>
  <c r="Y14" i="6"/>
  <c r="X14" i="6"/>
  <c r="W14" i="6"/>
  <c r="V14" i="6"/>
  <c r="U14" i="6"/>
  <c r="T14" i="6"/>
  <c r="S14" i="6"/>
  <c r="R14" i="6"/>
  <c r="Q14" i="6"/>
  <c r="P14" i="6"/>
  <c r="X13" i="6"/>
  <c r="W13" i="6"/>
  <c r="V13" i="6"/>
  <c r="T13" i="6"/>
  <c r="S13" i="6"/>
  <c r="R13" i="6"/>
  <c r="P13" i="6"/>
  <c r="X11" i="6"/>
  <c r="W11" i="6"/>
  <c r="V11" i="6"/>
  <c r="T11" i="6"/>
  <c r="S11" i="6"/>
  <c r="P11" i="6"/>
  <c r="AM10" i="6"/>
  <c r="AM11" i="6" s="1"/>
  <c r="AL10" i="6"/>
  <c r="AL11" i="6" s="1"/>
  <c r="AL12" i="6" s="1"/>
  <c r="AK10" i="6"/>
  <c r="AJ10" i="6"/>
  <c r="AI10" i="6"/>
  <c r="AH10" i="6"/>
  <c r="AH11" i="6" s="1"/>
  <c r="AG10" i="6"/>
  <c r="AF10" i="6"/>
  <c r="AE10" i="6"/>
  <c r="AE11" i="6" s="1"/>
  <c r="AD10" i="6"/>
  <c r="AC10" i="6"/>
  <c r="X152" i="5"/>
  <c r="Y152" i="5" s="1"/>
  <c r="Z152" i="5" s="1"/>
  <c r="W152" i="5"/>
  <c r="V152" i="5"/>
  <c r="T152" i="5"/>
  <c r="U152" i="5" s="1"/>
  <c r="R152" i="5"/>
  <c r="S152" i="5" s="1"/>
  <c r="Q152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M123" i="5"/>
  <c r="L123" i="5"/>
  <c r="K123" i="5"/>
  <c r="J123" i="5"/>
  <c r="I123" i="5"/>
  <c r="H123" i="5"/>
  <c r="G123" i="5"/>
  <c r="F123" i="5"/>
  <c r="E123" i="5"/>
  <c r="D123" i="5"/>
  <c r="C123" i="5"/>
  <c r="V122" i="5"/>
  <c r="W122" i="5" s="1"/>
  <c r="X122" i="5" s="1"/>
  <c r="Y122" i="5" s="1"/>
  <c r="Z122" i="5" s="1"/>
  <c r="R122" i="5"/>
  <c r="S122" i="5" s="1"/>
  <c r="T122" i="5" s="1"/>
  <c r="U122" i="5" s="1"/>
  <c r="Q122" i="5"/>
  <c r="O122" i="5"/>
  <c r="M122" i="5"/>
  <c r="L122" i="5"/>
  <c r="K122" i="5"/>
  <c r="J122" i="5"/>
  <c r="I122" i="5"/>
  <c r="H122" i="5"/>
  <c r="G122" i="5"/>
  <c r="F122" i="5"/>
  <c r="E122" i="5"/>
  <c r="D122" i="5"/>
  <c r="C122" i="5"/>
  <c r="M120" i="5"/>
  <c r="L120" i="5"/>
  <c r="K120" i="5"/>
  <c r="J120" i="5"/>
  <c r="I120" i="5"/>
  <c r="H120" i="5"/>
  <c r="G120" i="5"/>
  <c r="F120" i="5"/>
  <c r="E120" i="5"/>
  <c r="D120" i="5"/>
  <c r="C120" i="5"/>
  <c r="M119" i="5"/>
  <c r="L119" i="5"/>
  <c r="K119" i="5"/>
  <c r="J119" i="5"/>
  <c r="I119" i="5"/>
  <c r="H119" i="5"/>
  <c r="G119" i="5"/>
  <c r="F119" i="5"/>
  <c r="E119" i="5"/>
  <c r="D119" i="5"/>
  <c r="C119" i="5"/>
  <c r="M118" i="5"/>
  <c r="L118" i="5"/>
  <c r="K118" i="5"/>
  <c r="J118" i="5"/>
  <c r="I118" i="5"/>
  <c r="H118" i="5"/>
  <c r="G118" i="5"/>
  <c r="F118" i="5"/>
  <c r="E118" i="5"/>
  <c r="D118" i="5"/>
  <c r="C118" i="5"/>
  <c r="M117" i="5"/>
  <c r="L117" i="5"/>
  <c r="K117" i="5"/>
  <c r="J117" i="5"/>
  <c r="I117" i="5"/>
  <c r="H117" i="5"/>
  <c r="G117" i="5"/>
  <c r="F117" i="5"/>
  <c r="E117" i="5"/>
  <c r="D117" i="5"/>
  <c r="C117" i="5"/>
  <c r="M115" i="5"/>
  <c r="L115" i="5"/>
  <c r="K115" i="5"/>
  <c r="J115" i="5"/>
  <c r="I115" i="5"/>
  <c r="H115" i="5"/>
  <c r="G115" i="5"/>
  <c r="F115" i="5"/>
  <c r="E115" i="5"/>
  <c r="D115" i="5"/>
  <c r="C115" i="5"/>
  <c r="M114" i="5"/>
  <c r="L114" i="5"/>
  <c r="K114" i="5"/>
  <c r="J114" i="5"/>
  <c r="I114" i="5"/>
  <c r="H114" i="5"/>
  <c r="G114" i="5"/>
  <c r="F114" i="5"/>
  <c r="E114" i="5"/>
  <c r="D114" i="5"/>
  <c r="C114" i="5"/>
  <c r="M113" i="5"/>
  <c r="L113" i="5"/>
  <c r="K113" i="5"/>
  <c r="J113" i="5"/>
  <c r="I113" i="5"/>
  <c r="H113" i="5"/>
  <c r="G113" i="5"/>
  <c r="F113" i="5"/>
  <c r="E113" i="5"/>
  <c r="D113" i="5"/>
  <c r="C113" i="5"/>
  <c r="I111" i="5"/>
  <c r="H111" i="5"/>
  <c r="G111" i="5"/>
  <c r="T13" i="5" s="1"/>
  <c r="F111" i="5"/>
  <c r="S13" i="5" s="1"/>
  <c r="E111" i="5"/>
  <c r="D111" i="5"/>
  <c r="Q11" i="5" s="1"/>
  <c r="C111" i="5"/>
  <c r="P13" i="5" s="1"/>
  <c r="AZ109" i="5"/>
  <c r="AZ108" i="5"/>
  <c r="AZ107" i="5"/>
  <c r="AZ106" i="5"/>
  <c r="AZ105" i="5"/>
  <c r="AZ104" i="5"/>
  <c r="AZ103" i="5"/>
  <c r="O74" i="5"/>
  <c r="O73" i="5"/>
  <c r="O72" i="5"/>
  <c r="O71" i="5"/>
  <c r="O70" i="5"/>
  <c r="O69" i="5"/>
  <c r="O67" i="5"/>
  <c r="O66" i="5"/>
  <c r="O65" i="5"/>
  <c r="O80" i="5" s="1"/>
  <c r="Z23" i="5"/>
  <c r="Y23" i="5"/>
  <c r="X23" i="5"/>
  <c r="W23" i="5"/>
  <c r="V23" i="5"/>
  <c r="U23" i="5"/>
  <c r="T23" i="5"/>
  <c r="S23" i="5"/>
  <c r="R23" i="5"/>
  <c r="Q23" i="5"/>
  <c r="P23" i="5"/>
  <c r="Z22" i="5"/>
  <c r="Y22" i="5"/>
  <c r="X22" i="5"/>
  <c r="W22" i="5"/>
  <c r="V22" i="5"/>
  <c r="U22" i="5"/>
  <c r="T22" i="5"/>
  <c r="S22" i="5"/>
  <c r="R22" i="5"/>
  <c r="Q22" i="5"/>
  <c r="P22" i="5"/>
  <c r="Z21" i="5"/>
  <c r="Y21" i="5"/>
  <c r="X21" i="5"/>
  <c r="W21" i="5"/>
  <c r="V21" i="5"/>
  <c r="U21" i="5"/>
  <c r="T21" i="5"/>
  <c r="S21" i="5"/>
  <c r="R21" i="5"/>
  <c r="Q21" i="5"/>
  <c r="P21" i="5"/>
  <c r="Z20" i="5"/>
  <c r="Y20" i="5"/>
  <c r="X20" i="5"/>
  <c r="W20" i="5"/>
  <c r="V20" i="5"/>
  <c r="U20" i="5"/>
  <c r="T20" i="5"/>
  <c r="S20" i="5"/>
  <c r="R20" i="5"/>
  <c r="Q20" i="5"/>
  <c r="P20" i="5"/>
  <c r="Z19" i="5"/>
  <c r="Y19" i="5"/>
  <c r="X19" i="5"/>
  <c r="W19" i="5"/>
  <c r="V19" i="5"/>
  <c r="U19" i="5"/>
  <c r="T19" i="5"/>
  <c r="S19" i="5"/>
  <c r="R19" i="5"/>
  <c r="Q19" i="5"/>
  <c r="P19" i="5"/>
  <c r="Z18" i="5"/>
  <c r="Y18" i="5"/>
  <c r="X18" i="5"/>
  <c r="W18" i="5"/>
  <c r="V18" i="5"/>
  <c r="U18" i="5"/>
  <c r="T18" i="5"/>
  <c r="S18" i="5"/>
  <c r="R18" i="5"/>
  <c r="Q18" i="5"/>
  <c r="P18" i="5"/>
  <c r="Z17" i="5"/>
  <c r="Y17" i="5"/>
  <c r="X17" i="5"/>
  <c r="W17" i="5"/>
  <c r="V17" i="5"/>
  <c r="U17" i="5"/>
  <c r="U80" i="5" s="1"/>
  <c r="U98" i="5" s="1"/>
  <c r="U99" i="5" s="1"/>
  <c r="U100" i="5" s="1"/>
  <c r="T17" i="5"/>
  <c r="S17" i="5"/>
  <c r="R17" i="5"/>
  <c r="Q17" i="5"/>
  <c r="P17" i="5"/>
  <c r="Z16" i="5"/>
  <c r="Y16" i="5"/>
  <c r="X16" i="5"/>
  <c r="W16" i="5"/>
  <c r="V16" i="5"/>
  <c r="U16" i="5"/>
  <c r="T16" i="5"/>
  <c r="S16" i="5"/>
  <c r="R16" i="5"/>
  <c r="Q16" i="5"/>
  <c r="P16" i="5"/>
  <c r="Z15" i="5"/>
  <c r="Y15" i="5"/>
  <c r="X15" i="5"/>
  <c r="W15" i="5"/>
  <c r="V15" i="5"/>
  <c r="U15" i="5"/>
  <c r="T15" i="5"/>
  <c r="S15" i="5"/>
  <c r="R15" i="5"/>
  <c r="Q15" i="5"/>
  <c r="P15" i="5"/>
  <c r="Z14" i="5"/>
  <c r="Y14" i="5"/>
  <c r="X14" i="5"/>
  <c r="W14" i="5"/>
  <c r="V14" i="5"/>
  <c r="U14" i="5"/>
  <c r="T14" i="5"/>
  <c r="S14" i="5"/>
  <c r="R14" i="5"/>
  <c r="Q14" i="5"/>
  <c r="Z13" i="5"/>
  <c r="Y13" i="5"/>
  <c r="X13" i="5"/>
  <c r="W13" i="5"/>
  <c r="V13" i="5"/>
  <c r="U13" i="5"/>
  <c r="R13" i="5"/>
  <c r="Q13" i="5"/>
  <c r="Z11" i="5"/>
  <c r="Y11" i="5"/>
  <c r="X11" i="5"/>
  <c r="W11" i="5"/>
  <c r="V11" i="5"/>
  <c r="U11" i="5"/>
  <c r="R11" i="5"/>
  <c r="AM10" i="5"/>
  <c r="AL10" i="5"/>
  <c r="AK10" i="5"/>
  <c r="AJ10" i="5"/>
  <c r="AI10" i="5"/>
  <c r="AH10" i="5"/>
  <c r="AG10" i="5"/>
  <c r="AF10" i="5"/>
  <c r="AE10" i="5"/>
  <c r="AD10" i="5"/>
  <c r="AC10" i="5"/>
  <c r="Z13" i="6" l="1"/>
  <c r="P11" i="5"/>
  <c r="O83" i="6"/>
  <c r="W83" i="6" s="1"/>
  <c r="W107" i="6" s="1"/>
  <c r="Y80" i="5"/>
  <c r="Y98" i="5" s="1"/>
  <c r="Y99" i="5" s="1"/>
  <c r="Y100" i="5" s="1"/>
  <c r="Q81" i="6"/>
  <c r="Q101" i="6" s="1"/>
  <c r="Y81" i="6"/>
  <c r="Y101" i="6" s="1"/>
  <c r="Y102" i="6" s="1"/>
  <c r="Y103" i="6" s="1"/>
  <c r="O85" i="6"/>
  <c r="U85" i="6" s="1"/>
  <c r="U113" i="6" s="1"/>
  <c r="U114" i="6" s="1"/>
  <c r="U115" i="6" s="1"/>
  <c r="Q80" i="5"/>
  <c r="Q98" i="5" s="1"/>
  <c r="Q11" i="6"/>
  <c r="Y13" i="6"/>
  <c r="V80" i="5"/>
  <c r="V98" i="5" s="1"/>
  <c r="V99" i="5" s="1"/>
  <c r="Z82" i="6"/>
  <c r="Z104" i="6" s="1"/>
  <c r="Z105" i="6" s="1"/>
  <c r="Z106" i="6" s="1"/>
  <c r="S83" i="6"/>
  <c r="S107" i="6" s="1"/>
  <c r="S108" i="6" s="1"/>
  <c r="S109" i="6" s="1"/>
  <c r="O82" i="5"/>
  <c r="W82" i="5" s="1"/>
  <c r="W104" i="5" s="1"/>
  <c r="P78" i="5"/>
  <c r="P92" i="5" s="1"/>
  <c r="P93" i="5" s="1"/>
  <c r="P94" i="5" s="1"/>
  <c r="U78" i="5"/>
  <c r="U92" i="5" s="1"/>
  <c r="U93" i="5" s="1"/>
  <c r="U94" i="5" s="1"/>
  <c r="S80" i="5"/>
  <c r="S98" i="5" s="1"/>
  <c r="S99" i="5" s="1"/>
  <c r="S100" i="5" s="1"/>
  <c r="W80" i="5"/>
  <c r="W98" i="5" s="1"/>
  <c r="Y82" i="5"/>
  <c r="Y104" i="5" s="1"/>
  <c r="Y105" i="5" s="1"/>
  <c r="Y106" i="5" s="1"/>
  <c r="W84" i="5"/>
  <c r="W110" i="5" s="1"/>
  <c r="W111" i="5" s="1"/>
  <c r="O79" i="5"/>
  <c r="Q79" i="5" s="1"/>
  <c r="Q95" i="5" s="1"/>
  <c r="O84" i="5"/>
  <c r="Z84" i="5" s="1"/>
  <c r="Z110" i="5" s="1"/>
  <c r="Z111" i="5" s="1"/>
  <c r="Z112" i="5" s="1"/>
  <c r="R81" i="6"/>
  <c r="R101" i="6" s="1"/>
  <c r="V81" i="6"/>
  <c r="V101" i="6" s="1"/>
  <c r="Z81" i="6"/>
  <c r="Z101" i="6" s="1"/>
  <c r="Z102" i="6" s="1"/>
  <c r="Z103" i="6" s="1"/>
  <c r="P83" i="6"/>
  <c r="P107" i="6" s="1"/>
  <c r="P108" i="6" s="1"/>
  <c r="P109" i="6" s="1"/>
  <c r="T83" i="6"/>
  <c r="T107" i="6" s="1"/>
  <c r="T108" i="6" s="1"/>
  <c r="T109" i="6" s="1"/>
  <c r="X83" i="6"/>
  <c r="X107" i="6" s="1"/>
  <c r="X108" i="6" s="1"/>
  <c r="X109" i="6" s="1"/>
  <c r="R85" i="6"/>
  <c r="R113" i="6" s="1"/>
  <c r="R114" i="6" s="1"/>
  <c r="O82" i="6"/>
  <c r="S82" i="6" s="1"/>
  <c r="S104" i="6" s="1"/>
  <c r="S105" i="6" s="1"/>
  <c r="S106" i="6" s="1"/>
  <c r="O86" i="6"/>
  <c r="W86" i="6" s="1"/>
  <c r="W116" i="6" s="1"/>
  <c r="T78" i="5"/>
  <c r="T92" i="5" s="1"/>
  <c r="T93" i="5" s="1"/>
  <c r="T94" i="5" s="1"/>
  <c r="R80" i="5"/>
  <c r="R98" i="5" s="1"/>
  <c r="Z80" i="5"/>
  <c r="Z98" i="5" s="1"/>
  <c r="Z99" i="5" s="1"/>
  <c r="Z100" i="5" s="1"/>
  <c r="O78" i="5"/>
  <c r="X78" i="5" s="1"/>
  <c r="X92" i="5" s="1"/>
  <c r="X93" i="5" s="1"/>
  <c r="X94" i="5" s="1"/>
  <c r="O83" i="5"/>
  <c r="P83" i="5" s="1"/>
  <c r="P107" i="5" s="1"/>
  <c r="P108" i="5" s="1"/>
  <c r="P109" i="5" s="1"/>
  <c r="O77" i="5"/>
  <c r="P77" i="5" s="1"/>
  <c r="P90" i="5" s="1"/>
  <c r="P91" i="5" s="1"/>
  <c r="Y78" i="5"/>
  <c r="Y92" i="5" s="1"/>
  <c r="Y93" i="5" s="1"/>
  <c r="Y94" i="5" s="1"/>
  <c r="V79" i="5"/>
  <c r="V95" i="5" s="1"/>
  <c r="V128" i="5" s="1"/>
  <c r="Q77" i="5"/>
  <c r="Q90" i="5" s="1"/>
  <c r="Q91" i="5" s="1"/>
  <c r="Q124" i="5" s="1"/>
  <c r="Z78" i="5"/>
  <c r="Z92" i="5" s="1"/>
  <c r="Z93" i="5" s="1"/>
  <c r="Z94" i="5" s="1"/>
  <c r="P80" i="5"/>
  <c r="P98" i="5" s="1"/>
  <c r="P99" i="5" s="1"/>
  <c r="P100" i="5" s="1"/>
  <c r="T80" i="5"/>
  <c r="T98" i="5" s="1"/>
  <c r="T99" i="5" s="1"/>
  <c r="T100" i="5" s="1"/>
  <c r="X80" i="5"/>
  <c r="X98" i="5" s="1"/>
  <c r="X99" i="5" s="1"/>
  <c r="X100" i="5" s="1"/>
  <c r="R82" i="5"/>
  <c r="R104" i="5" s="1"/>
  <c r="R137" i="5" s="1"/>
  <c r="X84" i="5"/>
  <c r="X110" i="5" s="1"/>
  <c r="X111" i="5" s="1"/>
  <c r="X112" i="5" s="1"/>
  <c r="V80" i="6"/>
  <c r="V98" i="6" s="1"/>
  <c r="Z80" i="6"/>
  <c r="Z98" i="6" s="1"/>
  <c r="Z99" i="6" s="1"/>
  <c r="Z100" i="6" s="1"/>
  <c r="S81" i="6"/>
  <c r="S101" i="6" s="1"/>
  <c r="S102" i="6" s="1"/>
  <c r="S103" i="6" s="1"/>
  <c r="W81" i="6"/>
  <c r="W101" i="6" s="1"/>
  <c r="W102" i="6" s="1"/>
  <c r="P82" i="6"/>
  <c r="P104" i="6" s="1"/>
  <c r="P105" i="6" s="1"/>
  <c r="P106" i="6" s="1"/>
  <c r="T82" i="6"/>
  <c r="T104" i="6" s="1"/>
  <c r="T105" i="6" s="1"/>
  <c r="T106" i="6" s="1"/>
  <c r="X82" i="6"/>
  <c r="X104" i="6" s="1"/>
  <c r="X105" i="6" s="1"/>
  <c r="X106" i="6" s="1"/>
  <c r="Q83" i="6"/>
  <c r="Q107" i="6" s="1"/>
  <c r="Q140" i="6" s="1"/>
  <c r="U83" i="6"/>
  <c r="U107" i="6" s="1"/>
  <c r="U108" i="6" s="1"/>
  <c r="U109" i="6" s="1"/>
  <c r="Y83" i="6"/>
  <c r="Y107" i="6" s="1"/>
  <c r="Y108" i="6" s="1"/>
  <c r="Y109" i="6" s="1"/>
  <c r="P86" i="6"/>
  <c r="P116" i="6" s="1"/>
  <c r="P117" i="6" s="1"/>
  <c r="P118" i="6" s="1"/>
  <c r="O78" i="6"/>
  <c r="R78" i="6" s="1"/>
  <c r="R92" i="6" s="1"/>
  <c r="O77" i="6"/>
  <c r="S77" i="6" s="1"/>
  <c r="S90" i="6" s="1"/>
  <c r="S91" i="6" s="1"/>
  <c r="P81" i="6"/>
  <c r="P101" i="6" s="1"/>
  <c r="P102" i="6" s="1"/>
  <c r="P103" i="6" s="1"/>
  <c r="T81" i="6"/>
  <c r="T101" i="6" s="1"/>
  <c r="T102" i="6" s="1"/>
  <c r="T103" i="6" s="1"/>
  <c r="X81" i="6"/>
  <c r="X101" i="6" s="1"/>
  <c r="X102" i="6" s="1"/>
  <c r="X103" i="6" s="1"/>
  <c r="Q82" i="6"/>
  <c r="Q104" i="6" s="1"/>
  <c r="U82" i="6"/>
  <c r="U104" i="6" s="1"/>
  <c r="U105" i="6" s="1"/>
  <c r="U106" i="6" s="1"/>
  <c r="Y82" i="6"/>
  <c r="Y104" i="6" s="1"/>
  <c r="Y105" i="6" s="1"/>
  <c r="Y106" i="6" s="1"/>
  <c r="R83" i="6"/>
  <c r="R107" i="6" s="1"/>
  <c r="R108" i="6" s="1"/>
  <c r="V83" i="6"/>
  <c r="V107" i="6" s="1"/>
  <c r="Z83" i="6"/>
  <c r="Z107" i="6" s="1"/>
  <c r="Z108" i="6" s="1"/>
  <c r="Z109" i="6" s="1"/>
  <c r="Q86" i="6"/>
  <c r="Q116" i="6" s="1"/>
  <c r="Q117" i="6" s="1"/>
  <c r="Y86" i="6"/>
  <c r="Y116" i="6" s="1"/>
  <c r="Y117" i="6" s="1"/>
  <c r="Y118" i="6" s="1"/>
  <c r="O79" i="6"/>
  <c r="W79" i="6" s="1"/>
  <c r="W95" i="6" s="1"/>
  <c r="O84" i="6"/>
  <c r="X84" i="6" s="1"/>
  <c r="X110" i="6" s="1"/>
  <c r="X111" i="6" s="1"/>
  <c r="X112" i="6" s="1"/>
  <c r="U11" i="6"/>
  <c r="V134" i="6"/>
  <c r="V102" i="6"/>
  <c r="AL13" i="6"/>
  <c r="AE12" i="6"/>
  <c r="W134" i="6"/>
  <c r="X134" i="6" s="1"/>
  <c r="AF11" i="6"/>
  <c r="AM12" i="6"/>
  <c r="W131" i="6"/>
  <c r="X131" i="6" s="1"/>
  <c r="Y131" i="6" s="1"/>
  <c r="Z131" i="6" s="1"/>
  <c r="W99" i="6"/>
  <c r="AG11" i="6"/>
  <c r="Q131" i="6"/>
  <c r="Q99" i="6"/>
  <c r="V140" i="6"/>
  <c r="V108" i="6"/>
  <c r="R131" i="6"/>
  <c r="S131" i="6" s="1"/>
  <c r="T131" i="6" s="1"/>
  <c r="U131" i="6" s="1"/>
  <c r="R99" i="6"/>
  <c r="Q134" i="6"/>
  <c r="Q102" i="6"/>
  <c r="AI11" i="6"/>
  <c r="AH12" i="6"/>
  <c r="R134" i="6"/>
  <c r="S134" i="6" s="1"/>
  <c r="T134" i="6" s="1"/>
  <c r="U134" i="6" s="1"/>
  <c r="R102" i="6"/>
  <c r="Q137" i="6"/>
  <c r="Q105" i="6"/>
  <c r="AJ11" i="6"/>
  <c r="AC11" i="6"/>
  <c r="AK11" i="6"/>
  <c r="AD11" i="6"/>
  <c r="V131" i="6"/>
  <c r="V99" i="6"/>
  <c r="S11" i="5"/>
  <c r="T11" i="5"/>
  <c r="AC11" i="5"/>
  <c r="AK11" i="5"/>
  <c r="AD11" i="5"/>
  <c r="AL11" i="5"/>
  <c r="Q123" i="5"/>
  <c r="V131" i="5"/>
  <c r="AE11" i="5"/>
  <c r="AM11" i="5"/>
  <c r="W131" i="5"/>
  <c r="W99" i="5"/>
  <c r="AF11" i="5"/>
  <c r="W81" i="5"/>
  <c r="W101" i="5" s="1"/>
  <c r="AG11" i="5"/>
  <c r="Q131" i="5"/>
  <c r="Q99" i="5"/>
  <c r="P81" i="5"/>
  <c r="P101" i="5" s="1"/>
  <c r="P102" i="5" s="1"/>
  <c r="P103" i="5" s="1"/>
  <c r="AH11" i="5"/>
  <c r="R131" i="5"/>
  <c r="S131" i="5" s="1"/>
  <c r="R99" i="5"/>
  <c r="AI11" i="5"/>
  <c r="R81" i="5"/>
  <c r="R101" i="5" s="1"/>
  <c r="Z81" i="5"/>
  <c r="Z101" i="5" s="1"/>
  <c r="Z102" i="5" s="1"/>
  <c r="Z103" i="5" s="1"/>
  <c r="W143" i="5"/>
  <c r="X143" i="5" s="1"/>
  <c r="AJ11" i="5"/>
  <c r="O81" i="5"/>
  <c r="Y81" i="5" s="1"/>
  <c r="Y101" i="5" s="1"/>
  <c r="Y102" i="5" s="1"/>
  <c r="Y103" i="5" s="1"/>
  <c r="O85" i="5"/>
  <c r="X85" i="5" s="1"/>
  <c r="X113" i="5" s="1"/>
  <c r="X114" i="5" s="1"/>
  <c r="X115" i="5" s="1"/>
  <c r="O86" i="5"/>
  <c r="P86" i="5" s="1"/>
  <c r="P116" i="5" s="1"/>
  <c r="P117" i="5" s="1"/>
  <c r="P118" i="5" s="1"/>
  <c r="O66" i="2"/>
  <c r="O65" i="2"/>
  <c r="O77" i="2" s="1"/>
  <c r="Q122" i="2"/>
  <c r="Q152" i="2"/>
  <c r="W152" i="2"/>
  <c r="T152" i="2"/>
  <c r="U152" i="2" s="1"/>
  <c r="R152" i="2"/>
  <c r="S152" i="2" s="1"/>
  <c r="R122" i="2"/>
  <c r="S122" i="2" s="1"/>
  <c r="T122" i="2" s="1"/>
  <c r="U122" i="2" s="1"/>
  <c r="Y152" i="2"/>
  <c r="Z152" i="2" s="1"/>
  <c r="X152" i="2"/>
  <c r="V152" i="2"/>
  <c r="V122" i="2"/>
  <c r="W122" i="2" s="1"/>
  <c r="X122" i="2" s="1"/>
  <c r="Y122" i="2" s="1"/>
  <c r="Z122" i="2" s="1"/>
  <c r="O151" i="2"/>
  <c r="O152" i="2"/>
  <c r="O147" i="2"/>
  <c r="O148" i="2"/>
  <c r="O149" i="2"/>
  <c r="O150" i="2"/>
  <c r="O145" i="2"/>
  <c r="O146" i="2"/>
  <c r="O143" i="2"/>
  <c r="O144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22" i="2"/>
  <c r="O71" i="2"/>
  <c r="O72" i="2"/>
  <c r="O73" i="2"/>
  <c r="O85" i="2" s="1"/>
  <c r="O74" i="2"/>
  <c r="O67" i="2"/>
  <c r="O84" i="2"/>
  <c r="O70" i="2"/>
  <c r="O69" i="2"/>
  <c r="W108" i="6" l="1"/>
  <c r="W140" i="6"/>
  <c r="X140" i="6" s="1"/>
  <c r="Y140" i="6" s="1"/>
  <c r="Z140" i="6" s="1"/>
  <c r="T84" i="5"/>
  <c r="T110" i="5" s="1"/>
  <c r="T111" i="5" s="1"/>
  <c r="T112" i="5" s="1"/>
  <c r="P84" i="5"/>
  <c r="P110" i="5" s="1"/>
  <c r="P111" i="5" s="1"/>
  <c r="P112" i="5" s="1"/>
  <c r="S79" i="5"/>
  <c r="S95" i="5" s="1"/>
  <c r="S96" i="5" s="1"/>
  <c r="S97" i="5" s="1"/>
  <c r="U82" i="5"/>
  <c r="U104" i="5" s="1"/>
  <c r="U105" i="5" s="1"/>
  <c r="U106" i="5" s="1"/>
  <c r="R105" i="5"/>
  <c r="P85" i="6"/>
  <c r="P113" i="6" s="1"/>
  <c r="P114" i="6" s="1"/>
  <c r="P115" i="6" s="1"/>
  <c r="S85" i="6"/>
  <c r="S113" i="6" s="1"/>
  <c r="S114" i="6" s="1"/>
  <c r="S115" i="6" s="1"/>
  <c r="S83" i="5"/>
  <c r="S107" i="5" s="1"/>
  <c r="S108" i="5" s="1"/>
  <c r="S109" i="5" s="1"/>
  <c r="S86" i="6"/>
  <c r="S116" i="6" s="1"/>
  <c r="S117" i="6" s="1"/>
  <c r="S118" i="6" s="1"/>
  <c r="Q82" i="5"/>
  <c r="Q104" i="5" s="1"/>
  <c r="Q105" i="5" s="1"/>
  <c r="S82" i="5"/>
  <c r="S104" i="5" s="1"/>
  <c r="S105" i="5" s="1"/>
  <c r="S106" i="5" s="1"/>
  <c r="X85" i="6"/>
  <c r="X113" i="6" s="1"/>
  <c r="X114" i="6" s="1"/>
  <c r="X115" i="6" s="1"/>
  <c r="Q84" i="5"/>
  <c r="Q110" i="5" s="1"/>
  <c r="Z82" i="5"/>
  <c r="Z104" i="5" s="1"/>
  <c r="Z105" i="5" s="1"/>
  <c r="Z106" i="5" s="1"/>
  <c r="Y77" i="5"/>
  <c r="Y90" i="5" s="1"/>
  <c r="Y91" i="5" s="1"/>
  <c r="V84" i="5"/>
  <c r="V110" i="5" s="1"/>
  <c r="Z85" i="6"/>
  <c r="Z113" i="6" s="1"/>
  <c r="Z114" i="6" s="1"/>
  <c r="Z115" i="6" s="1"/>
  <c r="Z86" i="6"/>
  <c r="Z116" i="6" s="1"/>
  <c r="Z117" i="6" s="1"/>
  <c r="Z118" i="6" s="1"/>
  <c r="Y85" i="6"/>
  <c r="Y113" i="6" s="1"/>
  <c r="Y114" i="6" s="1"/>
  <c r="Y115" i="6" s="1"/>
  <c r="S79" i="6"/>
  <c r="S95" i="6" s="1"/>
  <c r="S96" i="6" s="1"/>
  <c r="S97" i="6" s="1"/>
  <c r="T85" i="6"/>
  <c r="T113" i="6" s="1"/>
  <c r="T114" i="6" s="1"/>
  <c r="T115" i="6" s="1"/>
  <c r="W85" i="6"/>
  <c r="W113" i="6" s="1"/>
  <c r="W77" i="5"/>
  <c r="W90" i="5" s="1"/>
  <c r="T81" i="5"/>
  <c r="T101" i="5" s="1"/>
  <c r="T102" i="5" s="1"/>
  <c r="T103" i="5" s="1"/>
  <c r="R146" i="6"/>
  <c r="S146" i="6" s="1"/>
  <c r="V96" i="5"/>
  <c r="V79" i="6"/>
  <c r="V95" i="6" s="1"/>
  <c r="V82" i="5"/>
  <c r="V104" i="5" s="1"/>
  <c r="U77" i="5"/>
  <c r="U90" i="5" s="1"/>
  <c r="U91" i="5" s="1"/>
  <c r="T82" i="5"/>
  <c r="T104" i="5" s="1"/>
  <c r="T105" i="5" s="1"/>
  <c r="T106" i="5" s="1"/>
  <c r="V85" i="6"/>
  <c r="V113" i="6" s="1"/>
  <c r="T79" i="6"/>
  <c r="T95" i="6" s="1"/>
  <c r="T96" i="6" s="1"/>
  <c r="T97" i="6" s="1"/>
  <c r="Q85" i="6"/>
  <c r="Q113" i="6" s="1"/>
  <c r="Q78" i="6"/>
  <c r="Q92" i="6" s="1"/>
  <c r="Y79" i="6"/>
  <c r="Y95" i="6" s="1"/>
  <c r="Y96" i="6" s="1"/>
  <c r="Y97" i="6" s="1"/>
  <c r="O79" i="2"/>
  <c r="T131" i="5"/>
  <c r="U131" i="5" s="1"/>
  <c r="Y134" i="6"/>
  <c r="Z134" i="6" s="1"/>
  <c r="T78" i="6"/>
  <c r="T92" i="6" s="1"/>
  <c r="T93" i="6" s="1"/>
  <c r="T94" i="6" s="1"/>
  <c r="P82" i="5"/>
  <c r="P104" i="5" s="1"/>
  <c r="P105" i="5" s="1"/>
  <c r="P106" i="5" s="1"/>
  <c r="R125" i="6"/>
  <c r="R93" i="6"/>
  <c r="Q96" i="5"/>
  <c r="Q129" i="5" s="1"/>
  <c r="Q128" i="5"/>
  <c r="W117" i="6"/>
  <c r="W150" i="6" s="1"/>
  <c r="X150" i="6" s="1"/>
  <c r="Y150" i="6" s="1"/>
  <c r="Z150" i="6" s="1"/>
  <c r="W149" i="6"/>
  <c r="W105" i="5"/>
  <c r="W137" i="5"/>
  <c r="W128" i="6"/>
  <c r="W96" i="6"/>
  <c r="T86" i="5"/>
  <c r="T116" i="5" s="1"/>
  <c r="T117" i="5" s="1"/>
  <c r="T118" i="5" s="1"/>
  <c r="W85" i="5"/>
  <c r="W113" i="5" s="1"/>
  <c r="U85" i="5"/>
  <c r="U113" i="5" s="1"/>
  <c r="U114" i="5" s="1"/>
  <c r="U115" i="5" s="1"/>
  <c r="V81" i="5"/>
  <c r="V101" i="5" s="1"/>
  <c r="U81" i="5"/>
  <c r="U101" i="5" s="1"/>
  <c r="U102" i="5" s="1"/>
  <c r="U103" i="5" s="1"/>
  <c r="R140" i="6"/>
  <c r="S140" i="6" s="1"/>
  <c r="T140" i="6" s="1"/>
  <c r="U140" i="6" s="1"/>
  <c r="Q108" i="6"/>
  <c r="Q109" i="6" s="1"/>
  <c r="Q142" i="6" s="1"/>
  <c r="S84" i="6"/>
  <c r="S110" i="6" s="1"/>
  <c r="S111" i="6" s="1"/>
  <c r="S112" i="6" s="1"/>
  <c r="R79" i="6"/>
  <c r="R95" i="6" s="1"/>
  <c r="X77" i="6"/>
  <c r="X90" i="6" s="1"/>
  <c r="X91" i="6" s="1"/>
  <c r="R84" i="6"/>
  <c r="R110" i="6" s="1"/>
  <c r="U79" i="6"/>
  <c r="U95" i="6" s="1"/>
  <c r="U96" i="6" s="1"/>
  <c r="U97" i="6" s="1"/>
  <c r="P78" i="6"/>
  <c r="P92" i="6" s="1"/>
  <c r="P93" i="6" s="1"/>
  <c r="P94" i="6" s="1"/>
  <c r="U84" i="6"/>
  <c r="U110" i="6" s="1"/>
  <c r="U111" i="6" s="1"/>
  <c r="U112" i="6" s="1"/>
  <c r="P79" i="6"/>
  <c r="P95" i="6" s="1"/>
  <c r="P96" i="6" s="1"/>
  <c r="P97" i="6" s="1"/>
  <c r="V77" i="6"/>
  <c r="V90" i="6" s="1"/>
  <c r="R83" i="5"/>
  <c r="R107" i="5" s="1"/>
  <c r="X77" i="5"/>
  <c r="X90" i="5" s="1"/>
  <c r="X91" i="5" s="1"/>
  <c r="S77" i="5"/>
  <c r="S90" i="5" s="1"/>
  <c r="S91" i="5" s="1"/>
  <c r="T83" i="5"/>
  <c r="T107" i="5" s="1"/>
  <c r="T108" i="5" s="1"/>
  <c r="T109" i="5" s="1"/>
  <c r="W78" i="5"/>
  <c r="W92" i="5" s="1"/>
  <c r="V86" i="6"/>
  <c r="V116" i="6" s="1"/>
  <c r="P84" i="6"/>
  <c r="P110" i="6" s="1"/>
  <c r="P111" i="6" s="1"/>
  <c r="P112" i="6" s="1"/>
  <c r="V82" i="6"/>
  <c r="V104" i="6" s="1"/>
  <c r="Z78" i="6"/>
  <c r="Z92" i="6" s="1"/>
  <c r="Z93" i="6" s="1"/>
  <c r="Z94" i="6" s="1"/>
  <c r="U77" i="6"/>
  <c r="U90" i="6" s="1"/>
  <c r="U91" i="6" s="1"/>
  <c r="X82" i="5"/>
  <c r="X104" i="5" s="1"/>
  <c r="X105" i="5" s="1"/>
  <c r="X106" i="5" s="1"/>
  <c r="U84" i="5"/>
  <c r="U110" i="5" s="1"/>
  <c r="U111" i="5" s="1"/>
  <c r="U112" i="5" s="1"/>
  <c r="P79" i="5"/>
  <c r="P95" i="5" s="1"/>
  <c r="P96" i="5" s="1"/>
  <c r="P97" i="5" s="1"/>
  <c r="S86" i="5"/>
  <c r="S116" i="5" s="1"/>
  <c r="S117" i="5" s="1"/>
  <c r="S118" i="5" s="1"/>
  <c r="V84" i="6"/>
  <c r="V110" i="6" s="1"/>
  <c r="V83" i="5"/>
  <c r="V107" i="5" s="1"/>
  <c r="X79" i="5"/>
  <c r="X95" i="5" s="1"/>
  <c r="X96" i="5" s="1"/>
  <c r="X97" i="5" s="1"/>
  <c r="O78" i="2"/>
  <c r="Q81" i="5"/>
  <c r="Q101" i="5" s="1"/>
  <c r="X81" i="5"/>
  <c r="X101" i="5" s="1"/>
  <c r="X102" i="5" s="1"/>
  <c r="X103" i="5" s="1"/>
  <c r="Y85" i="5"/>
  <c r="Y113" i="5" s="1"/>
  <c r="Y114" i="5" s="1"/>
  <c r="Y115" i="5" s="1"/>
  <c r="P85" i="5"/>
  <c r="P113" i="5" s="1"/>
  <c r="P114" i="5" s="1"/>
  <c r="P115" i="5" s="1"/>
  <c r="Q149" i="6"/>
  <c r="Y78" i="6"/>
  <c r="Y92" i="6" s="1"/>
  <c r="Y93" i="6" s="1"/>
  <c r="Y94" i="6" s="1"/>
  <c r="T77" i="6"/>
  <c r="T90" i="6" s="1"/>
  <c r="T91" i="6" s="1"/>
  <c r="X86" i="6"/>
  <c r="X116" i="6" s="1"/>
  <c r="X117" i="6" s="1"/>
  <c r="X118" i="6" s="1"/>
  <c r="Q79" i="6"/>
  <c r="Q95" i="6" s="1"/>
  <c r="W77" i="6"/>
  <c r="W90" i="6" s="1"/>
  <c r="V78" i="5"/>
  <c r="V92" i="5" s="1"/>
  <c r="Q78" i="5"/>
  <c r="Q92" i="5" s="1"/>
  <c r="Q84" i="6"/>
  <c r="Q110" i="6" s="1"/>
  <c r="W82" i="6"/>
  <c r="W104" i="6" s="1"/>
  <c r="W78" i="6"/>
  <c r="W92" i="6" s="1"/>
  <c r="R77" i="6"/>
  <c r="R90" i="6" s="1"/>
  <c r="S84" i="5"/>
  <c r="S110" i="5" s="1"/>
  <c r="S111" i="5" s="1"/>
  <c r="S112" i="5" s="1"/>
  <c r="T77" i="5"/>
  <c r="T90" i="5" s="1"/>
  <c r="T91" i="5" s="1"/>
  <c r="Y79" i="5"/>
  <c r="Y95" i="5" s="1"/>
  <c r="Y96" i="5" s="1"/>
  <c r="Y97" i="5" s="1"/>
  <c r="Z77" i="5"/>
  <c r="Z90" i="5" s="1"/>
  <c r="Z91" i="5" s="1"/>
  <c r="R86" i="6"/>
  <c r="R116" i="6" s="1"/>
  <c r="R82" i="6"/>
  <c r="R104" i="6" s="1"/>
  <c r="V78" i="6"/>
  <c r="V92" i="6" s="1"/>
  <c r="Q77" i="6"/>
  <c r="Q90" i="6" s="1"/>
  <c r="X83" i="5"/>
  <c r="X107" i="5" s="1"/>
  <c r="X108" i="5" s="1"/>
  <c r="X109" i="5" s="1"/>
  <c r="S78" i="5"/>
  <c r="S92" i="5" s="1"/>
  <c r="S93" i="5" s="1"/>
  <c r="S94" i="5" s="1"/>
  <c r="Y143" i="5"/>
  <c r="Z143" i="5" s="1"/>
  <c r="W84" i="6"/>
  <c r="W110" i="6" s="1"/>
  <c r="Y84" i="6"/>
  <c r="Y110" i="6" s="1"/>
  <c r="Y111" i="6" s="1"/>
  <c r="Y112" i="6" s="1"/>
  <c r="Z77" i="6"/>
  <c r="Z90" i="6" s="1"/>
  <c r="Z91" i="6" s="1"/>
  <c r="Q83" i="5"/>
  <c r="Q107" i="5" s="1"/>
  <c r="T79" i="5"/>
  <c r="T95" i="5" s="1"/>
  <c r="T96" i="5" s="1"/>
  <c r="T97" i="5" s="1"/>
  <c r="T84" i="6"/>
  <c r="T110" i="6" s="1"/>
  <c r="T111" i="6" s="1"/>
  <c r="T112" i="6" s="1"/>
  <c r="Y77" i="6"/>
  <c r="Y90" i="6" s="1"/>
  <c r="Y91" i="6" s="1"/>
  <c r="Y83" i="5"/>
  <c r="Y107" i="5" s="1"/>
  <c r="Y108" i="5" s="1"/>
  <c r="Y109" i="5" s="1"/>
  <c r="V86" i="5"/>
  <c r="V116" i="5" s="1"/>
  <c r="X131" i="5"/>
  <c r="Y131" i="5" s="1"/>
  <c r="Z131" i="5" s="1"/>
  <c r="U86" i="6"/>
  <c r="U116" i="6" s="1"/>
  <c r="U117" i="6" s="1"/>
  <c r="U118" i="6" s="1"/>
  <c r="Z79" i="6"/>
  <c r="Z95" i="6" s="1"/>
  <c r="Z96" i="6" s="1"/>
  <c r="Z97" i="6" s="1"/>
  <c r="U78" i="6"/>
  <c r="U92" i="6" s="1"/>
  <c r="U93" i="6" s="1"/>
  <c r="U94" i="6" s="1"/>
  <c r="P77" i="6"/>
  <c r="P90" i="6" s="1"/>
  <c r="P91" i="6" s="1"/>
  <c r="T86" i="6"/>
  <c r="T116" i="6" s="1"/>
  <c r="T117" i="6" s="1"/>
  <c r="T118" i="6" s="1"/>
  <c r="Z84" i="6"/>
  <c r="Z110" i="6" s="1"/>
  <c r="Z111" i="6" s="1"/>
  <c r="Z112" i="6" s="1"/>
  <c r="X78" i="6"/>
  <c r="X92" i="6" s="1"/>
  <c r="X93" i="6" s="1"/>
  <c r="X94" i="6" s="1"/>
  <c r="W83" i="5"/>
  <c r="W107" i="5" s="1"/>
  <c r="W79" i="5"/>
  <c r="W95" i="5" s="1"/>
  <c r="R78" i="5"/>
  <c r="R92" i="5" s="1"/>
  <c r="Z79" i="5"/>
  <c r="Z95" i="5" s="1"/>
  <c r="Z96" i="5" s="1"/>
  <c r="Z97" i="5" s="1"/>
  <c r="U83" i="5"/>
  <c r="U107" i="5" s="1"/>
  <c r="U108" i="5" s="1"/>
  <c r="U109" i="5" s="1"/>
  <c r="X79" i="6"/>
  <c r="X95" i="6" s="1"/>
  <c r="X96" i="6" s="1"/>
  <c r="X97" i="6" s="1"/>
  <c r="S78" i="6"/>
  <c r="S92" i="6" s="1"/>
  <c r="S93" i="6" s="1"/>
  <c r="S94" i="6" s="1"/>
  <c r="Z83" i="5"/>
  <c r="Z107" i="5" s="1"/>
  <c r="Z108" i="5" s="1"/>
  <c r="Z109" i="5" s="1"/>
  <c r="R79" i="5"/>
  <c r="R95" i="5" s="1"/>
  <c r="R84" i="5"/>
  <c r="R110" i="5" s="1"/>
  <c r="U79" i="5"/>
  <c r="U95" i="5" s="1"/>
  <c r="U96" i="5" s="1"/>
  <c r="U97" i="5" s="1"/>
  <c r="Y84" i="5"/>
  <c r="Y110" i="5" s="1"/>
  <c r="Y111" i="5" s="1"/>
  <c r="Y112" i="5" s="1"/>
  <c r="V77" i="5"/>
  <c r="V90" i="5" s="1"/>
  <c r="R77" i="5"/>
  <c r="R90" i="5" s="1"/>
  <c r="AC12" i="6"/>
  <c r="AI12" i="6"/>
  <c r="Q135" i="6"/>
  <c r="Q103" i="6"/>
  <c r="Q136" i="6" s="1"/>
  <c r="AK12" i="6"/>
  <c r="AH13" i="6"/>
  <c r="AE13" i="6"/>
  <c r="Q132" i="6"/>
  <c r="Q100" i="6"/>
  <c r="Q133" i="6" s="1"/>
  <c r="AL14" i="6"/>
  <c r="R132" i="6"/>
  <c r="S132" i="6" s="1"/>
  <c r="T132" i="6" s="1"/>
  <c r="U132" i="6" s="1"/>
  <c r="R100" i="6"/>
  <c r="R133" i="6" s="1"/>
  <c r="S133" i="6" s="1"/>
  <c r="T133" i="6" s="1"/>
  <c r="U133" i="6" s="1"/>
  <c r="R141" i="6"/>
  <c r="S141" i="6" s="1"/>
  <c r="T141" i="6" s="1"/>
  <c r="U141" i="6" s="1"/>
  <c r="R109" i="6"/>
  <c r="R142" i="6" s="1"/>
  <c r="S142" i="6" s="1"/>
  <c r="T142" i="6" s="1"/>
  <c r="U142" i="6" s="1"/>
  <c r="AM13" i="6"/>
  <c r="Q138" i="6"/>
  <c r="Q106" i="6"/>
  <c r="Q139" i="6" s="1"/>
  <c r="V132" i="6"/>
  <c r="V100" i="6"/>
  <c r="V133" i="6" s="1"/>
  <c r="R135" i="6"/>
  <c r="S135" i="6" s="1"/>
  <c r="T135" i="6" s="1"/>
  <c r="U135" i="6" s="1"/>
  <c r="R103" i="6"/>
  <c r="R136" i="6" s="1"/>
  <c r="S136" i="6" s="1"/>
  <c r="T136" i="6" s="1"/>
  <c r="U136" i="6" s="1"/>
  <c r="V103" i="6"/>
  <c r="V136" i="6" s="1"/>
  <c r="V135" i="6"/>
  <c r="AD12" i="6"/>
  <c r="W129" i="6"/>
  <c r="W97" i="6"/>
  <c r="W130" i="6" s="1"/>
  <c r="X130" i="6" s="1"/>
  <c r="Y130" i="6" s="1"/>
  <c r="Z130" i="6" s="1"/>
  <c r="Q118" i="6"/>
  <c r="Q151" i="6" s="1"/>
  <c r="Q150" i="6"/>
  <c r="R115" i="6"/>
  <c r="R148" i="6" s="1"/>
  <c r="S148" i="6" s="1"/>
  <c r="R147" i="6"/>
  <c r="S147" i="6" s="1"/>
  <c r="AF12" i="6"/>
  <c r="AJ12" i="6"/>
  <c r="W100" i="6"/>
  <c r="W133" i="6" s="1"/>
  <c r="X133" i="6" s="1"/>
  <c r="Y133" i="6" s="1"/>
  <c r="Z133" i="6" s="1"/>
  <c r="W132" i="6"/>
  <c r="X132" i="6" s="1"/>
  <c r="Y132" i="6" s="1"/>
  <c r="Z132" i="6" s="1"/>
  <c r="W141" i="6"/>
  <c r="X141" i="6" s="1"/>
  <c r="Y141" i="6" s="1"/>
  <c r="Z141" i="6" s="1"/>
  <c r="W109" i="6"/>
  <c r="W142" i="6" s="1"/>
  <c r="X142" i="6" s="1"/>
  <c r="Y142" i="6" s="1"/>
  <c r="Z142" i="6" s="1"/>
  <c r="V141" i="6"/>
  <c r="V109" i="6"/>
  <c r="V142" i="6" s="1"/>
  <c r="AG12" i="6"/>
  <c r="R126" i="6"/>
  <c r="S126" i="6" s="1"/>
  <c r="T126" i="6" s="1"/>
  <c r="U126" i="6" s="1"/>
  <c r="R94" i="6"/>
  <c r="R127" i="6" s="1"/>
  <c r="S127" i="6" s="1"/>
  <c r="T127" i="6" s="1"/>
  <c r="U127" i="6" s="1"/>
  <c r="W135" i="6"/>
  <c r="X135" i="6" s="1"/>
  <c r="Y135" i="6" s="1"/>
  <c r="Z135" i="6" s="1"/>
  <c r="W103" i="6"/>
  <c r="W136" i="6" s="1"/>
  <c r="X136" i="6" s="1"/>
  <c r="Y136" i="6" s="1"/>
  <c r="Z136" i="6" s="1"/>
  <c r="Y86" i="5"/>
  <c r="Y116" i="5" s="1"/>
  <c r="Y117" i="5" s="1"/>
  <c r="Y118" i="5" s="1"/>
  <c r="R138" i="5"/>
  <c r="S138" i="5" s="1"/>
  <c r="T138" i="5" s="1"/>
  <c r="U138" i="5" s="1"/>
  <c r="R106" i="5"/>
  <c r="R139" i="5" s="1"/>
  <c r="S139" i="5" s="1"/>
  <c r="T139" i="5" s="1"/>
  <c r="U86" i="5"/>
  <c r="U116" i="5" s="1"/>
  <c r="U117" i="5" s="1"/>
  <c r="U118" i="5" s="1"/>
  <c r="Z86" i="5"/>
  <c r="Z116" i="5" s="1"/>
  <c r="Z117" i="5" s="1"/>
  <c r="Z118" i="5" s="1"/>
  <c r="Q86" i="5"/>
  <c r="Q116" i="5" s="1"/>
  <c r="V85" i="5"/>
  <c r="V113" i="5" s="1"/>
  <c r="R86" i="5"/>
  <c r="R116" i="5" s="1"/>
  <c r="Z85" i="5"/>
  <c r="Z113" i="5" s="1"/>
  <c r="Z114" i="5" s="1"/>
  <c r="Z115" i="5" s="1"/>
  <c r="AK12" i="5"/>
  <c r="Q134" i="5"/>
  <c r="Q102" i="5"/>
  <c r="AG12" i="5"/>
  <c r="V134" i="5"/>
  <c r="V102" i="5"/>
  <c r="AD12" i="5"/>
  <c r="Q132" i="5"/>
  <c r="Q100" i="5"/>
  <c r="Q133" i="5" s="1"/>
  <c r="T85" i="5"/>
  <c r="T113" i="5" s="1"/>
  <c r="T114" i="5" s="1"/>
  <c r="T115" i="5" s="1"/>
  <c r="Q85" i="5"/>
  <c r="Q113" i="5" s="1"/>
  <c r="W86" i="5"/>
  <c r="W116" i="5" s="1"/>
  <c r="S81" i="5"/>
  <c r="S101" i="5" s="1"/>
  <c r="S102" i="5" s="1"/>
  <c r="S103" i="5" s="1"/>
  <c r="W144" i="5"/>
  <c r="X144" i="5" s="1"/>
  <c r="Y144" i="5" s="1"/>
  <c r="Z144" i="5" s="1"/>
  <c r="W112" i="5"/>
  <c r="W145" i="5" s="1"/>
  <c r="X145" i="5" s="1"/>
  <c r="Y145" i="5" s="1"/>
  <c r="Z145" i="5" s="1"/>
  <c r="AI12" i="5"/>
  <c r="S85" i="5"/>
  <c r="S113" i="5" s="1"/>
  <c r="S114" i="5" s="1"/>
  <c r="S115" i="5" s="1"/>
  <c r="AF12" i="5"/>
  <c r="R85" i="5"/>
  <c r="R113" i="5" s="1"/>
  <c r="AM12" i="5"/>
  <c r="AL12" i="5"/>
  <c r="AC12" i="5"/>
  <c r="V117" i="5"/>
  <c r="V149" i="5"/>
  <c r="W106" i="5"/>
  <c r="W139" i="5" s="1"/>
  <c r="X139" i="5" s="1"/>
  <c r="Y139" i="5" s="1"/>
  <c r="Z139" i="5" s="1"/>
  <c r="W138" i="5"/>
  <c r="X138" i="5" s="1"/>
  <c r="Y138" i="5" s="1"/>
  <c r="Z138" i="5" s="1"/>
  <c r="AE12" i="5"/>
  <c r="W132" i="5"/>
  <c r="X132" i="5" s="1"/>
  <c r="Y132" i="5" s="1"/>
  <c r="Z132" i="5" s="1"/>
  <c r="W100" i="5"/>
  <c r="W133" i="5" s="1"/>
  <c r="X133" i="5" s="1"/>
  <c r="Y133" i="5" s="1"/>
  <c r="Z133" i="5" s="1"/>
  <c r="X86" i="5"/>
  <c r="X116" i="5" s="1"/>
  <c r="X117" i="5" s="1"/>
  <c r="X118" i="5" s="1"/>
  <c r="V129" i="5"/>
  <c r="V97" i="5"/>
  <c r="V130" i="5" s="1"/>
  <c r="R132" i="5"/>
  <c r="S132" i="5" s="1"/>
  <c r="T132" i="5" s="1"/>
  <c r="U132" i="5" s="1"/>
  <c r="R100" i="5"/>
  <c r="R133" i="5" s="1"/>
  <c r="S133" i="5" s="1"/>
  <c r="T133" i="5" s="1"/>
  <c r="U133" i="5" s="1"/>
  <c r="Q97" i="5"/>
  <c r="Q130" i="5" s="1"/>
  <c r="Q138" i="5"/>
  <c r="Q106" i="5"/>
  <c r="Q139" i="5" s="1"/>
  <c r="AH12" i="5"/>
  <c r="AJ12" i="5"/>
  <c r="V132" i="5"/>
  <c r="V100" i="5"/>
  <c r="V133" i="5" s="1"/>
  <c r="W114" i="5"/>
  <c r="W146" i="5"/>
  <c r="X146" i="5" s="1"/>
  <c r="W134" i="5"/>
  <c r="X134" i="5" s="1"/>
  <c r="Y134" i="5" s="1"/>
  <c r="Z134" i="5" s="1"/>
  <c r="W102" i="5"/>
  <c r="R134" i="5"/>
  <c r="S134" i="5" s="1"/>
  <c r="T134" i="5" s="1"/>
  <c r="R102" i="5"/>
  <c r="O82" i="2"/>
  <c r="O83" i="2"/>
  <c r="O80" i="2"/>
  <c r="O86" i="2"/>
  <c r="O81" i="2"/>
  <c r="AZ104" i="2"/>
  <c r="AZ105" i="2"/>
  <c r="AZ106" i="2"/>
  <c r="AZ107" i="2"/>
  <c r="AZ108" i="2"/>
  <c r="AZ109" i="2"/>
  <c r="AZ103" i="2"/>
  <c r="Z23" i="4"/>
  <c r="Y23" i="4"/>
  <c r="X23" i="4"/>
  <c r="W23" i="4"/>
  <c r="V23" i="4"/>
  <c r="U23" i="4"/>
  <c r="T23" i="4"/>
  <c r="S23" i="4"/>
  <c r="R23" i="4"/>
  <c r="Q23" i="4"/>
  <c r="P23" i="4"/>
  <c r="Z22" i="4"/>
  <c r="Y22" i="4"/>
  <c r="X22" i="4"/>
  <c r="W22" i="4"/>
  <c r="V22" i="4"/>
  <c r="U22" i="4"/>
  <c r="T22" i="4"/>
  <c r="S22" i="4"/>
  <c r="R22" i="4"/>
  <c r="Q22" i="4"/>
  <c r="P22" i="4"/>
  <c r="Z21" i="4"/>
  <c r="Y21" i="4"/>
  <c r="X21" i="4"/>
  <c r="W21" i="4"/>
  <c r="V21" i="4"/>
  <c r="U21" i="4"/>
  <c r="T21" i="4"/>
  <c r="S21" i="4"/>
  <c r="R21" i="4"/>
  <c r="Q21" i="4"/>
  <c r="P21" i="4"/>
  <c r="Z20" i="4"/>
  <c r="Y20" i="4"/>
  <c r="X20" i="4"/>
  <c r="W20" i="4"/>
  <c r="V20" i="4"/>
  <c r="U20" i="4"/>
  <c r="T20" i="4"/>
  <c r="S20" i="4"/>
  <c r="R20" i="4"/>
  <c r="Q20" i="4"/>
  <c r="P20" i="4"/>
  <c r="Z19" i="4"/>
  <c r="Y19" i="4"/>
  <c r="X19" i="4"/>
  <c r="W19" i="4"/>
  <c r="V19" i="4"/>
  <c r="U19" i="4"/>
  <c r="T19" i="4"/>
  <c r="S19" i="4"/>
  <c r="R19" i="4"/>
  <c r="Q19" i="4"/>
  <c r="P19" i="4"/>
  <c r="Z18" i="4"/>
  <c r="Y18" i="4"/>
  <c r="X18" i="4"/>
  <c r="W18" i="4"/>
  <c r="V18" i="4"/>
  <c r="U18" i="4"/>
  <c r="T18" i="4"/>
  <c r="S18" i="4"/>
  <c r="R18" i="4"/>
  <c r="Q18" i="4"/>
  <c r="P18" i="4"/>
  <c r="Z17" i="4"/>
  <c r="Y17" i="4"/>
  <c r="X17" i="4"/>
  <c r="W17" i="4"/>
  <c r="V17" i="4"/>
  <c r="U17" i="4"/>
  <c r="T17" i="4"/>
  <c r="S17" i="4"/>
  <c r="R17" i="4"/>
  <c r="Q17" i="4"/>
  <c r="P17" i="4"/>
  <c r="Z16" i="4"/>
  <c r="Y16" i="4"/>
  <c r="X16" i="4"/>
  <c r="W16" i="4"/>
  <c r="V16" i="4"/>
  <c r="U16" i="4"/>
  <c r="T16" i="4"/>
  <c r="S16" i="4"/>
  <c r="R16" i="4"/>
  <c r="Q16" i="4"/>
  <c r="P16" i="4"/>
  <c r="Z15" i="4"/>
  <c r="Y15" i="4"/>
  <c r="X15" i="4"/>
  <c r="W15" i="4"/>
  <c r="V15" i="4"/>
  <c r="U15" i="4"/>
  <c r="T15" i="4"/>
  <c r="S15" i="4"/>
  <c r="R15" i="4"/>
  <c r="Q15" i="4"/>
  <c r="P15" i="4"/>
  <c r="Z14" i="4"/>
  <c r="Y14" i="4"/>
  <c r="X14" i="4"/>
  <c r="W14" i="4"/>
  <c r="V14" i="4"/>
  <c r="U14" i="4"/>
  <c r="T14" i="4"/>
  <c r="S14" i="4"/>
  <c r="R14" i="4"/>
  <c r="Q14" i="4"/>
  <c r="P14" i="4"/>
  <c r="Q23" i="2"/>
  <c r="R23" i="2"/>
  <c r="S23" i="2"/>
  <c r="T23" i="2"/>
  <c r="U23" i="2"/>
  <c r="V23" i="2"/>
  <c r="W23" i="2"/>
  <c r="X23" i="2"/>
  <c r="Y23" i="2"/>
  <c r="Z23" i="2"/>
  <c r="P23" i="2"/>
  <c r="Q22" i="2"/>
  <c r="Q85" i="2" s="1"/>
  <c r="Q113" i="2" s="1"/>
  <c r="R22" i="2"/>
  <c r="R85" i="2" s="1"/>
  <c r="R113" i="2" s="1"/>
  <c r="S22" i="2"/>
  <c r="S85" i="2" s="1"/>
  <c r="S113" i="2" s="1"/>
  <c r="S114" i="2" s="1"/>
  <c r="S115" i="2" s="1"/>
  <c r="T22" i="2"/>
  <c r="T85" i="2" s="1"/>
  <c r="T113" i="2" s="1"/>
  <c r="T114" i="2" s="1"/>
  <c r="T115" i="2" s="1"/>
  <c r="U22" i="2"/>
  <c r="U85" i="2" s="1"/>
  <c r="U113" i="2" s="1"/>
  <c r="U114" i="2" s="1"/>
  <c r="U115" i="2" s="1"/>
  <c r="V22" i="2"/>
  <c r="V85" i="2" s="1"/>
  <c r="V113" i="2" s="1"/>
  <c r="W22" i="2"/>
  <c r="W85" i="2" s="1"/>
  <c r="W113" i="2" s="1"/>
  <c r="X22" i="2"/>
  <c r="X85" i="2" s="1"/>
  <c r="X113" i="2" s="1"/>
  <c r="X114" i="2" s="1"/>
  <c r="X115" i="2" s="1"/>
  <c r="Y22" i="2"/>
  <c r="Y85" i="2" s="1"/>
  <c r="Y113" i="2" s="1"/>
  <c r="Y114" i="2" s="1"/>
  <c r="Y115" i="2" s="1"/>
  <c r="Z22" i="2"/>
  <c r="Z85" i="2" s="1"/>
  <c r="Z113" i="2" s="1"/>
  <c r="Z114" i="2" s="1"/>
  <c r="Z115" i="2" s="1"/>
  <c r="P22" i="2"/>
  <c r="P85" i="2" s="1"/>
  <c r="P113" i="2" s="1"/>
  <c r="P114" i="2" s="1"/>
  <c r="P115" i="2" s="1"/>
  <c r="Q21" i="2"/>
  <c r="Q84" i="2" s="1"/>
  <c r="Q110" i="2" s="1"/>
  <c r="R21" i="2"/>
  <c r="R84" i="2" s="1"/>
  <c r="R110" i="2" s="1"/>
  <c r="S21" i="2"/>
  <c r="S84" i="2" s="1"/>
  <c r="S110" i="2" s="1"/>
  <c r="S111" i="2" s="1"/>
  <c r="S112" i="2" s="1"/>
  <c r="T21" i="2"/>
  <c r="T84" i="2" s="1"/>
  <c r="T110" i="2" s="1"/>
  <c r="T111" i="2" s="1"/>
  <c r="T112" i="2" s="1"/>
  <c r="U21" i="2"/>
  <c r="U84" i="2" s="1"/>
  <c r="U110" i="2" s="1"/>
  <c r="U111" i="2" s="1"/>
  <c r="U112" i="2" s="1"/>
  <c r="V21" i="2"/>
  <c r="V84" i="2" s="1"/>
  <c r="V110" i="2" s="1"/>
  <c r="W21" i="2"/>
  <c r="W84" i="2" s="1"/>
  <c r="W110" i="2" s="1"/>
  <c r="X21" i="2"/>
  <c r="X84" i="2" s="1"/>
  <c r="X110" i="2" s="1"/>
  <c r="X111" i="2" s="1"/>
  <c r="X112" i="2" s="1"/>
  <c r="Y21" i="2"/>
  <c r="Y84" i="2" s="1"/>
  <c r="Y110" i="2" s="1"/>
  <c r="Y111" i="2" s="1"/>
  <c r="Y112" i="2" s="1"/>
  <c r="Z21" i="2"/>
  <c r="Z84" i="2" s="1"/>
  <c r="Z110" i="2" s="1"/>
  <c r="Z111" i="2" s="1"/>
  <c r="Z112" i="2" s="1"/>
  <c r="P21" i="2"/>
  <c r="P84" i="2" s="1"/>
  <c r="P110" i="2" s="1"/>
  <c r="P111" i="2" s="1"/>
  <c r="P112" i="2" s="1"/>
  <c r="Q20" i="2"/>
  <c r="R20" i="2"/>
  <c r="S20" i="2"/>
  <c r="T20" i="2"/>
  <c r="U20" i="2"/>
  <c r="V20" i="2"/>
  <c r="W20" i="2"/>
  <c r="W83" i="2" s="1"/>
  <c r="W107" i="2" s="1"/>
  <c r="X20" i="2"/>
  <c r="X83" i="2" s="1"/>
  <c r="X107" i="2" s="1"/>
  <c r="X108" i="2" s="1"/>
  <c r="X109" i="2" s="1"/>
  <c r="Y20" i="2"/>
  <c r="Y83" i="2" s="1"/>
  <c r="Y107" i="2" s="1"/>
  <c r="Y108" i="2" s="1"/>
  <c r="Y109" i="2" s="1"/>
  <c r="Z20" i="2"/>
  <c r="P20" i="2"/>
  <c r="Q19" i="2"/>
  <c r="Q82" i="2" s="1"/>
  <c r="Q104" i="2" s="1"/>
  <c r="R19" i="2"/>
  <c r="R82" i="2" s="1"/>
  <c r="R104" i="2" s="1"/>
  <c r="S19" i="2"/>
  <c r="S82" i="2" s="1"/>
  <c r="S104" i="2" s="1"/>
  <c r="S105" i="2" s="1"/>
  <c r="S106" i="2" s="1"/>
  <c r="T19" i="2"/>
  <c r="T82" i="2" s="1"/>
  <c r="T104" i="2" s="1"/>
  <c r="T105" i="2" s="1"/>
  <c r="T106" i="2" s="1"/>
  <c r="U19" i="2"/>
  <c r="U82" i="2" s="1"/>
  <c r="U104" i="2" s="1"/>
  <c r="U105" i="2" s="1"/>
  <c r="U106" i="2" s="1"/>
  <c r="V19" i="2"/>
  <c r="V82" i="2" s="1"/>
  <c r="V104" i="2" s="1"/>
  <c r="W19" i="2"/>
  <c r="X19" i="2"/>
  <c r="X82" i="2" s="1"/>
  <c r="X104" i="2" s="1"/>
  <c r="X105" i="2" s="1"/>
  <c r="X106" i="2" s="1"/>
  <c r="Y19" i="2"/>
  <c r="Y82" i="2" s="1"/>
  <c r="Y104" i="2" s="1"/>
  <c r="Y105" i="2" s="1"/>
  <c r="Y106" i="2" s="1"/>
  <c r="Z19" i="2"/>
  <c r="Z82" i="2" s="1"/>
  <c r="Z104" i="2" s="1"/>
  <c r="Z105" i="2" s="1"/>
  <c r="Z106" i="2" s="1"/>
  <c r="P19" i="2"/>
  <c r="P82" i="2" s="1"/>
  <c r="P104" i="2" s="1"/>
  <c r="P105" i="2" s="1"/>
  <c r="P106" i="2" s="1"/>
  <c r="Q18" i="2"/>
  <c r="R18" i="2"/>
  <c r="R81" i="2" s="1"/>
  <c r="R101" i="2" s="1"/>
  <c r="S18" i="2"/>
  <c r="S81" i="2" s="1"/>
  <c r="S101" i="2" s="1"/>
  <c r="S102" i="2" s="1"/>
  <c r="S103" i="2" s="1"/>
  <c r="T18" i="2"/>
  <c r="T81" i="2" s="1"/>
  <c r="T101" i="2" s="1"/>
  <c r="T102" i="2" s="1"/>
  <c r="T103" i="2" s="1"/>
  <c r="U18" i="2"/>
  <c r="U81" i="2" s="1"/>
  <c r="U101" i="2" s="1"/>
  <c r="U102" i="2" s="1"/>
  <c r="U103" i="2" s="1"/>
  <c r="V18" i="2"/>
  <c r="V81" i="2" s="1"/>
  <c r="V101" i="2" s="1"/>
  <c r="W18" i="2"/>
  <c r="W81" i="2" s="1"/>
  <c r="W101" i="2" s="1"/>
  <c r="X18" i="2"/>
  <c r="X81" i="2" s="1"/>
  <c r="X101" i="2" s="1"/>
  <c r="X102" i="2" s="1"/>
  <c r="X103" i="2" s="1"/>
  <c r="Y18" i="2"/>
  <c r="Y81" i="2" s="1"/>
  <c r="Y101" i="2" s="1"/>
  <c r="Y102" i="2" s="1"/>
  <c r="Y103" i="2" s="1"/>
  <c r="Z18" i="2"/>
  <c r="Z81" i="2" s="1"/>
  <c r="Z101" i="2" s="1"/>
  <c r="Z102" i="2" s="1"/>
  <c r="Z103" i="2" s="1"/>
  <c r="P18" i="2"/>
  <c r="P81" i="2" s="1"/>
  <c r="P101" i="2" s="1"/>
  <c r="P102" i="2" s="1"/>
  <c r="P103" i="2" s="1"/>
  <c r="Q17" i="2"/>
  <c r="R17" i="2"/>
  <c r="S17" i="2"/>
  <c r="T17" i="2"/>
  <c r="U17" i="2"/>
  <c r="V17" i="2"/>
  <c r="W17" i="2"/>
  <c r="W80" i="2" s="1"/>
  <c r="W98" i="2" s="1"/>
  <c r="X17" i="2"/>
  <c r="X80" i="2" s="1"/>
  <c r="X98" i="2" s="1"/>
  <c r="X99" i="2" s="1"/>
  <c r="X100" i="2" s="1"/>
  <c r="Y17" i="2"/>
  <c r="Z17" i="2"/>
  <c r="P17" i="2"/>
  <c r="Q16" i="2"/>
  <c r="R16" i="2"/>
  <c r="S16" i="2"/>
  <c r="T16" i="2"/>
  <c r="T79" i="2" s="1"/>
  <c r="T95" i="2" s="1"/>
  <c r="T96" i="2" s="1"/>
  <c r="T97" i="2" s="1"/>
  <c r="U16" i="2"/>
  <c r="U79" i="2" s="1"/>
  <c r="U95" i="2" s="1"/>
  <c r="U96" i="2" s="1"/>
  <c r="U97" i="2" s="1"/>
  <c r="V16" i="2"/>
  <c r="W16" i="2"/>
  <c r="X16" i="2"/>
  <c r="Y16" i="2"/>
  <c r="Z16" i="2"/>
  <c r="P16" i="2"/>
  <c r="Q15" i="2"/>
  <c r="Q78" i="2" s="1"/>
  <c r="Q92" i="2" s="1"/>
  <c r="R15" i="2"/>
  <c r="R78" i="2" s="1"/>
  <c r="R92" i="2" s="1"/>
  <c r="S15" i="2"/>
  <c r="S78" i="2" s="1"/>
  <c r="S92" i="2" s="1"/>
  <c r="S93" i="2" s="1"/>
  <c r="S94" i="2" s="1"/>
  <c r="T15" i="2"/>
  <c r="T78" i="2" s="1"/>
  <c r="T92" i="2" s="1"/>
  <c r="T93" i="2" s="1"/>
  <c r="T94" i="2" s="1"/>
  <c r="U15" i="2"/>
  <c r="U78" i="2" s="1"/>
  <c r="U92" i="2" s="1"/>
  <c r="U93" i="2" s="1"/>
  <c r="U94" i="2" s="1"/>
  <c r="V15" i="2"/>
  <c r="V78" i="2" s="1"/>
  <c r="V92" i="2" s="1"/>
  <c r="W15" i="2"/>
  <c r="X15" i="2"/>
  <c r="X78" i="2" s="1"/>
  <c r="X92" i="2" s="1"/>
  <c r="X93" i="2" s="1"/>
  <c r="X94" i="2" s="1"/>
  <c r="Y15" i="2"/>
  <c r="Y78" i="2" s="1"/>
  <c r="Y92" i="2" s="1"/>
  <c r="Y93" i="2" s="1"/>
  <c r="Y94" i="2" s="1"/>
  <c r="Z15" i="2"/>
  <c r="Z78" i="2" s="1"/>
  <c r="Z92" i="2" s="1"/>
  <c r="Z93" i="2" s="1"/>
  <c r="Z94" i="2" s="1"/>
  <c r="P15" i="2"/>
  <c r="P78" i="2" s="1"/>
  <c r="P92" i="2" s="1"/>
  <c r="P93" i="2" s="1"/>
  <c r="P94" i="2" s="1"/>
  <c r="Q14" i="2"/>
  <c r="Q77" i="2" s="1"/>
  <c r="Q90" i="2" s="1"/>
  <c r="R14" i="2"/>
  <c r="R77" i="2" s="1"/>
  <c r="R90" i="2" s="1"/>
  <c r="S14" i="2"/>
  <c r="S77" i="2" s="1"/>
  <c r="S90" i="2" s="1"/>
  <c r="S91" i="2" s="1"/>
  <c r="T14" i="2"/>
  <c r="T77" i="2" s="1"/>
  <c r="T90" i="2" s="1"/>
  <c r="T91" i="2" s="1"/>
  <c r="U14" i="2"/>
  <c r="U77" i="2" s="1"/>
  <c r="U90" i="2" s="1"/>
  <c r="U91" i="2" s="1"/>
  <c r="V14" i="2"/>
  <c r="V77" i="2" s="1"/>
  <c r="V90" i="2" s="1"/>
  <c r="W14" i="2"/>
  <c r="W77" i="2" s="1"/>
  <c r="W90" i="2" s="1"/>
  <c r="X14" i="2"/>
  <c r="X77" i="2" s="1"/>
  <c r="X90" i="2" s="1"/>
  <c r="X91" i="2" s="1"/>
  <c r="Y14" i="2"/>
  <c r="Y77" i="2" s="1"/>
  <c r="Y90" i="2" s="1"/>
  <c r="Y91" i="2" s="1"/>
  <c r="Z14" i="2"/>
  <c r="Z77" i="2" s="1"/>
  <c r="Z90" i="2" s="1"/>
  <c r="Z91" i="2" s="1"/>
  <c r="P14" i="2"/>
  <c r="P77" i="2" s="1"/>
  <c r="P90" i="2" s="1"/>
  <c r="P91" i="2" s="1"/>
  <c r="Y13" i="4"/>
  <c r="Q11" i="4"/>
  <c r="M124" i="4"/>
  <c r="L124" i="4"/>
  <c r="K124" i="4"/>
  <c r="J124" i="4"/>
  <c r="I124" i="4"/>
  <c r="H124" i="4"/>
  <c r="G124" i="4"/>
  <c r="F124" i="4"/>
  <c r="E124" i="4"/>
  <c r="D124" i="4"/>
  <c r="C124" i="4"/>
  <c r="M123" i="4"/>
  <c r="L123" i="4"/>
  <c r="K123" i="4"/>
  <c r="J123" i="4"/>
  <c r="I123" i="4"/>
  <c r="H123" i="4"/>
  <c r="G123" i="4"/>
  <c r="F123" i="4"/>
  <c r="E123" i="4"/>
  <c r="D123" i="4"/>
  <c r="C123" i="4"/>
  <c r="M121" i="4"/>
  <c r="L121" i="4"/>
  <c r="K121" i="4"/>
  <c r="J121" i="4"/>
  <c r="I121" i="4"/>
  <c r="H121" i="4"/>
  <c r="G121" i="4"/>
  <c r="F121" i="4"/>
  <c r="E121" i="4"/>
  <c r="D121" i="4"/>
  <c r="C121" i="4"/>
  <c r="M120" i="4"/>
  <c r="L120" i="4"/>
  <c r="K120" i="4"/>
  <c r="J120" i="4"/>
  <c r="I120" i="4"/>
  <c r="H120" i="4"/>
  <c r="G120" i="4"/>
  <c r="F120" i="4"/>
  <c r="E120" i="4"/>
  <c r="D120" i="4"/>
  <c r="C120" i="4"/>
  <c r="M119" i="4"/>
  <c r="L119" i="4"/>
  <c r="K119" i="4"/>
  <c r="J119" i="4"/>
  <c r="I119" i="4"/>
  <c r="H119" i="4"/>
  <c r="G119" i="4"/>
  <c r="F119" i="4"/>
  <c r="E119" i="4"/>
  <c r="D119" i="4"/>
  <c r="C119" i="4"/>
  <c r="M118" i="4"/>
  <c r="L118" i="4"/>
  <c r="K118" i="4"/>
  <c r="J118" i="4"/>
  <c r="I118" i="4"/>
  <c r="H118" i="4"/>
  <c r="G118" i="4"/>
  <c r="F118" i="4"/>
  <c r="E118" i="4"/>
  <c r="D118" i="4"/>
  <c r="C118" i="4"/>
  <c r="M116" i="4"/>
  <c r="L116" i="4"/>
  <c r="K116" i="4"/>
  <c r="J116" i="4"/>
  <c r="I116" i="4"/>
  <c r="H116" i="4"/>
  <c r="G116" i="4"/>
  <c r="F116" i="4"/>
  <c r="E116" i="4"/>
  <c r="D116" i="4"/>
  <c r="C116" i="4"/>
  <c r="M115" i="4"/>
  <c r="L115" i="4"/>
  <c r="K115" i="4"/>
  <c r="J115" i="4"/>
  <c r="I115" i="4"/>
  <c r="H115" i="4"/>
  <c r="G115" i="4"/>
  <c r="F115" i="4"/>
  <c r="E115" i="4"/>
  <c r="D115" i="4"/>
  <c r="C115" i="4"/>
  <c r="M114" i="4"/>
  <c r="L114" i="4"/>
  <c r="K114" i="4"/>
  <c r="J114" i="4"/>
  <c r="I114" i="4"/>
  <c r="H114" i="4"/>
  <c r="G114" i="4"/>
  <c r="F114" i="4"/>
  <c r="E114" i="4"/>
  <c r="D114" i="4"/>
  <c r="C114" i="4"/>
  <c r="M112" i="4"/>
  <c r="Z13" i="4" s="1"/>
  <c r="L112" i="4"/>
  <c r="Y11" i="4" s="1"/>
  <c r="K112" i="4"/>
  <c r="X11" i="4" s="1"/>
  <c r="J112" i="4"/>
  <c r="W11" i="4" s="1"/>
  <c r="I112" i="4"/>
  <c r="V13" i="4" s="1"/>
  <c r="H112" i="4"/>
  <c r="U11" i="4" s="1"/>
  <c r="G112" i="4"/>
  <c r="T11" i="4" s="1"/>
  <c r="F112" i="4"/>
  <c r="S11" i="4" s="1"/>
  <c r="E112" i="4"/>
  <c r="R13" i="4" s="1"/>
  <c r="D112" i="4"/>
  <c r="Q13" i="4" s="1"/>
  <c r="C112" i="4"/>
  <c r="P11" i="4" s="1"/>
  <c r="AM10" i="4"/>
  <c r="AL10" i="4"/>
  <c r="AL11" i="4" s="1"/>
  <c r="AK10" i="4"/>
  <c r="AK11" i="4" s="1"/>
  <c r="AK12" i="4" s="1"/>
  <c r="AJ10" i="4"/>
  <c r="AI10" i="4"/>
  <c r="AH10" i="4"/>
  <c r="AH11" i="4" s="1"/>
  <c r="AH12" i="4" s="1"/>
  <c r="AH13" i="4" s="1"/>
  <c r="AG10" i="4"/>
  <c r="AF10" i="4"/>
  <c r="AF11" i="4" s="1"/>
  <c r="AE10" i="4"/>
  <c r="AD10" i="4"/>
  <c r="AD11" i="4" s="1"/>
  <c r="AC10" i="4"/>
  <c r="AC11" i="4" s="1"/>
  <c r="AC12" i="4" s="1"/>
  <c r="AC10" i="2"/>
  <c r="AC11" i="2" s="1"/>
  <c r="AE10" i="2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AE102" i="2" s="1"/>
  <c r="AE103" i="2" s="1"/>
  <c r="AE104" i="2" s="1"/>
  <c r="AE105" i="2" s="1"/>
  <c r="AE106" i="2" s="1"/>
  <c r="AE107" i="2" s="1"/>
  <c r="AE108" i="2" s="1"/>
  <c r="AE109" i="2" s="1"/>
  <c r="AF10" i="2"/>
  <c r="AG10" i="2"/>
  <c r="AH10" i="2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H37" i="2" s="1"/>
  <c r="AH38" i="2" s="1"/>
  <c r="AH39" i="2" s="1"/>
  <c r="AH40" i="2" s="1"/>
  <c r="AH41" i="2" s="1"/>
  <c r="AH42" i="2" s="1"/>
  <c r="AH43" i="2" s="1"/>
  <c r="AH44" i="2" s="1"/>
  <c r="AH45" i="2" s="1"/>
  <c r="AH46" i="2" s="1"/>
  <c r="AH47" i="2" s="1"/>
  <c r="AH48" i="2" s="1"/>
  <c r="AH49" i="2" s="1"/>
  <c r="AH50" i="2" s="1"/>
  <c r="AH51" i="2" s="1"/>
  <c r="AH52" i="2" s="1"/>
  <c r="AH53" i="2" s="1"/>
  <c r="AH54" i="2" s="1"/>
  <c r="AH55" i="2" s="1"/>
  <c r="AH56" i="2" s="1"/>
  <c r="AH57" i="2" s="1"/>
  <c r="AH58" i="2" s="1"/>
  <c r="AH59" i="2" s="1"/>
  <c r="AH60" i="2" s="1"/>
  <c r="AH61" i="2" s="1"/>
  <c r="AH62" i="2" s="1"/>
  <c r="AH63" i="2" s="1"/>
  <c r="AH64" i="2" s="1"/>
  <c r="AH65" i="2" s="1"/>
  <c r="AH66" i="2" s="1"/>
  <c r="AH67" i="2" s="1"/>
  <c r="AH68" i="2" s="1"/>
  <c r="AH69" i="2" s="1"/>
  <c r="AH70" i="2" s="1"/>
  <c r="AH71" i="2" s="1"/>
  <c r="AH72" i="2" s="1"/>
  <c r="AH73" i="2" s="1"/>
  <c r="AH74" i="2" s="1"/>
  <c r="AH75" i="2" s="1"/>
  <c r="AH76" i="2" s="1"/>
  <c r="AH77" i="2" s="1"/>
  <c r="AH78" i="2" s="1"/>
  <c r="AH79" i="2" s="1"/>
  <c r="AH80" i="2" s="1"/>
  <c r="AH81" i="2" s="1"/>
  <c r="AH82" i="2" s="1"/>
  <c r="AH83" i="2" s="1"/>
  <c r="AH84" i="2" s="1"/>
  <c r="AH85" i="2" s="1"/>
  <c r="AH86" i="2" s="1"/>
  <c r="AH87" i="2" s="1"/>
  <c r="AH88" i="2" s="1"/>
  <c r="AH89" i="2" s="1"/>
  <c r="AH90" i="2" s="1"/>
  <c r="AH91" i="2" s="1"/>
  <c r="AH92" i="2" s="1"/>
  <c r="AH93" i="2" s="1"/>
  <c r="AH94" i="2" s="1"/>
  <c r="AH95" i="2" s="1"/>
  <c r="AH96" i="2" s="1"/>
  <c r="AH97" i="2" s="1"/>
  <c r="AH98" i="2" s="1"/>
  <c r="AH99" i="2" s="1"/>
  <c r="AH100" i="2" s="1"/>
  <c r="AH101" i="2" s="1"/>
  <c r="AH102" i="2" s="1"/>
  <c r="AH103" i="2" s="1"/>
  <c r="AH104" i="2" s="1"/>
  <c r="AH105" i="2" s="1"/>
  <c r="AH106" i="2" s="1"/>
  <c r="AH107" i="2" s="1"/>
  <c r="AH108" i="2" s="1"/>
  <c r="AH109" i="2" s="1"/>
  <c r="AI10" i="2"/>
  <c r="AI11" i="2" s="1"/>
  <c r="AI12" i="2" s="1"/>
  <c r="AI13" i="2" s="1"/>
  <c r="AI14" i="2" s="1"/>
  <c r="AI15" i="2" s="1"/>
  <c r="AI16" i="2" s="1"/>
  <c r="AI17" i="2" s="1"/>
  <c r="AI18" i="2" s="1"/>
  <c r="AI19" i="2" s="1"/>
  <c r="AI20" i="2" s="1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I33" i="2" s="1"/>
  <c r="AI34" i="2" s="1"/>
  <c r="AI35" i="2" s="1"/>
  <c r="AI36" i="2" s="1"/>
  <c r="AI37" i="2" s="1"/>
  <c r="AI38" i="2" s="1"/>
  <c r="AI39" i="2" s="1"/>
  <c r="AI40" i="2" s="1"/>
  <c r="AI41" i="2" s="1"/>
  <c r="AI42" i="2" s="1"/>
  <c r="AI43" i="2" s="1"/>
  <c r="AI44" i="2" s="1"/>
  <c r="AI45" i="2" s="1"/>
  <c r="AI46" i="2" s="1"/>
  <c r="AI47" i="2" s="1"/>
  <c r="AI48" i="2" s="1"/>
  <c r="AI49" i="2" s="1"/>
  <c r="AI50" i="2" s="1"/>
  <c r="AI51" i="2" s="1"/>
  <c r="AI52" i="2" s="1"/>
  <c r="AI53" i="2" s="1"/>
  <c r="AI54" i="2" s="1"/>
  <c r="AI55" i="2" s="1"/>
  <c r="AI56" i="2" s="1"/>
  <c r="AI57" i="2" s="1"/>
  <c r="AI58" i="2" s="1"/>
  <c r="AI59" i="2" s="1"/>
  <c r="AI60" i="2" s="1"/>
  <c r="AI61" i="2" s="1"/>
  <c r="AI62" i="2" s="1"/>
  <c r="AI63" i="2" s="1"/>
  <c r="AI64" i="2" s="1"/>
  <c r="AI65" i="2" s="1"/>
  <c r="AI66" i="2" s="1"/>
  <c r="AI67" i="2" s="1"/>
  <c r="AI68" i="2" s="1"/>
  <c r="AI69" i="2" s="1"/>
  <c r="AI70" i="2" s="1"/>
  <c r="AI71" i="2" s="1"/>
  <c r="AI72" i="2" s="1"/>
  <c r="AI73" i="2" s="1"/>
  <c r="AI74" i="2" s="1"/>
  <c r="AI75" i="2" s="1"/>
  <c r="AI76" i="2" s="1"/>
  <c r="AI77" i="2" s="1"/>
  <c r="AI78" i="2" s="1"/>
  <c r="AI79" i="2" s="1"/>
  <c r="AI80" i="2" s="1"/>
  <c r="AI81" i="2" s="1"/>
  <c r="AI82" i="2" s="1"/>
  <c r="AI83" i="2" s="1"/>
  <c r="AI84" i="2" s="1"/>
  <c r="AI85" i="2" s="1"/>
  <c r="AI86" i="2" s="1"/>
  <c r="AI87" i="2" s="1"/>
  <c r="AI88" i="2" s="1"/>
  <c r="AI89" i="2" s="1"/>
  <c r="AI90" i="2" s="1"/>
  <c r="AI91" i="2" s="1"/>
  <c r="AI92" i="2" s="1"/>
  <c r="AI93" i="2" s="1"/>
  <c r="AI94" i="2" s="1"/>
  <c r="AI95" i="2" s="1"/>
  <c r="AI96" i="2" s="1"/>
  <c r="AI97" i="2" s="1"/>
  <c r="AI98" i="2" s="1"/>
  <c r="AI99" i="2" s="1"/>
  <c r="AI100" i="2" s="1"/>
  <c r="AI101" i="2" s="1"/>
  <c r="AI102" i="2" s="1"/>
  <c r="AI103" i="2" s="1"/>
  <c r="AI104" i="2" s="1"/>
  <c r="AI105" i="2" s="1"/>
  <c r="AI106" i="2" s="1"/>
  <c r="AI107" i="2" s="1"/>
  <c r="AI108" i="2" s="1"/>
  <c r="AI109" i="2" s="1"/>
  <c r="AJ10" i="2"/>
  <c r="AJ11" i="2" s="1"/>
  <c r="AJ12" i="2" s="1"/>
  <c r="AJ13" i="2" s="1"/>
  <c r="AJ14" i="2" s="1"/>
  <c r="AJ15" i="2" s="1"/>
  <c r="AJ16" i="2" s="1"/>
  <c r="AJ17" i="2" s="1"/>
  <c r="AJ18" i="2" s="1"/>
  <c r="AJ19" i="2" s="1"/>
  <c r="AJ20" i="2" s="1"/>
  <c r="AJ21" i="2" s="1"/>
  <c r="AJ22" i="2" s="1"/>
  <c r="AJ23" i="2" s="1"/>
  <c r="AJ24" i="2" s="1"/>
  <c r="AJ25" i="2" s="1"/>
  <c r="AJ26" i="2" s="1"/>
  <c r="AJ27" i="2" s="1"/>
  <c r="AJ28" i="2" s="1"/>
  <c r="AJ29" i="2" s="1"/>
  <c r="AJ30" i="2" s="1"/>
  <c r="AJ31" i="2" s="1"/>
  <c r="AJ32" i="2" s="1"/>
  <c r="AJ33" i="2" s="1"/>
  <c r="AJ34" i="2" s="1"/>
  <c r="AJ35" i="2" s="1"/>
  <c r="AJ36" i="2" s="1"/>
  <c r="AJ37" i="2" s="1"/>
  <c r="AJ38" i="2" s="1"/>
  <c r="AJ39" i="2" s="1"/>
  <c r="AJ40" i="2" s="1"/>
  <c r="AJ41" i="2" s="1"/>
  <c r="AJ42" i="2" s="1"/>
  <c r="AJ43" i="2" s="1"/>
  <c r="AJ44" i="2" s="1"/>
  <c r="AJ45" i="2" s="1"/>
  <c r="AJ46" i="2" s="1"/>
  <c r="AJ47" i="2" s="1"/>
  <c r="AJ48" i="2" s="1"/>
  <c r="AJ49" i="2" s="1"/>
  <c r="AJ50" i="2" s="1"/>
  <c r="AJ51" i="2" s="1"/>
  <c r="AJ52" i="2" s="1"/>
  <c r="AJ53" i="2" s="1"/>
  <c r="AJ54" i="2" s="1"/>
  <c r="AJ55" i="2" s="1"/>
  <c r="AJ56" i="2" s="1"/>
  <c r="AJ57" i="2" s="1"/>
  <c r="AJ58" i="2" s="1"/>
  <c r="AJ59" i="2" s="1"/>
  <c r="AJ60" i="2" s="1"/>
  <c r="AJ61" i="2" s="1"/>
  <c r="AJ62" i="2" s="1"/>
  <c r="AJ63" i="2" s="1"/>
  <c r="AJ64" i="2" s="1"/>
  <c r="AJ65" i="2" s="1"/>
  <c r="AJ66" i="2" s="1"/>
  <c r="AJ67" i="2" s="1"/>
  <c r="AJ68" i="2" s="1"/>
  <c r="AJ69" i="2" s="1"/>
  <c r="AJ70" i="2" s="1"/>
  <c r="AJ71" i="2" s="1"/>
  <c r="AJ72" i="2" s="1"/>
  <c r="AJ73" i="2" s="1"/>
  <c r="AJ74" i="2" s="1"/>
  <c r="AJ75" i="2" s="1"/>
  <c r="AJ76" i="2" s="1"/>
  <c r="AJ77" i="2" s="1"/>
  <c r="AJ78" i="2" s="1"/>
  <c r="AJ79" i="2" s="1"/>
  <c r="AJ80" i="2" s="1"/>
  <c r="AJ81" i="2" s="1"/>
  <c r="AJ82" i="2" s="1"/>
  <c r="AJ83" i="2" s="1"/>
  <c r="AJ84" i="2" s="1"/>
  <c r="AJ85" i="2" s="1"/>
  <c r="AJ86" i="2" s="1"/>
  <c r="AJ87" i="2" s="1"/>
  <c r="AJ88" i="2" s="1"/>
  <c r="AJ89" i="2" s="1"/>
  <c r="AJ90" i="2" s="1"/>
  <c r="AJ91" i="2" s="1"/>
  <c r="AJ92" i="2" s="1"/>
  <c r="AJ93" i="2" s="1"/>
  <c r="AJ94" i="2" s="1"/>
  <c r="AJ95" i="2" s="1"/>
  <c r="AJ96" i="2" s="1"/>
  <c r="AJ97" i="2" s="1"/>
  <c r="AJ98" i="2" s="1"/>
  <c r="AJ99" i="2" s="1"/>
  <c r="AJ100" i="2" s="1"/>
  <c r="AJ101" i="2" s="1"/>
  <c r="AJ102" i="2" s="1"/>
  <c r="AJ103" i="2" s="1"/>
  <c r="AJ104" i="2" s="1"/>
  <c r="AJ105" i="2" s="1"/>
  <c r="AJ106" i="2" s="1"/>
  <c r="AJ107" i="2" s="1"/>
  <c r="AJ108" i="2" s="1"/>
  <c r="AJ109" i="2" s="1"/>
  <c r="AK10" i="2"/>
  <c r="AK11" i="2" s="1"/>
  <c r="AK12" i="2" s="1"/>
  <c r="AK13" i="2" s="1"/>
  <c r="AK14" i="2" s="1"/>
  <c r="AK15" i="2" s="1"/>
  <c r="AK16" i="2" s="1"/>
  <c r="AK17" i="2" s="1"/>
  <c r="AK18" i="2" s="1"/>
  <c r="AK19" i="2" s="1"/>
  <c r="AK20" i="2" s="1"/>
  <c r="AK21" i="2" s="1"/>
  <c r="AK22" i="2" s="1"/>
  <c r="AK23" i="2" s="1"/>
  <c r="AK24" i="2" s="1"/>
  <c r="AK25" i="2" s="1"/>
  <c r="AK26" i="2" s="1"/>
  <c r="AK27" i="2" s="1"/>
  <c r="AK28" i="2" s="1"/>
  <c r="AK29" i="2" s="1"/>
  <c r="AK30" i="2" s="1"/>
  <c r="AK31" i="2" s="1"/>
  <c r="AK32" i="2" s="1"/>
  <c r="AK33" i="2" s="1"/>
  <c r="AK34" i="2" s="1"/>
  <c r="AK35" i="2" s="1"/>
  <c r="AK36" i="2" s="1"/>
  <c r="AK37" i="2" s="1"/>
  <c r="AK38" i="2" s="1"/>
  <c r="AK39" i="2" s="1"/>
  <c r="AK40" i="2" s="1"/>
  <c r="AK41" i="2" s="1"/>
  <c r="AK42" i="2" s="1"/>
  <c r="AK43" i="2" s="1"/>
  <c r="AK44" i="2" s="1"/>
  <c r="AK45" i="2" s="1"/>
  <c r="AK46" i="2" s="1"/>
  <c r="AK47" i="2" s="1"/>
  <c r="AK48" i="2" s="1"/>
  <c r="AK49" i="2" s="1"/>
  <c r="AK50" i="2" s="1"/>
  <c r="AK51" i="2" s="1"/>
  <c r="AK52" i="2" s="1"/>
  <c r="AK53" i="2" s="1"/>
  <c r="AK54" i="2" s="1"/>
  <c r="AK55" i="2" s="1"/>
  <c r="AK56" i="2" s="1"/>
  <c r="AK57" i="2" s="1"/>
  <c r="AK58" i="2" s="1"/>
  <c r="AK59" i="2" s="1"/>
  <c r="AK60" i="2" s="1"/>
  <c r="AK61" i="2" s="1"/>
  <c r="AK62" i="2" s="1"/>
  <c r="AK63" i="2" s="1"/>
  <c r="AK64" i="2" s="1"/>
  <c r="AK65" i="2" s="1"/>
  <c r="AK66" i="2" s="1"/>
  <c r="AK67" i="2" s="1"/>
  <c r="AK68" i="2" s="1"/>
  <c r="AK69" i="2" s="1"/>
  <c r="AK70" i="2" s="1"/>
  <c r="AK71" i="2" s="1"/>
  <c r="AK72" i="2" s="1"/>
  <c r="AK73" i="2" s="1"/>
  <c r="AK74" i="2" s="1"/>
  <c r="AK75" i="2" s="1"/>
  <c r="AK76" i="2" s="1"/>
  <c r="AK77" i="2" s="1"/>
  <c r="AK78" i="2" s="1"/>
  <c r="AK79" i="2" s="1"/>
  <c r="AK80" i="2" s="1"/>
  <c r="AK81" i="2" s="1"/>
  <c r="AK82" i="2" s="1"/>
  <c r="AK83" i="2" s="1"/>
  <c r="AK84" i="2" s="1"/>
  <c r="AK85" i="2" s="1"/>
  <c r="AK86" i="2" s="1"/>
  <c r="AK87" i="2" s="1"/>
  <c r="AK88" i="2" s="1"/>
  <c r="AK89" i="2" s="1"/>
  <c r="AK90" i="2" s="1"/>
  <c r="AK91" i="2" s="1"/>
  <c r="AK92" i="2" s="1"/>
  <c r="AK93" i="2" s="1"/>
  <c r="AK94" i="2" s="1"/>
  <c r="AK95" i="2" s="1"/>
  <c r="AK96" i="2" s="1"/>
  <c r="AK97" i="2" s="1"/>
  <c r="AK98" i="2" s="1"/>
  <c r="AK99" i="2" s="1"/>
  <c r="AK100" i="2" s="1"/>
  <c r="AK101" i="2" s="1"/>
  <c r="AK102" i="2" s="1"/>
  <c r="AK103" i="2" s="1"/>
  <c r="AK104" i="2" s="1"/>
  <c r="AK105" i="2" s="1"/>
  <c r="AK106" i="2" s="1"/>
  <c r="AK107" i="2" s="1"/>
  <c r="AK108" i="2" s="1"/>
  <c r="AK109" i="2" s="1"/>
  <c r="AL10" i="2"/>
  <c r="AL11" i="2" s="1"/>
  <c r="AL12" i="2" s="1"/>
  <c r="AL13" i="2" s="1"/>
  <c r="AL14" i="2" s="1"/>
  <c r="AL15" i="2" s="1"/>
  <c r="AL16" i="2" s="1"/>
  <c r="AL17" i="2" s="1"/>
  <c r="AL18" i="2" s="1"/>
  <c r="AL19" i="2" s="1"/>
  <c r="AL20" i="2" s="1"/>
  <c r="AL21" i="2" s="1"/>
  <c r="AL22" i="2" s="1"/>
  <c r="AL23" i="2" s="1"/>
  <c r="AL24" i="2" s="1"/>
  <c r="AL25" i="2" s="1"/>
  <c r="AL26" i="2" s="1"/>
  <c r="AL27" i="2" s="1"/>
  <c r="AL28" i="2" s="1"/>
  <c r="AL29" i="2" s="1"/>
  <c r="AL30" i="2" s="1"/>
  <c r="AL31" i="2" s="1"/>
  <c r="AL32" i="2" s="1"/>
  <c r="AL33" i="2" s="1"/>
  <c r="AL34" i="2" s="1"/>
  <c r="AL35" i="2" s="1"/>
  <c r="AL36" i="2" s="1"/>
  <c r="AL37" i="2" s="1"/>
  <c r="AL38" i="2" s="1"/>
  <c r="AL39" i="2" s="1"/>
  <c r="AL40" i="2" s="1"/>
  <c r="AL41" i="2" s="1"/>
  <c r="AL42" i="2" s="1"/>
  <c r="AL43" i="2" s="1"/>
  <c r="AL44" i="2" s="1"/>
  <c r="AL45" i="2" s="1"/>
  <c r="AL46" i="2" s="1"/>
  <c r="AL47" i="2" s="1"/>
  <c r="AL48" i="2" s="1"/>
  <c r="AL49" i="2" s="1"/>
  <c r="AL50" i="2" s="1"/>
  <c r="AL51" i="2" s="1"/>
  <c r="AL52" i="2" s="1"/>
  <c r="AL53" i="2" s="1"/>
  <c r="AL54" i="2" s="1"/>
  <c r="AL55" i="2" s="1"/>
  <c r="AL56" i="2" s="1"/>
  <c r="AL57" i="2" s="1"/>
  <c r="AL58" i="2" s="1"/>
  <c r="AL59" i="2" s="1"/>
  <c r="AL60" i="2" s="1"/>
  <c r="AL61" i="2" s="1"/>
  <c r="AL62" i="2" s="1"/>
  <c r="AL63" i="2" s="1"/>
  <c r="AL64" i="2" s="1"/>
  <c r="AL65" i="2" s="1"/>
  <c r="AL66" i="2" s="1"/>
  <c r="AL67" i="2" s="1"/>
  <c r="AL68" i="2" s="1"/>
  <c r="AL69" i="2" s="1"/>
  <c r="AL70" i="2" s="1"/>
  <c r="AL71" i="2" s="1"/>
  <c r="AL72" i="2" s="1"/>
  <c r="AL73" i="2" s="1"/>
  <c r="AL74" i="2" s="1"/>
  <c r="AL75" i="2" s="1"/>
  <c r="AL76" i="2" s="1"/>
  <c r="AL77" i="2" s="1"/>
  <c r="AL78" i="2" s="1"/>
  <c r="AL79" i="2" s="1"/>
  <c r="AL80" i="2" s="1"/>
  <c r="AL81" i="2" s="1"/>
  <c r="AL82" i="2" s="1"/>
  <c r="AL83" i="2" s="1"/>
  <c r="AL84" i="2" s="1"/>
  <c r="AL85" i="2" s="1"/>
  <c r="AL86" i="2" s="1"/>
  <c r="AL87" i="2" s="1"/>
  <c r="AL88" i="2" s="1"/>
  <c r="AL89" i="2" s="1"/>
  <c r="AL90" i="2" s="1"/>
  <c r="AL91" i="2" s="1"/>
  <c r="AL92" i="2" s="1"/>
  <c r="AL93" i="2" s="1"/>
  <c r="AL94" i="2" s="1"/>
  <c r="AL95" i="2" s="1"/>
  <c r="AL96" i="2" s="1"/>
  <c r="AL97" i="2" s="1"/>
  <c r="AL98" i="2" s="1"/>
  <c r="AL99" i="2" s="1"/>
  <c r="AL100" i="2" s="1"/>
  <c r="AL101" i="2" s="1"/>
  <c r="AL102" i="2" s="1"/>
  <c r="AL103" i="2" s="1"/>
  <c r="AL104" i="2" s="1"/>
  <c r="AL105" i="2" s="1"/>
  <c r="AL106" i="2" s="1"/>
  <c r="AL107" i="2" s="1"/>
  <c r="AL108" i="2" s="1"/>
  <c r="AL109" i="2" s="1"/>
  <c r="AM10" i="2"/>
  <c r="AF11" i="2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F29" i="2" s="1"/>
  <c r="AF30" i="2" s="1"/>
  <c r="AF31" i="2" s="1"/>
  <c r="AF32" i="2" s="1"/>
  <c r="AF33" i="2" s="1"/>
  <c r="AF34" i="2" s="1"/>
  <c r="AF35" i="2" s="1"/>
  <c r="AF36" i="2" s="1"/>
  <c r="AF37" i="2" s="1"/>
  <c r="AF38" i="2" s="1"/>
  <c r="AF39" i="2" s="1"/>
  <c r="AF40" i="2" s="1"/>
  <c r="AF41" i="2" s="1"/>
  <c r="AF42" i="2" s="1"/>
  <c r="AF43" i="2" s="1"/>
  <c r="AF44" i="2" s="1"/>
  <c r="AF45" i="2" s="1"/>
  <c r="AF46" i="2" s="1"/>
  <c r="AF47" i="2" s="1"/>
  <c r="AF48" i="2" s="1"/>
  <c r="AF49" i="2" s="1"/>
  <c r="AF50" i="2" s="1"/>
  <c r="AF51" i="2" s="1"/>
  <c r="AF52" i="2" s="1"/>
  <c r="AF53" i="2" s="1"/>
  <c r="AF54" i="2" s="1"/>
  <c r="AF55" i="2" s="1"/>
  <c r="AF56" i="2" s="1"/>
  <c r="AF57" i="2" s="1"/>
  <c r="AF58" i="2" s="1"/>
  <c r="AF59" i="2" s="1"/>
  <c r="AF60" i="2" s="1"/>
  <c r="AF61" i="2" s="1"/>
  <c r="AF62" i="2" s="1"/>
  <c r="AF63" i="2" s="1"/>
  <c r="AF64" i="2" s="1"/>
  <c r="AF65" i="2" s="1"/>
  <c r="AF66" i="2" s="1"/>
  <c r="AF67" i="2" s="1"/>
  <c r="AF68" i="2" s="1"/>
  <c r="AF69" i="2" s="1"/>
  <c r="AF70" i="2" s="1"/>
  <c r="AF71" i="2" s="1"/>
  <c r="AF72" i="2" s="1"/>
  <c r="AF73" i="2" s="1"/>
  <c r="AF74" i="2" s="1"/>
  <c r="AF75" i="2" s="1"/>
  <c r="AF76" i="2" s="1"/>
  <c r="AF77" i="2" s="1"/>
  <c r="AF78" i="2" s="1"/>
  <c r="AF79" i="2" s="1"/>
  <c r="AF80" i="2" s="1"/>
  <c r="AF81" i="2" s="1"/>
  <c r="AF82" i="2" s="1"/>
  <c r="AF83" i="2" s="1"/>
  <c r="AF84" i="2" s="1"/>
  <c r="AF85" i="2" s="1"/>
  <c r="AF86" i="2" s="1"/>
  <c r="AF87" i="2" s="1"/>
  <c r="AF88" i="2" s="1"/>
  <c r="AF89" i="2" s="1"/>
  <c r="AF90" i="2" s="1"/>
  <c r="AF91" i="2" s="1"/>
  <c r="AF92" i="2" s="1"/>
  <c r="AF93" i="2" s="1"/>
  <c r="AF94" i="2" s="1"/>
  <c r="AF95" i="2" s="1"/>
  <c r="AF96" i="2" s="1"/>
  <c r="AF97" i="2" s="1"/>
  <c r="AF98" i="2" s="1"/>
  <c r="AF99" i="2" s="1"/>
  <c r="AF100" i="2" s="1"/>
  <c r="AF101" i="2" s="1"/>
  <c r="AF102" i="2" s="1"/>
  <c r="AF103" i="2" s="1"/>
  <c r="AF104" i="2" s="1"/>
  <c r="AF105" i="2" s="1"/>
  <c r="AF106" i="2" s="1"/>
  <c r="AF107" i="2" s="1"/>
  <c r="AF108" i="2" s="1"/>
  <c r="AF109" i="2" s="1"/>
  <c r="AG11" i="2"/>
  <c r="AG12" i="2" s="1"/>
  <c r="AG13" i="2" s="1"/>
  <c r="AG14" i="2" s="1"/>
  <c r="AG15" i="2" s="1"/>
  <c r="AG16" i="2" s="1"/>
  <c r="AG17" i="2" s="1"/>
  <c r="AG18" i="2" s="1"/>
  <c r="AG19" i="2" s="1"/>
  <c r="AG20" i="2" s="1"/>
  <c r="AG21" i="2" s="1"/>
  <c r="AG22" i="2" s="1"/>
  <c r="AG23" i="2" s="1"/>
  <c r="AG24" i="2" s="1"/>
  <c r="AG25" i="2" s="1"/>
  <c r="AG26" i="2" s="1"/>
  <c r="AG27" i="2" s="1"/>
  <c r="AG28" i="2" s="1"/>
  <c r="AG29" i="2" s="1"/>
  <c r="AG30" i="2" s="1"/>
  <c r="AG31" i="2" s="1"/>
  <c r="AG32" i="2" s="1"/>
  <c r="AG33" i="2" s="1"/>
  <c r="AG34" i="2" s="1"/>
  <c r="AG35" i="2" s="1"/>
  <c r="AG36" i="2" s="1"/>
  <c r="AG37" i="2" s="1"/>
  <c r="AG38" i="2" s="1"/>
  <c r="AG39" i="2" s="1"/>
  <c r="AG40" i="2" s="1"/>
  <c r="AG41" i="2" s="1"/>
  <c r="AG42" i="2" s="1"/>
  <c r="AG43" i="2" s="1"/>
  <c r="AG44" i="2" s="1"/>
  <c r="AG45" i="2" s="1"/>
  <c r="AG46" i="2" s="1"/>
  <c r="AG47" i="2" s="1"/>
  <c r="AG48" i="2" s="1"/>
  <c r="AG49" i="2" s="1"/>
  <c r="AG50" i="2" s="1"/>
  <c r="AG51" i="2" s="1"/>
  <c r="AG52" i="2" s="1"/>
  <c r="AG53" i="2" s="1"/>
  <c r="AG54" i="2" s="1"/>
  <c r="AG55" i="2" s="1"/>
  <c r="AG56" i="2" s="1"/>
  <c r="AG57" i="2" s="1"/>
  <c r="AG58" i="2" s="1"/>
  <c r="AG59" i="2" s="1"/>
  <c r="AG60" i="2" s="1"/>
  <c r="AG61" i="2" s="1"/>
  <c r="AG62" i="2" s="1"/>
  <c r="AG63" i="2" s="1"/>
  <c r="AG64" i="2" s="1"/>
  <c r="AG65" i="2" s="1"/>
  <c r="AG66" i="2" s="1"/>
  <c r="AG67" i="2" s="1"/>
  <c r="AG68" i="2" s="1"/>
  <c r="AG69" i="2" s="1"/>
  <c r="AG70" i="2" s="1"/>
  <c r="AG71" i="2" s="1"/>
  <c r="AG72" i="2" s="1"/>
  <c r="AG73" i="2" s="1"/>
  <c r="AG74" i="2" s="1"/>
  <c r="AG75" i="2" s="1"/>
  <c r="AG76" i="2" s="1"/>
  <c r="AG77" i="2" s="1"/>
  <c r="AG78" i="2" s="1"/>
  <c r="AG79" i="2" s="1"/>
  <c r="AG80" i="2" s="1"/>
  <c r="AG81" i="2" s="1"/>
  <c r="AG82" i="2" s="1"/>
  <c r="AG83" i="2" s="1"/>
  <c r="AG84" i="2" s="1"/>
  <c r="AG85" i="2" s="1"/>
  <c r="AG86" i="2" s="1"/>
  <c r="AG87" i="2" s="1"/>
  <c r="AG88" i="2" s="1"/>
  <c r="AG89" i="2" s="1"/>
  <c r="AG90" i="2" s="1"/>
  <c r="AG91" i="2" s="1"/>
  <c r="AG92" i="2" s="1"/>
  <c r="AG93" i="2" s="1"/>
  <c r="AG94" i="2" s="1"/>
  <c r="AG95" i="2" s="1"/>
  <c r="AG96" i="2" s="1"/>
  <c r="AG97" i="2" s="1"/>
  <c r="AG98" i="2" s="1"/>
  <c r="AG99" i="2" s="1"/>
  <c r="AG100" i="2" s="1"/>
  <c r="AG101" i="2" s="1"/>
  <c r="AG102" i="2" s="1"/>
  <c r="AG103" i="2" s="1"/>
  <c r="AG104" i="2" s="1"/>
  <c r="AG105" i="2" s="1"/>
  <c r="AG106" i="2" s="1"/>
  <c r="AG107" i="2" s="1"/>
  <c r="AG108" i="2" s="1"/>
  <c r="AG109" i="2" s="1"/>
  <c r="AM11" i="2"/>
  <c r="AM12" i="2" s="1"/>
  <c r="AM13" i="2" s="1"/>
  <c r="AM14" i="2" s="1"/>
  <c r="AM15" i="2" s="1"/>
  <c r="AM16" i="2" s="1"/>
  <c r="AM17" i="2" s="1"/>
  <c r="AM18" i="2" s="1"/>
  <c r="AM19" i="2" s="1"/>
  <c r="AM20" i="2" s="1"/>
  <c r="AM21" i="2" s="1"/>
  <c r="AM22" i="2" s="1"/>
  <c r="AM23" i="2" s="1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AM50" i="2" s="1"/>
  <c r="AM51" i="2" s="1"/>
  <c r="AM52" i="2" s="1"/>
  <c r="AM53" i="2" s="1"/>
  <c r="AM54" i="2" s="1"/>
  <c r="AM55" i="2" s="1"/>
  <c r="AM56" i="2" s="1"/>
  <c r="AM57" i="2" s="1"/>
  <c r="AM58" i="2" s="1"/>
  <c r="AM59" i="2" s="1"/>
  <c r="AM60" i="2" s="1"/>
  <c r="AM61" i="2" s="1"/>
  <c r="AM62" i="2" s="1"/>
  <c r="AM63" i="2" s="1"/>
  <c r="AM64" i="2" s="1"/>
  <c r="AM65" i="2" s="1"/>
  <c r="AM66" i="2" s="1"/>
  <c r="AM67" i="2" s="1"/>
  <c r="AM68" i="2" s="1"/>
  <c r="AM69" i="2" s="1"/>
  <c r="AM70" i="2" s="1"/>
  <c r="AM71" i="2" s="1"/>
  <c r="AM72" i="2" s="1"/>
  <c r="AM73" i="2" s="1"/>
  <c r="AM74" i="2" s="1"/>
  <c r="AM75" i="2" s="1"/>
  <c r="AM76" i="2" s="1"/>
  <c r="AM77" i="2" s="1"/>
  <c r="AM78" i="2" s="1"/>
  <c r="AM79" i="2" s="1"/>
  <c r="AM80" i="2" s="1"/>
  <c r="AM81" i="2" s="1"/>
  <c r="AM82" i="2" s="1"/>
  <c r="AM83" i="2" s="1"/>
  <c r="AM84" i="2" s="1"/>
  <c r="AM85" i="2" s="1"/>
  <c r="AM86" i="2" s="1"/>
  <c r="AM87" i="2" s="1"/>
  <c r="AM88" i="2" s="1"/>
  <c r="AM89" i="2" s="1"/>
  <c r="AM90" i="2" s="1"/>
  <c r="AM91" i="2" s="1"/>
  <c r="AM92" i="2" s="1"/>
  <c r="AM93" i="2" s="1"/>
  <c r="AM94" i="2" s="1"/>
  <c r="AM95" i="2" s="1"/>
  <c r="AM96" i="2" s="1"/>
  <c r="AM97" i="2" s="1"/>
  <c r="AM98" i="2" s="1"/>
  <c r="AM99" i="2" s="1"/>
  <c r="AM100" i="2" s="1"/>
  <c r="AM101" i="2" s="1"/>
  <c r="AM102" i="2" s="1"/>
  <c r="AM103" i="2" s="1"/>
  <c r="AM104" i="2" s="1"/>
  <c r="AM105" i="2" s="1"/>
  <c r="AM106" i="2" s="1"/>
  <c r="AM107" i="2" s="1"/>
  <c r="AM108" i="2" s="1"/>
  <c r="AM109" i="2" s="1"/>
  <c r="AD10" i="2"/>
  <c r="AD11" i="2" s="1"/>
  <c r="AD12" i="2" s="1"/>
  <c r="AD13" i="2" s="1"/>
  <c r="AD14" i="2" s="1"/>
  <c r="AD15" i="2" s="1"/>
  <c r="AD16" i="2" s="1"/>
  <c r="AD17" i="2" s="1"/>
  <c r="AD18" i="2" s="1"/>
  <c r="AD19" i="2" s="1"/>
  <c r="AD20" i="2" s="1"/>
  <c r="AD21" i="2" s="1"/>
  <c r="AD22" i="2" s="1"/>
  <c r="AD23" i="2" s="1"/>
  <c r="AD24" i="2" s="1"/>
  <c r="AD25" i="2" s="1"/>
  <c r="AD26" i="2" s="1"/>
  <c r="AD27" i="2" s="1"/>
  <c r="AD28" i="2" s="1"/>
  <c r="AD29" i="2" s="1"/>
  <c r="AD30" i="2" s="1"/>
  <c r="AD31" i="2" s="1"/>
  <c r="AD32" i="2" s="1"/>
  <c r="AD33" i="2" s="1"/>
  <c r="AD34" i="2" s="1"/>
  <c r="AD35" i="2" s="1"/>
  <c r="AD36" i="2" s="1"/>
  <c r="AD37" i="2" s="1"/>
  <c r="AD38" i="2" s="1"/>
  <c r="AD39" i="2" s="1"/>
  <c r="AD40" i="2" s="1"/>
  <c r="AD41" i="2" s="1"/>
  <c r="AD42" i="2" s="1"/>
  <c r="AD43" i="2" s="1"/>
  <c r="AD44" i="2" s="1"/>
  <c r="AD45" i="2" s="1"/>
  <c r="AD46" i="2" s="1"/>
  <c r="AD47" i="2" s="1"/>
  <c r="AD48" i="2" s="1"/>
  <c r="AD49" i="2" s="1"/>
  <c r="AD50" i="2" s="1"/>
  <c r="AD51" i="2" s="1"/>
  <c r="AD52" i="2" s="1"/>
  <c r="AD53" i="2" s="1"/>
  <c r="AD54" i="2" s="1"/>
  <c r="AD55" i="2" s="1"/>
  <c r="AD56" i="2" s="1"/>
  <c r="AD57" i="2" s="1"/>
  <c r="AD58" i="2" s="1"/>
  <c r="AD59" i="2" s="1"/>
  <c r="AD60" i="2" s="1"/>
  <c r="AD61" i="2" s="1"/>
  <c r="AD62" i="2" s="1"/>
  <c r="AD63" i="2" s="1"/>
  <c r="AD64" i="2" s="1"/>
  <c r="AD65" i="2" s="1"/>
  <c r="AD66" i="2" s="1"/>
  <c r="AD67" i="2" s="1"/>
  <c r="AD68" i="2" s="1"/>
  <c r="AD69" i="2" s="1"/>
  <c r="AD70" i="2" s="1"/>
  <c r="AD71" i="2" s="1"/>
  <c r="AD72" i="2" s="1"/>
  <c r="AD73" i="2" s="1"/>
  <c r="AD74" i="2" s="1"/>
  <c r="AD75" i="2" s="1"/>
  <c r="AD76" i="2" s="1"/>
  <c r="AD77" i="2" s="1"/>
  <c r="AD78" i="2" s="1"/>
  <c r="AD79" i="2" s="1"/>
  <c r="AD80" i="2" s="1"/>
  <c r="AD81" i="2" s="1"/>
  <c r="AD82" i="2" s="1"/>
  <c r="AD83" i="2" s="1"/>
  <c r="AD84" i="2" s="1"/>
  <c r="AD85" i="2" s="1"/>
  <c r="AD86" i="2" s="1"/>
  <c r="AD87" i="2" s="1"/>
  <c r="AD88" i="2" s="1"/>
  <c r="AD89" i="2" s="1"/>
  <c r="AD90" i="2" s="1"/>
  <c r="AD91" i="2" s="1"/>
  <c r="AD92" i="2" s="1"/>
  <c r="AD93" i="2" s="1"/>
  <c r="AD94" i="2" s="1"/>
  <c r="AD95" i="2" s="1"/>
  <c r="AD96" i="2" s="1"/>
  <c r="AD97" i="2" s="1"/>
  <c r="AD98" i="2" s="1"/>
  <c r="AD99" i="2" s="1"/>
  <c r="AD100" i="2" s="1"/>
  <c r="AD101" i="2" s="1"/>
  <c r="AD102" i="2" s="1"/>
  <c r="AD103" i="2" s="1"/>
  <c r="AD104" i="2" s="1"/>
  <c r="AD105" i="2" s="1"/>
  <c r="AD106" i="2" s="1"/>
  <c r="AD107" i="2" s="1"/>
  <c r="AD108" i="2" s="1"/>
  <c r="AD109" i="2" s="1"/>
  <c r="AD111" i="2" s="1"/>
  <c r="J111" i="2"/>
  <c r="W13" i="2" s="1"/>
  <c r="K111" i="2"/>
  <c r="X11" i="2" s="1"/>
  <c r="L111" i="2"/>
  <c r="Y11" i="2" s="1"/>
  <c r="M111" i="2"/>
  <c r="Z11" i="2" s="1"/>
  <c r="E111" i="2"/>
  <c r="R11" i="2" s="1"/>
  <c r="F111" i="2"/>
  <c r="S13" i="2" s="1"/>
  <c r="G111" i="2"/>
  <c r="T13" i="2" s="1"/>
  <c r="H111" i="2"/>
  <c r="U13" i="2" s="1"/>
  <c r="M123" i="2"/>
  <c r="L123" i="2"/>
  <c r="K123" i="2"/>
  <c r="J123" i="2"/>
  <c r="I123" i="2"/>
  <c r="H123" i="2"/>
  <c r="G123" i="2"/>
  <c r="F123" i="2"/>
  <c r="E123" i="2"/>
  <c r="D123" i="2"/>
  <c r="C123" i="2"/>
  <c r="M122" i="2"/>
  <c r="L122" i="2"/>
  <c r="K122" i="2"/>
  <c r="J122" i="2"/>
  <c r="I122" i="2"/>
  <c r="H122" i="2"/>
  <c r="G122" i="2"/>
  <c r="F122" i="2"/>
  <c r="E122" i="2"/>
  <c r="D122" i="2"/>
  <c r="C122" i="2"/>
  <c r="M120" i="2"/>
  <c r="L120" i="2"/>
  <c r="K120" i="2"/>
  <c r="J120" i="2"/>
  <c r="I120" i="2"/>
  <c r="H120" i="2"/>
  <c r="G120" i="2"/>
  <c r="F120" i="2"/>
  <c r="E120" i="2"/>
  <c r="D120" i="2"/>
  <c r="C120" i="2"/>
  <c r="M119" i="2"/>
  <c r="L119" i="2"/>
  <c r="K119" i="2"/>
  <c r="J119" i="2"/>
  <c r="I119" i="2"/>
  <c r="H119" i="2"/>
  <c r="G119" i="2"/>
  <c r="F119" i="2"/>
  <c r="E119" i="2"/>
  <c r="D119" i="2"/>
  <c r="C119" i="2"/>
  <c r="M118" i="2"/>
  <c r="L118" i="2"/>
  <c r="K118" i="2"/>
  <c r="J118" i="2"/>
  <c r="I118" i="2"/>
  <c r="H118" i="2"/>
  <c r="G118" i="2"/>
  <c r="F118" i="2"/>
  <c r="E118" i="2"/>
  <c r="D118" i="2"/>
  <c r="C118" i="2"/>
  <c r="M117" i="2"/>
  <c r="L117" i="2"/>
  <c r="K117" i="2"/>
  <c r="J117" i="2"/>
  <c r="I117" i="2"/>
  <c r="H117" i="2"/>
  <c r="G117" i="2"/>
  <c r="F117" i="2"/>
  <c r="E117" i="2"/>
  <c r="D117" i="2"/>
  <c r="C117" i="2"/>
  <c r="M115" i="2"/>
  <c r="L115" i="2"/>
  <c r="K115" i="2"/>
  <c r="J115" i="2"/>
  <c r="I115" i="2"/>
  <c r="H115" i="2"/>
  <c r="G115" i="2"/>
  <c r="F115" i="2"/>
  <c r="E115" i="2"/>
  <c r="D115" i="2"/>
  <c r="C115" i="2"/>
  <c r="M114" i="2"/>
  <c r="L114" i="2"/>
  <c r="K114" i="2"/>
  <c r="J114" i="2"/>
  <c r="I114" i="2"/>
  <c r="H114" i="2"/>
  <c r="G114" i="2"/>
  <c r="F114" i="2"/>
  <c r="E114" i="2"/>
  <c r="D114" i="2"/>
  <c r="C114" i="2"/>
  <c r="M113" i="2"/>
  <c r="L113" i="2"/>
  <c r="K113" i="2"/>
  <c r="J113" i="2"/>
  <c r="I113" i="2"/>
  <c r="H113" i="2"/>
  <c r="G113" i="2"/>
  <c r="F113" i="2"/>
  <c r="E113" i="2"/>
  <c r="D113" i="2"/>
  <c r="C113" i="2"/>
  <c r="I111" i="2"/>
  <c r="V13" i="2" s="1"/>
  <c r="D111" i="2"/>
  <c r="Q13" i="2" s="1"/>
  <c r="C111" i="2"/>
  <c r="P13" i="2" s="1"/>
  <c r="U139" i="5" l="1"/>
  <c r="Q143" i="5"/>
  <c r="Q111" i="5"/>
  <c r="S79" i="2"/>
  <c r="S95" i="2" s="1"/>
  <c r="S96" i="2" s="1"/>
  <c r="S97" i="2" s="1"/>
  <c r="Q141" i="6"/>
  <c r="V96" i="6"/>
  <c r="V128" i="6"/>
  <c r="Z11" i="4"/>
  <c r="Z79" i="2"/>
  <c r="Z95" i="2" s="1"/>
  <c r="Z96" i="2" s="1"/>
  <c r="Z97" i="2" s="1"/>
  <c r="R79" i="2"/>
  <c r="R95" i="2" s="1"/>
  <c r="U80" i="2"/>
  <c r="U98" i="2" s="1"/>
  <c r="U99" i="2" s="1"/>
  <c r="U100" i="2" s="1"/>
  <c r="W118" i="6"/>
  <c r="W151" i="6" s="1"/>
  <c r="X151" i="6" s="1"/>
  <c r="Y151" i="6" s="1"/>
  <c r="Z151" i="6" s="1"/>
  <c r="Q93" i="6"/>
  <c r="Q125" i="6"/>
  <c r="V137" i="5"/>
  <c r="V105" i="5"/>
  <c r="Y79" i="2"/>
  <c r="Y95" i="2" s="1"/>
  <c r="Y96" i="2" s="1"/>
  <c r="Y97" i="2" s="1"/>
  <c r="Q79" i="2"/>
  <c r="Q95" i="2" s="1"/>
  <c r="T80" i="2"/>
  <c r="T98" i="2" s="1"/>
  <c r="T99" i="2" s="1"/>
  <c r="T100" i="2" s="1"/>
  <c r="T147" i="6"/>
  <c r="U147" i="6" s="1"/>
  <c r="Q146" i="6"/>
  <c r="Q114" i="6"/>
  <c r="T146" i="6"/>
  <c r="U146" i="6" s="1"/>
  <c r="V11" i="4"/>
  <c r="X79" i="2"/>
  <c r="X95" i="2" s="1"/>
  <c r="X96" i="2" s="1"/>
  <c r="X97" i="2" s="1"/>
  <c r="P80" i="2"/>
  <c r="P98" i="2" s="1"/>
  <c r="P99" i="2" s="1"/>
  <c r="P100" i="2" s="1"/>
  <c r="T148" i="6"/>
  <c r="U148" i="6" s="1"/>
  <c r="X137" i="5"/>
  <c r="Y137" i="5" s="1"/>
  <c r="Z137" i="5" s="1"/>
  <c r="V111" i="5"/>
  <c r="V143" i="5"/>
  <c r="W79" i="2"/>
  <c r="W95" i="2" s="1"/>
  <c r="W96" i="2" s="1"/>
  <c r="Z80" i="2"/>
  <c r="Z98" i="2" s="1"/>
  <c r="Z99" i="2" s="1"/>
  <c r="Z100" i="2" s="1"/>
  <c r="R80" i="2"/>
  <c r="R98" i="2" s="1"/>
  <c r="Q137" i="5"/>
  <c r="V114" i="6"/>
  <c r="V146" i="6"/>
  <c r="W123" i="5"/>
  <c r="X123" i="5" s="1"/>
  <c r="Y123" i="5" s="1"/>
  <c r="Z123" i="5" s="1"/>
  <c r="W91" i="5"/>
  <c r="W124" i="5" s="1"/>
  <c r="X124" i="5" s="1"/>
  <c r="Y124" i="5" s="1"/>
  <c r="Z124" i="5" s="1"/>
  <c r="U13" i="4"/>
  <c r="P79" i="2"/>
  <c r="P95" i="2" s="1"/>
  <c r="P96" i="2" s="1"/>
  <c r="P97" i="2" s="1"/>
  <c r="R11" i="4"/>
  <c r="V79" i="2"/>
  <c r="V95" i="2" s="1"/>
  <c r="Q80" i="2"/>
  <c r="Q98" i="2" s="1"/>
  <c r="R83" i="2"/>
  <c r="R107" i="2" s="1"/>
  <c r="W114" i="6"/>
  <c r="W146" i="6"/>
  <c r="X146" i="6" s="1"/>
  <c r="Y146" i="6" s="1"/>
  <c r="Z146" i="6" s="1"/>
  <c r="S137" i="5"/>
  <c r="T137" i="5" s="1"/>
  <c r="U137" i="5" s="1"/>
  <c r="Q91" i="2"/>
  <c r="Q124" i="2" s="1"/>
  <c r="Q123" i="2"/>
  <c r="S80" i="2"/>
  <c r="S98" i="2" s="1"/>
  <c r="S99" i="2" s="1"/>
  <c r="S100" i="2" s="1"/>
  <c r="R123" i="5"/>
  <c r="S123" i="5" s="1"/>
  <c r="T123" i="5" s="1"/>
  <c r="U123" i="5" s="1"/>
  <c r="R91" i="5"/>
  <c r="R124" i="5" s="1"/>
  <c r="S124" i="5" s="1"/>
  <c r="T124" i="5" s="1"/>
  <c r="U124" i="5" s="1"/>
  <c r="R111" i="5"/>
  <c r="R143" i="5"/>
  <c r="S143" i="5" s="1"/>
  <c r="T143" i="5" s="1"/>
  <c r="U143" i="5" s="1"/>
  <c r="W96" i="5"/>
  <c r="W128" i="5"/>
  <c r="X128" i="5" s="1"/>
  <c r="Y128" i="5" s="1"/>
  <c r="Z128" i="5" s="1"/>
  <c r="Q140" i="5"/>
  <c r="Q108" i="5"/>
  <c r="V125" i="6"/>
  <c r="V93" i="6"/>
  <c r="W125" i="6"/>
  <c r="X125" i="6" s="1"/>
  <c r="Y125" i="6" s="1"/>
  <c r="Z125" i="6" s="1"/>
  <c r="W93" i="6"/>
  <c r="V125" i="5"/>
  <c r="V93" i="5"/>
  <c r="W125" i="5"/>
  <c r="X125" i="5" s="1"/>
  <c r="Y125" i="5" s="1"/>
  <c r="Z125" i="5" s="1"/>
  <c r="W93" i="5"/>
  <c r="R140" i="5"/>
  <c r="S140" i="5" s="1"/>
  <c r="T140" i="5" s="1"/>
  <c r="U140" i="5" s="1"/>
  <c r="R108" i="5"/>
  <c r="R96" i="6"/>
  <c r="R128" i="6"/>
  <c r="S128" i="6" s="1"/>
  <c r="T128" i="6" s="1"/>
  <c r="U128" i="6" s="1"/>
  <c r="T83" i="2"/>
  <c r="T107" i="2" s="1"/>
  <c r="T108" i="2" s="1"/>
  <c r="T109" i="2" s="1"/>
  <c r="U134" i="5"/>
  <c r="X129" i="6"/>
  <c r="Y129" i="6" s="1"/>
  <c r="Z129" i="6" s="1"/>
  <c r="V123" i="5"/>
  <c r="V91" i="5"/>
  <c r="V124" i="5" s="1"/>
  <c r="R128" i="5"/>
  <c r="S128" i="5" s="1"/>
  <c r="T128" i="5" s="1"/>
  <c r="U128" i="5" s="1"/>
  <c r="R96" i="5"/>
  <c r="W108" i="5"/>
  <c r="W140" i="5"/>
  <c r="X140" i="5" s="1"/>
  <c r="Y140" i="5" s="1"/>
  <c r="Z140" i="5" s="1"/>
  <c r="R105" i="6"/>
  <c r="R137" i="6"/>
  <c r="S137" i="6" s="1"/>
  <c r="T137" i="6" s="1"/>
  <c r="U137" i="6" s="1"/>
  <c r="W105" i="6"/>
  <c r="W137" i="6"/>
  <c r="X137" i="6" s="1"/>
  <c r="Y137" i="6" s="1"/>
  <c r="Z137" i="6" s="1"/>
  <c r="W91" i="6"/>
  <c r="W124" i="6" s="1"/>
  <c r="X124" i="6" s="1"/>
  <c r="Y124" i="6" s="1"/>
  <c r="Z124" i="6" s="1"/>
  <c r="W123" i="6"/>
  <c r="X123" i="6" s="1"/>
  <c r="Y123" i="6" s="1"/>
  <c r="Z123" i="6" s="1"/>
  <c r="V140" i="5"/>
  <c r="V108" i="5"/>
  <c r="V137" i="6"/>
  <c r="V105" i="6"/>
  <c r="V91" i="6"/>
  <c r="V124" i="6" s="1"/>
  <c r="V123" i="6"/>
  <c r="X13" i="4"/>
  <c r="T13" i="4"/>
  <c r="Q11" i="2"/>
  <c r="P13" i="4"/>
  <c r="W13" i="4"/>
  <c r="S13" i="4"/>
  <c r="Q81" i="2"/>
  <c r="Q101" i="2" s="1"/>
  <c r="Q102" i="2" s="1"/>
  <c r="W82" i="2"/>
  <c r="W104" i="2" s="1"/>
  <c r="Y146" i="5"/>
  <c r="R149" i="6"/>
  <c r="S149" i="6" s="1"/>
  <c r="T149" i="6" s="1"/>
  <c r="U149" i="6" s="1"/>
  <c r="R117" i="6"/>
  <c r="Q143" i="6"/>
  <c r="Q111" i="6"/>
  <c r="Q96" i="6"/>
  <c r="Q128" i="6"/>
  <c r="V143" i="6"/>
  <c r="V111" i="6"/>
  <c r="R143" i="6"/>
  <c r="S143" i="6" s="1"/>
  <c r="T143" i="6" s="1"/>
  <c r="U143" i="6" s="1"/>
  <c r="R111" i="6"/>
  <c r="X149" i="6"/>
  <c r="Y149" i="6" s="1"/>
  <c r="Z149" i="6" s="1"/>
  <c r="R125" i="5"/>
  <c r="S125" i="5" s="1"/>
  <c r="T125" i="5" s="1"/>
  <c r="U125" i="5" s="1"/>
  <c r="R93" i="5"/>
  <c r="W111" i="6"/>
  <c r="W143" i="6"/>
  <c r="X143" i="6" s="1"/>
  <c r="Y143" i="6" s="1"/>
  <c r="Z143" i="6" s="1"/>
  <c r="Q91" i="6"/>
  <c r="Q124" i="6" s="1"/>
  <c r="Q123" i="6"/>
  <c r="R123" i="6"/>
  <c r="S123" i="6" s="1"/>
  <c r="T123" i="6" s="1"/>
  <c r="U123" i="6" s="1"/>
  <c r="R91" i="6"/>
  <c r="R124" i="6" s="1"/>
  <c r="S124" i="6" s="1"/>
  <c r="T124" i="6" s="1"/>
  <c r="U124" i="6" s="1"/>
  <c r="Q93" i="5"/>
  <c r="Q125" i="5"/>
  <c r="W78" i="2"/>
  <c r="W92" i="2" s="1"/>
  <c r="V117" i="6"/>
  <c r="V149" i="6"/>
  <c r="X128" i="6"/>
  <c r="Y128" i="6" s="1"/>
  <c r="Z128" i="6" s="1"/>
  <c r="S125" i="6"/>
  <c r="T125" i="6" s="1"/>
  <c r="U125" i="6" s="1"/>
  <c r="AG13" i="6"/>
  <c r="AD13" i="6"/>
  <c r="AM14" i="6"/>
  <c r="AE14" i="6"/>
  <c r="AK13" i="6"/>
  <c r="AF13" i="6"/>
  <c r="AL15" i="6"/>
  <c r="AI13" i="6"/>
  <c r="AH14" i="6"/>
  <c r="AJ13" i="6"/>
  <c r="AC13" i="6"/>
  <c r="V150" i="5"/>
  <c r="V118" i="5"/>
  <c r="V151" i="5" s="1"/>
  <c r="AC13" i="5"/>
  <c r="R146" i="5"/>
  <c r="S146" i="5" s="1"/>
  <c r="T146" i="5" s="1"/>
  <c r="U146" i="5" s="1"/>
  <c r="R114" i="5"/>
  <c r="AD13" i="5"/>
  <c r="AK13" i="5"/>
  <c r="AF13" i="5"/>
  <c r="W117" i="5"/>
  <c r="W149" i="5"/>
  <c r="X149" i="5" s="1"/>
  <c r="Y149" i="5" s="1"/>
  <c r="Z149" i="5" s="1"/>
  <c r="AE13" i="5"/>
  <c r="Q114" i="5"/>
  <c r="Q146" i="5"/>
  <c r="V135" i="5"/>
  <c r="V103" i="5"/>
  <c r="V136" i="5" s="1"/>
  <c r="W135" i="5"/>
  <c r="X135" i="5" s="1"/>
  <c r="Y135" i="5" s="1"/>
  <c r="Z135" i="5" s="1"/>
  <c r="W103" i="5"/>
  <c r="W136" i="5" s="1"/>
  <c r="X136" i="5" s="1"/>
  <c r="Y136" i="5" s="1"/>
  <c r="Z136" i="5" s="1"/>
  <c r="AJ13" i="5"/>
  <c r="R135" i="5"/>
  <c r="S135" i="5" s="1"/>
  <c r="T135" i="5" s="1"/>
  <c r="U135" i="5" s="1"/>
  <c r="R103" i="5"/>
  <c r="R136" i="5" s="1"/>
  <c r="S136" i="5" s="1"/>
  <c r="T136" i="5" s="1"/>
  <c r="U136" i="5" s="1"/>
  <c r="R149" i="5"/>
  <c r="S149" i="5" s="1"/>
  <c r="T149" i="5" s="1"/>
  <c r="U149" i="5" s="1"/>
  <c r="R117" i="5"/>
  <c r="AL13" i="5"/>
  <c r="AG13" i="5"/>
  <c r="V114" i="5"/>
  <c r="V146" i="5"/>
  <c r="Z146" i="5"/>
  <c r="AI13" i="5"/>
  <c r="Q117" i="5"/>
  <c r="Q149" i="5"/>
  <c r="W147" i="5"/>
  <c r="X147" i="5" s="1"/>
  <c r="Y147" i="5" s="1"/>
  <c r="Z147" i="5" s="1"/>
  <c r="W115" i="5"/>
  <c r="W148" i="5" s="1"/>
  <c r="X148" i="5" s="1"/>
  <c r="Y148" i="5" s="1"/>
  <c r="Z148" i="5" s="1"/>
  <c r="AH13" i="5"/>
  <c r="AM13" i="5"/>
  <c r="Q135" i="5"/>
  <c r="Q103" i="5"/>
  <c r="Q136" i="5" s="1"/>
  <c r="W114" i="2"/>
  <c r="W146" i="2"/>
  <c r="X146" i="2" s="1"/>
  <c r="Y146" i="2" s="1"/>
  <c r="Z146" i="2" s="1"/>
  <c r="R102" i="2"/>
  <c r="R134" i="2"/>
  <c r="S134" i="2" s="1"/>
  <c r="T134" i="2" s="1"/>
  <c r="U134" i="2" s="1"/>
  <c r="Q93" i="2"/>
  <c r="Q125" i="2"/>
  <c r="R128" i="2"/>
  <c r="S128" i="2" s="1"/>
  <c r="T128" i="2" s="1"/>
  <c r="U128" i="2" s="1"/>
  <c r="R96" i="2"/>
  <c r="V114" i="2"/>
  <c r="V146" i="2"/>
  <c r="V105" i="2"/>
  <c r="V137" i="2"/>
  <c r="Y80" i="2"/>
  <c r="Y98" i="2" s="1"/>
  <c r="Y99" i="2" s="1"/>
  <c r="Y100" i="2" s="1"/>
  <c r="U83" i="2"/>
  <c r="U107" i="2" s="1"/>
  <c r="U108" i="2" s="1"/>
  <c r="U109" i="2" s="1"/>
  <c r="W105" i="2"/>
  <c r="W137" i="2"/>
  <c r="X137" i="2" s="1"/>
  <c r="Y137" i="2" s="1"/>
  <c r="Z137" i="2" s="1"/>
  <c r="W140" i="2"/>
  <c r="W108" i="2"/>
  <c r="P83" i="2"/>
  <c r="P107" i="2" s="1"/>
  <c r="P108" i="2" s="1"/>
  <c r="P109" i="2" s="1"/>
  <c r="V80" i="2"/>
  <c r="V98" i="2" s="1"/>
  <c r="W134" i="2"/>
  <c r="W102" i="2"/>
  <c r="Q83" i="2"/>
  <c r="Q107" i="2" s="1"/>
  <c r="W128" i="2"/>
  <c r="S83" i="2"/>
  <c r="S107" i="2" s="1"/>
  <c r="S108" i="2" s="1"/>
  <c r="S109" i="2" s="1"/>
  <c r="R123" i="2"/>
  <c r="S123" i="2" s="1"/>
  <c r="T123" i="2" s="1"/>
  <c r="U123" i="2" s="1"/>
  <c r="R91" i="2"/>
  <c r="R124" i="2" s="1"/>
  <c r="S124" i="2" s="1"/>
  <c r="T124" i="2" s="1"/>
  <c r="U124" i="2" s="1"/>
  <c r="V83" i="2"/>
  <c r="V107" i="2" s="1"/>
  <c r="R105" i="2"/>
  <c r="R137" i="2"/>
  <c r="S137" i="2" s="1"/>
  <c r="T137" i="2" s="1"/>
  <c r="U137" i="2" s="1"/>
  <c r="W143" i="2"/>
  <c r="X143" i="2" s="1"/>
  <c r="Y143" i="2" s="1"/>
  <c r="Z143" i="2" s="1"/>
  <c r="W111" i="2"/>
  <c r="V134" i="2"/>
  <c r="V102" i="2"/>
  <c r="V125" i="2"/>
  <c r="V93" i="2"/>
  <c r="Q114" i="2"/>
  <c r="Q146" i="2"/>
  <c r="Q131" i="2"/>
  <c r="Q99" i="2"/>
  <c r="Q96" i="2"/>
  <c r="Q128" i="2"/>
  <c r="R143" i="2"/>
  <c r="S143" i="2" s="1"/>
  <c r="T143" i="2" s="1"/>
  <c r="U143" i="2" s="1"/>
  <c r="R111" i="2"/>
  <c r="R146" i="2"/>
  <c r="S146" i="2" s="1"/>
  <c r="T146" i="2" s="1"/>
  <c r="U146" i="2" s="1"/>
  <c r="R114" i="2"/>
  <c r="Q105" i="2"/>
  <c r="Q137" i="2"/>
  <c r="R108" i="2"/>
  <c r="R140" i="2"/>
  <c r="R131" i="2"/>
  <c r="S131" i="2" s="1"/>
  <c r="T131" i="2" s="1"/>
  <c r="U131" i="2" s="1"/>
  <c r="R99" i="2"/>
  <c r="Q143" i="2"/>
  <c r="Q111" i="2"/>
  <c r="S86" i="2"/>
  <c r="S116" i="2" s="1"/>
  <c r="S117" i="2" s="1"/>
  <c r="S118" i="2" s="1"/>
  <c r="P86" i="2"/>
  <c r="P116" i="2" s="1"/>
  <c r="P117" i="2" s="1"/>
  <c r="P118" i="2" s="1"/>
  <c r="T86" i="2"/>
  <c r="T116" i="2" s="1"/>
  <c r="T117" i="2" s="1"/>
  <c r="T118" i="2" s="1"/>
  <c r="U86" i="2"/>
  <c r="U116" i="2" s="1"/>
  <c r="U117" i="2" s="1"/>
  <c r="U118" i="2" s="1"/>
  <c r="V86" i="2"/>
  <c r="V116" i="2" s="1"/>
  <c r="W86" i="2"/>
  <c r="W116" i="2" s="1"/>
  <c r="Q86" i="2"/>
  <c r="Q116" i="2" s="1"/>
  <c r="R86" i="2"/>
  <c r="R116" i="2" s="1"/>
  <c r="X86" i="2"/>
  <c r="X116" i="2" s="1"/>
  <c r="X117" i="2" s="1"/>
  <c r="X118" i="2" s="1"/>
  <c r="Y86" i="2"/>
  <c r="Y116" i="2" s="1"/>
  <c r="Y117" i="2" s="1"/>
  <c r="Y118" i="2" s="1"/>
  <c r="Z86" i="2"/>
  <c r="Z116" i="2" s="1"/>
  <c r="Z117" i="2" s="1"/>
  <c r="Z118" i="2" s="1"/>
  <c r="V128" i="2"/>
  <c r="V96" i="2"/>
  <c r="R93" i="2"/>
  <c r="R125" i="2"/>
  <c r="S125" i="2" s="1"/>
  <c r="T125" i="2" s="1"/>
  <c r="U125" i="2" s="1"/>
  <c r="V111" i="2"/>
  <c r="V143" i="2"/>
  <c r="W99" i="2"/>
  <c r="W131" i="2"/>
  <c r="X131" i="2" s="1"/>
  <c r="V123" i="2"/>
  <c r="V91" i="2"/>
  <c r="V124" i="2" s="1"/>
  <c r="X124" i="2" s="1"/>
  <c r="Y124" i="2" s="1"/>
  <c r="Z124" i="2" s="1"/>
  <c r="Z83" i="2"/>
  <c r="Z107" i="2" s="1"/>
  <c r="Z108" i="2" s="1"/>
  <c r="Z109" i="2" s="1"/>
  <c r="W91" i="2"/>
  <c r="W124" i="2" s="1"/>
  <c r="W123" i="2"/>
  <c r="X123" i="2" s="1"/>
  <c r="Y123" i="2" s="1"/>
  <c r="Z123" i="2" s="1"/>
  <c r="P11" i="2"/>
  <c r="AC12" i="2"/>
  <c r="AH14" i="4"/>
  <c r="AE11" i="4"/>
  <c r="AM11" i="4"/>
  <c r="AD12" i="4"/>
  <c r="AL12" i="4"/>
  <c r="AC13" i="4"/>
  <c r="AK13" i="4"/>
  <c r="AG11" i="4"/>
  <c r="AF12" i="4"/>
  <c r="AI11" i="4"/>
  <c r="AJ11" i="4"/>
  <c r="R13" i="2"/>
  <c r="W11" i="2"/>
  <c r="AP57" i="2"/>
  <c r="AP49" i="2"/>
  <c r="AP41" i="2"/>
  <c r="AP33" i="2"/>
  <c r="AP65" i="2"/>
  <c r="AP73" i="2"/>
  <c r="AP81" i="2"/>
  <c r="AP89" i="2"/>
  <c r="AP97" i="2"/>
  <c r="AP105" i="2"/>
  <c r="AP10" i="2"/>
  <c r="AP25" i="2"/>
  <c r="AP17" i="2"/>
  <c r="AP104" i="2"/>
  <c r="AP96" i="2"/>
  <c r="AP88" i="2"/>
  <c r="AP80" i="2"/>
  <c r="AP72" i="2"/>
  <c r="AP64" i="2"/>
  <c r="AP56" i="2"/>
  <c r="AP48" i="2"/>
  <c r="AP40" i="2"/>
  <c r="AP32" i="2"/>
  <c r="AP24" i="2"/>
  <c r="AP16" i="2"/>
  <c r="AP103" i="2"/>
  <c r="AP95" i="2"/>
  <c r="AP87" i="2"/>
  <c r="AP79" i="2"/>
  <c r="AP71" i="2"/>
  <c r="AP63" i="2"/>
  <c r="AP55" i="2"/>
  <c r="AP47" i="2"/>
  <c r="AP39" i="2"/>
  <c r="AP31" i="2"/>
  <c r="AP23" i="2"/>
  <c r="AP15" i="2"/>
  <c r="AP102" i="2"/>
  <c r="AP94" i="2"/>
  <c r="AP86" i="2"/>
  <c r="AP78" i="2"/>
  <c r="AP70" i="2"/>
  <c r="AP62" i="2"/>
  <c r="AP54" i="2"/>
  <c r="AP46" i="2"/>
  <c r="AP38" i="2"/>
  <c r="AP30" i="2"/>
  <c r="AP22" i="2"/>
  <c r="AP14" i="2"/>
  <c r="AP109" i="2"/>
  <c r="AP101" i="2"/>
  <c r="AP93" i="2"/>
  <c r="AP85" i="2"/>
  <c r="AP77" i="2"/>
  <c r="AP69" i="2"/>
  <c r="AP61" i="2"/>
  <c r="AP53" i="2"/>
  <c r="AP45" i="2"/>
  <c r="AP37" i="2"/>
  <c r="AP29" i="2"/>
  <c r="AP21" i="2"/>
  <c r="AP13" i="2"/>
  <c r="AP108" i="2"/>
  <c r="AP100" i="2"/>
  <c r="AP92" i="2"/>
  <c r="AP84" i="2"/>
  <c r="AP76" i="2"/>
  <c r="AP68" i="2"/>
  <c r="AP60" i="2"/>
  <c r="AP52" i="2"/>
  <c r="AP44" i="2"/>
  <c r="AP36" i="2"/>
  <c r="AP28" i="2"/>
  <c r="AP20" i="2"/>
  <c r="AP12" i="2"/>
  <c r="AP107" i="2"/>
  <c r="AP99" i="2"/>
  <c r="AP91" i="2"/>
  <c r="AP83" i="2"/>
  <c r="AP75" i="2"/>
  <c r="AP67" i="2"/>
  <c r="AP59" i="2"/>
  <c r="AP51" i="2"/>
  <c r="AP43" i="2"/>
  <c r="AP35" i="2"/>
  <c r="AP27" i="2"/>
  <c r="AP19" i="2"/>
  <c r="AP11" i="2"/>
  <c r="AP106" i="2"/>
  <c r="AP98" i="2"/>
  <c r="AP90" i="2"/>
  <c r="AP82" i="2"/>
  <c r="AP74" i="2"/>
  <c r="AP66" i="2"/>
  <c r="AP58" i="2"/>
  <c r="AP50" i="2"/>
  <c r="AP42" i="2"/>
  <c r="AP34" i="2"/>
  <c r="AP26" i="2"/>
  <c r="AP18" i="2"/>
  <c r="Z13" i="2"/>
  <c r="V11" i="2"/>
  <c r="Y13" i="2"/>
  <c r="U11" i="2"/>
  <c r="X13" i="2"/>
  <c r="T11" i="2"/>
  <c r="S11" i="2"/>
  <c r="V138" i="5" l="1"/>
  <c r="V106" i="5"/>
  <c r="V139" i="5" s="1"/>
  <c r="Q147" i="6"/>
  <c r="Q115" i="6"/>
  <c r="Q148" i="6" s="1"/>
  <c r="V129" i="6"/>
  <c r="V97" i="6"/>
  <c r="V130" i="6" s="1"/>
  <c r="W115" i="6"/>
  <c r="W148" i="6" s="1"/>
  <c r="X148" i="6" s="1"/>
  <c r="Y148" i="6" s="1"/>
  <c r="Z148" i="6" s="1"/>
  <c r="W147" i="6"/>
  <c r="X147" i="6" s="1"/>
  <c r="Y147" i="6" s="1"/>
  <c r="Z147" i="6" s="1"/>
  <c r="V144" i="5"/>
  <c r="V112" i="5"/>
  <c r="V145" i="5" s="1"/>
  <c r="Q126" i="6"/>
  <c r="Q94" i="6"/>
  <c r="Q127" i="6" s="1"/>
  <c r="Q134" i="2"/>
  <c r="V147" i="6"/>
  <c r="V115" i="6"/>
  <c r="V148" i="6" s="1"/>
  <c r="Q144" i="5"/>
  <c r="Q112" i="5"/>
  <c r="Q145" i="5" s="1"/>
  <c r="X128" i="2"/>
  <c r="Y128" i="2" s="1"/>
  <c r="Z128" i="2" s="1"/>
  <c r="S140" i="2"/>
  <c r="W125" i="2"/>
  <c r="X125" i="2" s="1"/>
  <c r="Y125" i="2" s="1"/>
  <c r="Z125" i="2" s="1"/>
  <c r="W93" i="2"/>
  <c r="W112" i="6"/>
  <c r="W145" i="6" s="1"/>
  <c r="X145" i="6" s="1"/>
  <c r="Y145" i="6" s="1"/>
  <c r="Z145" i="6" s="1"/>
  <c r="W144" i="6"/>
  <c r="X144" i="6" s="1"/>
  <c r="Y144" i="6" s="1"/>
  <c r="Z144" i="6" s="1"/>
  <c r="R144" i="6"/>
  <c r="S144" i="6" s="1"/>
  <c r="T144" i="6" s="1"/>
  <c r="U144" i="6" s="1"/>
  <c r="R112" i="6"/>
  <c r="R145" i="6" s="1"/>
  <c r="S145" i="6" s="1"/>
  <c r="T145" i="6" s="1"/>
  <c r="U145" i="6" s="1"/>
  <c r="R150" i="6"/>
  <c r="S150" i="6" s="1"/>
  <c r="T150" i="6" s="1"/>
  <c r="U150" i="6" s="1"/>
  <c r="R118" i="6"/>
  <c r="R151" i="6" s="1"/>
  <c r="S151" i="6" s="1"/>
  <c r="T151" i="6" s="1"/>
  <c r="U151" i="6" s="1"/>
  <c r="V109" i="5"/>
  <c r="V142" i="5" s="1"/>
  <c r="V141" i="5"/>
  <c r="W129" i="5"/>
  <c r="X129" i="5" s="1"/>
  <c r="Y129" i="5" s="1"/>
  <c r="Z129" i="5" s="1"/>
  <c r="W97" i="5"/>
  <c r="W130" i="5" s="1"/>
  <c r="X130" i="5" s="1"/>
  <c r="Y130" i="5" s="1"/>
  <c r="Z130" i="5" s="1"/>
  <c r="T140" i="2"/>
  <c r="R126" i="5"/>
  <c r="S126" i="5" s="1"/>
  <c r="T126" i="5" s="1"/>
  <c r="U126" i="5" s="1"/>
  <c r="R94" i="5"/>
  <c r="R127" i="5" s="1"/>
  <c r="S127" i="5" s="1"/>
  <c r="T127" i="5" s="1"/>
  <c r="U127" i="5" s="1"/>
  <c r="Q129" i="6"/>
  <c r="Q97" i="6"/>
  <c r="Q130" i="6" s="1"/>
  <c r="W138" i="6"/>
  <c r="X138" i="6" s="1"/>
  <c r="Y138" i="6" s="1"/>
  <c r="Z138" i="6" s="1"/>
  <c r="W106" i="6"/>
  <c r="W139" i="6" s="1"/>
  <c r="X139" i="6" s="1"/>
  <c r="Y139" i="6" s="1"/>
  <c r="Z139" i="6" s="1"/>
  <c r="W109" i="5"/>
  <c r="W142" i="5" s="1"/>
  <c r="X142" i="5" s="1"/>
  <c r="Y142" i="5" s="1"/>
  <c r="Z142" i="5" s="1"/>
  <c r="W141" i="5"/>
  <c r="X141" i="5" s="1"/>
  <c r="Y141" i="5" s="1"/>
  <c r="Z141" i="5" s="1"/>
  <c r="W126" i="5"/>
  <c r="X126" i="5" s="1"/>
  <c r="Y126" i="5" s="1"/>
  <c r="Z126" i="5" s="1"/>
  <c r="W94" i="5"/>
  <c r="W127" i="5" s="1"/>
  <c r="X127" i="5" s="1"/>
  <c r="Y127" i="5" s="1"/>
  <c r="Z127" i="5" s="1"/>
  <c r="W126" i="6"/>
  <c r="X126" i="6" s="1"/>
  <c r="Y126" i="6" s="1"/>
  <c r="Z126" i="6" s="1"/>
  <c r="W94" i="6"/>
  <c r="W127" i="6" s="1"/>
  <c r="X127" i="6" s="1"/>
  <c r="Y127" i="6" s="1"/>
  <c r="Z127" i="6" s="1"/>
  <c r="Q109" i="5"/>
  <c r="Q142" i="5" s="1"/>
  <c r="Q141" i="5"/>
  <c r="Y131" i="2"/>
  <c r="Z131" i="2" s="1"/>
  <c r="Q126" i="5"/>
  <c r="Q94" i="5"/>
  <c r="Q127" i="5" s="1"/>
  <c r="V112" i="6"/>
  <c r="V145" i="6" s="1"/>
  <c r="V144" i="6"/>
  <c r="Q112" i="6"/>
  <c r="Q145" i="6" s="1"/>
  <c r="Q144" i="6"/>
  <c r="V138" i="6"/>
  <c r="V106" i="6"/>
  <c r="V139" i="6" s="1"/>
  <c r="R129" i="5"/>
  <c r="S129" i="5" s="1"/>
  <c r="T129" i="5" s="1"/>
  <c r="U129" i="5" s="1"/>
  <c r="R97" i="5"/>
  <c r="R130" i="5" s="1"/>
  <c r="S130" i="5" s="1"/>
  <c r="T130" i="5" s="1"/>
  <c r="U130" i="5" s="1"/>
  <c r="R97" i="6"/>
  <c r="R130" i="6" s="1"/>
  <c r="S130" i="6" s="1"/>
  <c r="T130" i="6" s="1"/>
  <c r="U130" i="6" s="1"/>
  <c r="R129" i="6"/>
  <c r="S129" i="6" s="1"/>
  <c r="T129" i="6" s="1"/>
  <c r="U129" i="6" s="1"/>
  <c r="R144" i="5"/>
  <c r="S144" i="5" s="1"/>
  <c r="T144" i="5" s="1"/>
  <c r="U144" i="5" s="1"/>
  <c r="R112" i="5"/>
  <c r="R145" i="5" s="1"/>
  <c r="S145" i="5" s="1"/>
  <c r="T145" i="5" s="1"/>
  <c r="U145" i="5" s="1"/>
  <c r="V150" i="6"/>
  <c r="V118" i="6"/>
  <c r="V151" i="6" s="1"/>
  <c r="R138" i="6"/>
  <c r="S138" i="6" s="1"/>
  <c r="T138" i="6" s="1"/>
  <c r="U138" i="6" s="1"/>
  <c r="R106" i="6"/>
  <c r="R139" i="6" s="1"/>
  <c r="S139" i="6" s="1"/>
  <c r="T139" i="6" s="1"/>
  <c r="U139" i="6" s="1"/>
  <c r="R109" i="5"/>
  <c r="R142" i="5" s="1"/>
  <c r="S142" i="5" s="1"/>
  <c r="T142" i="5" s="1"/>
  <c r="U142" i="5" s="1"/>
  <c r="R141" i="5"/>
  <c r="S141" i="5" s="1"/>
  <c r="T141" i="5" s="1"/>
  <c r="U141" i="5" s="1"/>
  <c r="V126" i="5"/>
  <c r="V94" i="5"/>
  <c r="V127" i="5" s="1"/>
  <c r="V126" i="6"/>
  <c r="V94" i="6"/>
  <c r="V127" i="6" s="1"/>
  <c r="AH15" i="6"/>
  <c r="AC14" i="6"/>
  <c r="AL16" i="6"/>
  <c r="AM15" i="6"/>
  <c r="AE15" i="6"/>
  <c r="AI14" i="6"/>
  <c r="AD14" i="6"/>
  <c r="AJ14" i="6"/>
  <c r="AK14" i="6"/>
  <c r="AF14" i="6"/>
  <c r="AG14" i="6"/>
  <c r="AJ14" i="5"/>
  <c r="AE14" i="5"/>
  <c r="AD14" i="5"/>
  <c r="Q147" i="5"/>
  <c r="Q115" i="5"/>
  <c r="Q148" i="5" s="1"/>
  <c r="AG14" i="5"/>
  <c r="R147" i="5"/>
  <c r="S147" i="5" s="1"/>
  <c r="T147" i="5" s="1"/>
  <c r="U147" i="5" s="1"/>
  <c r="R115" i="5"/>
  <c r="R148" i="5" s="1"/>
  <c r="S148" i="5" s="1"/>
  <c r="T148" i="5" s="1"/>
  <c r="U148" i="5" s="1"/>
  <c r="AM14" i="5"/>
  <c r="AI14" i="5"/>
  <c r="W150" i="5"/>
  <c r="X150" i="5" s="1"/>
  <c r="Y150" i="5" s="1"/>
  <c r="Z150" i="5" s="1"/>
  <c r="W118" i="5"/>
  <c r="W151" i="5" s="1"/>
  <c r="X151" i="5" s="1"/>
  <c r="Y151" i="5" s="1"/>
  <c r="Z151" i="5" s="1"/>
  <c r="R150" i="5"/>
  <c r="S150" i="5" s="1"/>
  <c r="T150" i="5" s="1"/>
  <c r="U150" i="5" s="1"/>
  <c r="R118" i="5"/>
  <c r="R151" i="5" s="1"/>
  <c r="S151" i="5" s="1"/>
  <c r="T151" i="5" s="1"/>
  <c r="U151" i="5" s="1"/>
  <c r="AF14" i="5"/>
  <c r="AC14" i="5"/>
  <c r="AL14" i="5"/>
  <c r="Q118" i="5"/>
  <c r="Q151" i="5" s="1"/>
  <c r="Q150" i="5"/>
  <c r="AH14" i="5"/>
  <c r="AK14" i="5"/>
  <c r="V147" i="5"/>
  <c r="V115" i="5"/>
  <c r="V148" i="5" s="1"/>
  <c r="V140" i="2"/>
  <c r="X140" i="2" s="1"/>
  <c r="Y140" i="2" s="1"/>
  <c r="Z140" i="2" s="1"/>
  <c r="V108" i="2"/>
  <c r="R126" i="2"/>
  <c r="S126" i="2" s="1"/>
  <c r="T126" i="2" s="1"/>
  <c r="U126" i="2" s="1"/>
  <c r="R94" i="2"/>
  <c r="R127" i="2" s="1"/>
  <c r="S127" i="2" s="1"/>
  <c r="T127" i="2" s="1"/>
  <c r="U127" i="2" s="1"/>
  <c r="R100" i="2"/>
  <c r="R133" i="2" s="1"/>
  <c r="S133" i="2" s="1"/>
  <c r="T133" i="2" s="1"/>
  <c r="U133" i="2" s="1"/>
  <c r="R132" i="2"/>
  <c r="S132" i="2" s="1"/>
  <c r="T132" i="2" s="1"/>
  <c r="U132" i="2" s="1"/>
  <c r="U140" i="2"/>
  <c r="Q103" i="2"/>
  <c r="Q136" i="2" s="1"/>
  <c r="Q135" i="2"/>
  <c r="Q115" i="2"/>
  <c r="Q148" i="2" s="1"/>
  <c r="Q147" i="2"/>
  <c r="R106" i="2"/>
  <c r="R139" i="2" s="1"/>
  <c r="S139" i="2" s="1"/>
  <c r="T139" i="2" s="1"/>
  <c r="U139" i="2" s="1"/>
  <c r="R138" i="2"/>
  <c r="S138" i="2" s="1"/>
  <c r="T138" i="2" s="1"/>
  <c r="U138" i="2" s="1"/>
  <c r="R97" i="2"/>
  <c r="R130" i="2" s="1"/>
  <c r="S130" i="2" s="1"/>
  <c r="T130" i="2" s="1"/>
  <c r="U130" i="2" s="1"/>
  <c r="R129" i="2"/>
  <c r="S129" i="2" s="1"/>
  <c r="T129" i="2" s="1"/>
  <c r="U129" i="2" s="1"/>
  <c r="W132" i="2"/>
  <c r="W100" i="2"/>
  <c r="W133" i="2" s="1"/>
  <c r="X133" i="2" s="1"/>
  <c r="Y133" i="2" s="1"/>
  <c r="Z133" i="2" s="1"/>
  <c r="W103" i="2"/>
  <c r="W136" i="2" s="1"/>
  <c r="W135" i="2"/>
  <c r="X135" i="2" s="1"/>
  <c r="Y135" i="2" s="1"/>
  <c r="Z135" i="2" s="1"/>
  <c r="Q106" i="2"/>
  <c r="Q139" i="2" s="1"/>
  <c r="Q138" i="2"/>
  <c r="V103" i="2"/>
  <c r="V136" i="2" s="1"/>
  <c r="V135" i="2"/>
  <c r="Q94" i="2"/>
  <c r="Q127" i="2" s="1"/>
  <c r="Q126" i="2"/>
  <c r="R109" i="2"/>
  <c r="R142" i="2" s="1"/>
  <c r="S142" i="2" s="1"/>
  <c r="T142" i="2" s="1"/>
  <c r="U142" i="2" s="1"/>
  <c r="R141" i="2"/>
  <c r="S141" i="2" s="1"/>
  <c r="T141" i="2" s="1"/>
  <c r="U141" i="2" s="1"/>
  <c r="V126" i="2"/>
  <c r="V94" i="2"/>
  <c r="V127" i="2" s="1"/>
  <c r="W106" i="2"/>
  <c r="W139" i="2" s="1"/>
  <c r="X139" i="2" s="1"/>
  <c r="Y139" i="2" s="1"/>
  <c r="Z139" i="2" s="1"/>
  <c r="W138" i="2"/>
  <c r="X138" i="2" s="1"/>
  <c r="Y138" i="2" s="1"/>
  <c r="Z138" i="2" s="1"/>
  <c r="V112" i="2"/>
  <c r="V145" i="2" s="1"/>
  <c r="V144" i="2"/>
  <c r="R149" i="2"/>
  <c r="S149" i="2" s="1"/>
  <c r="T149" i="2" s="1"/>
  <c r="U149" i="2" s="1"/>
  <c r="R117" i="2"/>
  <c r="Q112" i="2"/>
  <c r="Q145" i="2" s="1"/>
  <c r="Q144" i="2"/>
  <c r="R147" i="2"/>
  <c r="S147" i="2" s="1"/>
  <c r="T147" i="2" s="1"/>
  <c r="U147" i="2" s="1"/>
  <c r="R115" i="2"/>
  <c r="R148" i="2" s="1"/>
  <c r="S148" i="2" s="1"/>
  <c r="T148" i="2" s="1"/>
  <c r="U148" i="2" s="1"/>
  <c r="Q97" i="2"/>
  <c r="Q130" i="2" s="1"/>
  <c r="Q129" i="2"/>
  <c r="X134" i="2"/>
  <c r="Y134" i="2" s="1"/>
  <c r="Z134" i="2" s="1"/>
  <c r="V131" i="2"/>
  <c r="V99" i="2"/>
  <c r="R112" i="2"/>
  <c r="R145" i="2" s="1"/>
  <c r="S145" i="2" s="1"/>
  <c r="T145" i="2" s="1"/>
  <c r="U145" i="2" s="1"/>
  <c r="R144" i="2"/>
  <c r="S144" i="2" s="1"/>
  <c r="T144" i="2" s="1"/>
  <c r="U144" i="2" s="1"/>
  <c r="Q140" i="2"/>
  <c r="Q108" i="2"/>
  <c r="Q149" i="2"/>
  <c r="Q117" i="2"/>
  <c r="Q132" i="2"/>
  <c r="Q100" i="2"/>
  <c r="Q133" i="2" s="1"/>
  <c r="W112" i="2"/>
  <c r="W145" i="2" s="1"/>
  <c r="X145" i="2" s="1"/>
  <c r="Y145" i="2" s="1"/>
  <c r="Z145" i="2" s="1"/>
  <c r="W144" i="2"/>
  <c r="V106" i="2"/>
  <c r="V139" i="2" s="1"/>
  <c r="V138" i="2"/>
  <c r="R103" i="2"/>
  <c r="R136" i="2" s="1"/>
  <c r="S136" i="2" s="1"/>
  <c r="T136" i="2" s="1"/>
  <c r="U136" i="2" s="1"/>
  <c r="R135" i="2"/>
  <c r="S135" i="2" s="1"/>
  <c r="T135" i="2" s="1"/>
  <c r="U135" i="2" s="1"/>
  <c r="W149" i="2"/>
  <c r="X149" i="2" s="1"/>
  <c r="Y149" i="2" s="1"/>
  <c r="Z149" i="2" s="1"/>
  <c r="W117" i="2"/>
  <c r="W129" i="2"/>
  <c r="X129" i="2" s="1"/>
  <c r="Y129" i="2" s="1"/>
  <c r="Z129" i="2" s="1"/>
  <c r="W97" i="2"/>
  <c r="W130" i="2" s="1"/>
  <c r="X130" i="2" s="1"/>
  <c r="Y130" i="2" s="1"/>
  <c r="Z130" i="2" s="1"/>
  <c r="W141" i="2"/>
  <c r="X141" i="2" s="1"/>
  <c r="Y141" i="2" s="1"/>
  <c r="Z141" i="2" s="1"/>
  <c r="W109" i="2"/>
  <c r="W142" i="2" s="1"/>
  <c r="V97" i="2"/>
  <c r="V130" i="2" s="1"/>
  <c r="V129" i="2"/>
  <c r="V117" i="2"/>
  <c r="V149" i="2"/>
  <c r="V115" i="2"/>
  <c r="V148" i="2" s="1"/>
  <c r="V147" i="2"/>
  <c r="W115" i="2"/>
  <c r="W148" i="2" s="1"/>
  <c r="W147" i="2"/>
  <c r="X147" i="2" s="1"/>
  <c r="Y147" i="2" s="1"/>
  <c r="Z147" i="2" s="1"/>
  <c r="AC13" i="2"/>
  <c r="AP111" i="2"/>
  <c r="AC14" i="4"/>
  <c r="AH15" i="4"/>
  <c r="AJ12" i="4"/>
  <c r="AL13" i="4"/>
  <c r="AK14" i="4"/>
  <c r="AF13" i="4"/>
  <c r="AD13" i="4"/>
  <c r="AI12" i="4"/>
  <c r="AG12" i="4"/>
  <c r="AM12" i="4"/>
  <c r="AE12" i="4"/>
  <c r="AD113" i="2"/>
  <c r="AD116" i="2"/>
  <c r="AD117" i="2"/>
  <c r="AD114" i="2"/>
  <c r="W126" i="2" l="1"/>
  <c r="X126" i="2" s="1"/>
  <c r="Y126" i="2" s="1"/>
  <c r="Z126" i="2" s="1"/>
  <c r="W94" i="2"/>
  <c r="W127" i="2" s="1"/>
  <c r="X127" i="2" s="1"/>
  <c r="Y127" i="2" s="1"/>
  <c r="Z127" i="2" s="1"/>
  <c r="AJ15" i="6"/>
  <c r="AG15" i="6"/>
  <c r="AD15" i="6"/>
  <c r="AL17" i="6"/>
  <c r="AF15" i="6"/>
  <c r="AC15" i="6"/>
  <c r="AI15" i="6"/>
  <c r="AK15" i="6"/>
  <c r="AE16" i="6"/>
  <c r="AM16" i="6"/>
  <c r="AH16" i="6"/>
  <c r="AJ15" i="5"/>
  <c r="AK15" i="5"/>
  <c r="AC15" i="5"/>
  <c r="AI15" i="5"/>
  <c r="AG15" i="5"/>
  <c r="AD15" i="5"/>
  <c r="AE15" i="5"/>
  <c r="AL15" i="5"/>
  <c r="AH15" i="5"/>
  <c r="AM15" i="5"/>
  <c r="AF15" i="5"/>
  <c r="Q118" i="2"/>
  <c r="Q151" i="2" s="1"/>
  <c r="Q150" i="2"/>
  <c r="V141" i="2"/>
  <c r="V109" i="2"/>
  <c r="V142" i="2" s="1"/>
  <c r="X142" i="2" s="1"/>
  <c r="Y142" i="2" s="1"/>
  <c r="Z142" i="2" s="1"/>
  <c r="X144" i="2"/>
  <c r="Y144" i="2" s="1"/>
  <c r="Z144" i="2" s="1"/>
  <c r="Q141" i="2"/>
  <c r="Q109" i="2"/>
  <c r="Q142" i="2" s="1"/>
  <c r="X136" i="2"/>
  <c r="Y136" i="2" s="1"/>
  <c r="Z136" i="2" s="1"/>
  <c r="X148" i="2"/>
  <c r="Y148" i="2" s="1"/>
  <c r="Z148" i="2" s="1"/>
  <c r="W150" i="2"/>
  <c r="W118" i="2"/>
  <c r="W151" i="2" s="1"/>
  <c r="X151" i="2" s="1"/>
  <c r="Y151" i="2" s="1"/>
  <c r="Z151" i="2" s="1"/>
  <c r="V100" i="2"/>
  <c r="V133" i="2" s="1"/>
  <c r="V132" i="2"/>
  <c r="X132" i="2" s="1"/>
  <c r="Y132" i="2" s="1"/>
  <c r="Z132" i="2" s="1"/>
  <c r="V118" i="2"/>
  <c r="V151" i="2" s="1"/>
  <c r="V150" i="2"/>
  <c r="R150" i="2"/>
  <c r="S150" i="2" s="1"/>
  <c r="T150" i="2" s="1"/>
  <c r="U150" i="2" s="1"/>
  <c r="R118" i="2"/>
  <c r="R151" i="2" s="1"/>
  <c r="S151" i="2" s="1"/>
  <c r="T151" i="2" s="1"/>
  <c r="U151" i="2" s="1"/>
  <c r="AC14" i="2"/>
  <c r="AG13" i="4"/>
  <c r="AK15" i="4"/>
  <c r="AC15" i="4"/>
  <c r="AL14" i="4"/>
  <c r="AI13" i="4"/>
  <c r="AF14" i="4"/>
  <c r="AE13" i="4"/>
  <c r="AD14" i="4"/>
  <c r="AJ13" i="4"/>
  <c r="AM13" i="4"/>
  <c r="AH16" i="4"/>
  <c r="AD118" i="2"/>
  <c r="AD115" i="2"/>
  <c r="AD119" i="2" l="1"/>
  <c r="Q12" i="2" s="1"/>
  <c r="AL18" i="6"/>
  <c r="AH17" i="6"/>
  <c r="AD16" i="6"/>
  <c r="AC16" i="6"/>
  <c r="AI16" i="6"/>
  <c r="AG16" i="6"/>
  <c r="AK16" i="6"/>
  <c r="AM17" i="6"/>
  <c r="AE17" i="6"/>
  <c r="AF16" i="6"/>
  <c r="AJ16" i="6"/>
  <c r="AJ16" i="5"/>
  <c r="AL16" i="5"/>
  <c r="AI16" i="5"/>
  <c r="AH16" i="5"/>
  <c r="AF16" i="5"/>
  <c r="AD16" i="5"/>
  <c r="AK16" i="5"/>
  <c r="AG16" i="5"/>
  <c r="AC16" i="5"/>
  <c r="AE16" i="5"/>
  <c r="AM16" i="5"/>
  <c r="X150" i="2"/>
  <c r="Y150" i="2" s="1"/>
  <c r="Z150" i="2" s="1"/>
  <c r="AC15" i="2"/>
  <c r="AI14" i="4"/>
  <c r="AL15" i="4"/>
  <c r="AE14" i="4"/>
  <c r="AC16" i="4"/>
  <c r="AD15" i="4"/>
  <c r="AJ14" i="4"/>
  <c r="AH17" i="4"/>
  <c r="AM14" i="4"/>
  <c r="AF15" i="4"/>
  <c r="AK16" i="4"/>
  <c r="AG14" i="4"/>
  <c r="AG111" i="2"/>
  <c r="AC17" i="6" l="1"/>
  <c r="AM18" i="6"/>
  <c r="AK17" i="6"/>
  <c r="AH18" i="6"/>
  <c r="AJ17" i="6"/>
  <c r="AD17" i="6"/>
  <c r="AF17" i="6"/>
  <c r="AG17" i="6"/>
  <c r="AI17" i="6"/>
  <c r="AE18" i="6"/>
  <c r="AL19" i="6"/>
  <c r="AG17" i="5"/>
  <c r="AM17" i="5"/>
  <c r="AE17" i="5"/>
  <c r="AD17" i="5"/>
  <c r="AL17" i="5"/>
  <c r="AH17" i="5"/>
  <c r="AK17" i="5"/>
  <c r="AI17" i="5"/>
  <c r="AC17" i="5"/>
  <c r="AF17" i="5"/>
  <c r="AJ17" i="5"/>
  <c r="AC16" i="2"/>
  <c r="AC17" i="4"/>
  <c r="AK17" i="4"/>
  <c r="AM15" i="4"/>
  <c r="AE15" i="4"/>
  <c r="AJ15" i="4"/>
  <c r="AH18" i="4"/>
  <c r="AG15" i="4"/>
  <c r="AL16" i="4"/>
  <c r="AD16" i="4"/>
  <c r="AF16" i="4"/>
  <c r="AI15" i="4"/>
  <c r="AS13" i="2"/>
  <c r="AS14" i="2"/>
  <c r="AS10" i="2"/>
  <c r="AS12" i="2"/>
  <c r="AS11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H19" i="6" l="1"/>
  <c r="AG18" i="6"/>
  <c r="AK18" i="6"/>
  <c r="AL20" i="6"/>
  <c r="AF18" i="6"/>
  <c r="AD18" i="6"/>
  <c r="AE19" i="6"/>
  <c r="AM19" i="6"/>
  <c r="AI18" i="6"/>
  <c r="AJ18" i="6"/>
  <c r="AC18" i="6"/>
  <c r="AI18" i="5"/>
  <c r="AD18" i="5"/>
  <c r="AJ18" i="5"/>
  <c r="AE18" i="5"/>
  <c r="AL18" i="5"/>
  <c r="AF18" i="5"/>
  <c r="AH18" i="5"/>
  <c r="AM18" i="5"/>
  <c r="AC18" i="5"/>
  <c r="AK18" i="5"/>
  <c r="AG18" i="5"/>
  <c r="AC17" i="2"/>
  <c r="AD17" i="4"/>
  <c r="AL17" i="4"/>
  <c r="AE16" i="4"/>
  <c r="AI16" i="4"/>
  <c r="AJ16" i="4"/>
  <c r="AG16" i="4"/>
  <c r="AK18" i="4"/>
  <c r="AC18" i="4"/>
  <c r="AM16" i="4"/>
  <c r="AF17" i="4"/>
  <c r="AH19" i="4"/>
  <c r="AG113" i="2"/>
  <c r="AG114" i="2"/>
  <c r="AS111" i="2"/>
  <c r="AG117" i="2"/>
  <c r="AG116" i="2"/>
  <c r="AL21" i="6" l="1"/>
  <c r="AG19" i="6"/>
  <c r="AM20" i="6"/>
  <c r="AK19" i="6"/>
  <c r="AD19" i="6"/>
  <c r="AC19" i="6"/>
  <c r="AE20" i="6"/>
  <c r="AJ19" i="6"/>
  <c r="AI19" i="6"/>
  <c r="AH20" i="6"/>
  <c r="AF19" i="6"/>
  <c r="AH19" i="5"/>
  <c r="AM19" i="5"/>
  <c r="AJ19" i="5"/>
  <c r="AF19" i="5"/>
  <c r="AK19" i="5"/>
  <c r="AL19" i="5"/>
  <c r="AI19" i="5"/>
  <c r="AE19" i="5"/>
  <c r="AG19" i="5"/>
  <c r="AD19" i="5"/>
  <c r="AC19" i="5"/>
  <c r="AC18" i="2"/>
  <c r="AC19" i="4"/>
  <c r="AI17" i="4"/>
  <c r="AH20" i="4"/>
  <c r="AE17" i="4"/>
  <c r="AG17" i="4"/>
  <c r="AL18" i="4"/>
  <c r="AK19" i="4"/>
  <c r="AF18" i="4"/>
  <c r="AJ17" i="4"/>
  <c r="AM17" i="4"/>
  <c r="AD18" i="4"/>
  <c r="AG115" i="2"/>
  <c r="AG118" i="2"/>
  <c r="AF111" i="2"/>
  <c r="AI111" i="2"/>
  <c r="AU109" i="2" s="1"/>
  <c r="AH111" i="2"/>
  <c r="AT109" i="2" s="1"/>
  <c r="AJ20" i="6" l="1"/>
  <c r="AK20" i="6"/>
  <c r="AG20" i="6"/>
  <c r="AE21" i="6"/>
  <c r="AC20" i="6"/>
  <c r="AF20" i="6"/>
  <c r="AM21" i="6"/>
  <c r="AH21" i="6"/>
  <c r="AI20" i="6"/>
  <c r="AL22" i="6"/>
  <c r="AD20" i="6"/>
  <c r="AE20" i="5"/>
  <c r="AI20" i="5"/>
  <c r="AD20" i="5"/>
  <c r="AG20" i="5"/>
  <c r="AH20" i="5"/>
  <c r="AF20" i="5"/>
  <c r="AC20" i="5"/>
  <c r="AJ20" i="5"/>
  <c r="AL20" i="5"/>
  <c r="AM20" i="5"/>
  <c r="AK20" i="5"/>
  <c r="AC19" i="2"/>
  <c r="AF19" i="4"/>
  <c r="AE18" i="4"/>
  <c r="AH21" i="4"/>
  <c r="AK20" i="4"/>
  <c r="AL19" i="4"/>
  <c r="AM18" i="4"/>
  <c r="AI18" i="4"/>
  <c r="AD19" i="4"/>
  <c r="AJ18" i="4"/>
  <c r="AG18" i="4"/>
  <c r="AC20" i="4"/>
  <c r="AG119" i="2"/>
  <c r="T12" i="2" s="1"/>
  <c r="AU11" i="2"/>
  <c r="AU10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M111" i="2"/>
  <c r="AY109" i="2" s="1"/>
  <c r="AJ111" i="2"/>
  <c r="AK111" i="2"/>
  <c r="AW109" i="2" s="1"/>
  <c r="AE111" i="2"/>
  <c r="AQ109" i="2" s="1"/>
  <c r="AR109" i="2"/>
  <c r="AT11" i="2"/>
  <c r="AT10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L111" i="2"/>
  <c r="AX109" i="2" s="1"/>
  <c r="AH22" i="6" l="1"/>
  <c r="AE22" i="6"/>
  <c r="AG21" i="6"/>
  <c r="AD21" i="6"/>
  <c r="AL23" i="6"/>
  <c r="AF21" i="6"/>
  <c r="AM22" i="6"/>
  <c r="AK21" i="6"/>
  <c r="AI21" i="6"/>
  <c r="AC21" i="6"/>
  <c r="AJ21" i="6"/>
  <c r="AJ21" i="5"/>
  <c r="AG21" i="5"/>
  <c r="AK21" i="5"/>
  <c r="AC21" i="5"/>
  <c r="AD21" i="5"/>
  <c r="AM21" i="5"/>
  <c r="AF21" i="5"/>
  <c r="AI21" i="5"/>
  <c r="AL21" i="5"/>
  <c r="AE21" i="5"/>
  <c r="AH21" i="5"/>
  <c r="AC20" i="2"/>
  <c r="AE19" i="4"/>
  <c r="AF20" i="4"/>
  <c r="AG19" i="4"/>
  <c r="AD20" i="4"/>
  <c r="AK21" i="4"/>
  <c r="AC21" i="4"/>
  <c r="AI19" i="4"/>
  <c r="AH22" i="4"/>
  <c r="AM19" i="4"/>
  <c r="AJ19" i="4"/>
  <c r="AL20" i="4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AQ108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F113" i="2"/>
  <c r="AF114" i="2"/>
  <c r="AF117" i="2"/>
  <c r="AF116" i="2"/>
  <c r="AT111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H117" i="2"/>
  <c r="AH113" i="2"/>
  <c r="AH114" i="2"/>
  <c r="AH116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R111" i="2"/>
  <c r="AV109" i="2"/>
  <c r="AI117" i="2"/>
  <c r="AI113" i="2"/>
  <c r="AI114" i="2"/>
  <c r="AU111" i="2"/>
  <c r="AI116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D22" i="6" l="1"/>
  <c r="AK22" i="6"/>
  <c r="AG22" i="6"/>
  <c r="AJ22" i="6"/>
  <c r="AF22" i="6"/>
  <c r="AE23" i="6"/>
  <c r="AM23" i="6"/>
  <c r="AC22" i="6"/>
  <c r="AI22" i="6"/>
  <c r="AL24" i="6"/>
  <c r="AH23" i="6"/>
  <c r="AI22" i="5"/>
  <c r="AC22" i="5"/>
  <c r="AF22" i="5"/>
  <c r="AK22" i="5"/>
  <c r="AH22" i="5"/>
  <c r="AE22" i="5"/>
  <c r="AM22" i="5"/>
  <c r="AG22" i="5"/>
  <c r="AL22" i="5"/>
  <c r="AD22" i="5"/>
  <c r="AJ22" i="5"/>
  <c r="AC21" i="2"/>
  <c r="AJ20" i="4"/>
  <c r="AD21" i="4"/>
  <c r="AL21" i="4"/>
  <c r="AG20" i="4"/>
  <c r="AH23" i="4"/>
  <c r="AI20" i="4"/>
  <c r="AC22" i="4"/>
  <c r="AF21" i="4"/>
  <c r="AM20" i="4"/>
  <c r="AK22" i="4"/>
  <c r="AE20" i="4"/>
  <c r="AI115" i="2"/>
  <c r="AF118" i="2"/>
  <c r="AI118" i="2"/>
  <c r="AH115" i="2"/>
  <c r="AK113" i="2"/>
  <c r="AK114" i="2"/>
  <c r="AW111" i="2"/>
  <c r="AK117" i="2"/>
  <c r="AK116" i="2"/>
  <c r="AH118" i="2"/>
  <c r="AJ113" i="2"/>
  <c r="AJ114" i="2"/>
  <c r="AJ117" i="2"/>
  <c r="AJ116" i="2"/>
  <c r="AX111" i="2"/>
  <c r="AL113" i="2"/>
  <c r="AL114" i="2"/>
  <c r="AL117" i="2"/>
  <c r="AL116" i="2"/>
  <c r="AY111" i="2"/>
  <c r="AM113" i="2"/>
  <c r="AM114" i="2"/>
  <c r="AM117" i="2"/>
  <c r="AM116" i="2"/>
  <c r="AM118" i="2" s="1"/>
  <c r="AV111" i="2"/>
  <c r="AF115" i="2"/>
  <c r="AF119" i="2" s="1"/>
  <c r="S12" i="2" s="1"/>
  <c r="AE114" i="2"/>
  <c r="AE113" i="2"/>
  <c r="AE117" i="2"/>
  <c r="AQ111" i="2"/>
  <c r="AE116" i="2"/>
  <c r="AJ23" i="6" l="1"/>
  <c r="AL25" i="6"/>
  <c r="AC23" i="6"/>
  <c r="AH24" i="6"/>
  <c r="AG23" i="6"/>
  <c r="AM24" i="6"/>
  <c r="AK23" i="6"/>
  <c r="AE24" i="6"/>
  <c r="AF23" i="6"/>
  <c r="AD23" i="6"/>
  <c r="AI23" i="6"/>
  <c r="AK23" i="5"/>
  <c r="AD23" i="5"/>
  <c r="AG23" i="5"/>
  <c r="AJ23" i="5"/>
  <c r="AC23" i="5"/>
  <c r="AM23" i="5"/>
  <c r="AF23" i="5"/>
  <c r="AE23" i="5"/>
  <c r="AL23" i="5"/>
  <c r="AH23" i="5"/>
  <c r="AI23" i="5"/>
  <c r="AC22" i="2"/>
  <c r="AE21" i="4"/>
  <c r="AF22" i="4"/>
  <c r="AC23" i="4"/>
  <c r="AM21" i="4"/>
  <c r="AG21" i="4"/>
  <c r="AL22" i="4"/>
  <c r="AK23" i="4"/>
  <c r="AD22" i="4"/>
  <c r="AI21" i="4"/>
  <c r="AH24" i="4"/>
  <c r="AJ21" i="4"/>
  <c r="AH119" i="2"/>
  <c r="U12" i="2" s="1"/>
  <c r="AI119" i="2"/>
  <c r="V12" i="2" s="1"/>
  <c r="AL115" i="2"/>
  <c r="AK118" i="2"/>
  <c r="AE118" i="2"/>
  <c r="AM115" i="2"/>
  <c r="AM119" i="2" s="1"/>
  <c r="Z12" i="2" s="1"/>
  <c r="AJ118" i="2"/>
  <c r="AK115" i="2"/>
  <c r="AE115" i="2"/>
  <c r="AL118" i="2"/>
  <c r="AJ115" i="2"/>
  <c r="AH25" i="6" l="1"/>
  <c r="AE25" i="6"/>
  <c r="AC24" i="6"/>
  <c r="AM25" i="6"/>
  <c r="AK24" i="6"/>
  <c r="AI24" i="6"/>
  <c r="AD24" i="6"/>
  <c r="AL26" i="6"/>
  <c r="AF24" i="6"/>
  <c r="AG24" i="6"/>
  <c r="AJ24" i="6"/>
  <c r="AJ24" i="5"/>
  <c r="AI24" i="5"/>
  <c r="AG24" i="5"/>
  <c r="AD24" i="5"/>
  <c r="AL24" i="5"/>
  <c r="AE24" i="5"/>
  <c r="AF24" i="5"/>
  <c r="AM24" i="5"/>
  <c r="AH24" i="5"/>
  <c r="AC24" i="5"/>
  <c r="AK24" i="5"/>
  <c r="AK119" i="2"/>
  <c r="X12" i="2" s="1"/>
  <c r="AC23" i="2"/>
  <c r="AM22" i="4"/>
  <c r="AC24" i="4"/>
  <c r="AE22" i="4"/>
  <c r="AD23" i="4"/>
  <c r="AK24" i="4"/>
  <c r="AJ22" i="4"/>
  <c r="AL23" i="4"/>
  <c r="AF23" i="4"/>
  <c r="AH25" i="4"/>
  <c r="AG22" i="4"/>
  <c r="AI22" i="4"/>
  <c r="AE119" i="2"/>
  <c r="R12" i="2" s="1"/>
  <c r="AL119" i="2"/>
  <c r="Y12" i="2" s="1"/>
  <c r="AJ119" i="2"/>
  <c r="W12" i="2" s="1"/>
  <c r="AL27" i="6" l="1"/>
  <c r="AJ25" i="6"/>
  <c r="AG25" i="6"/>
  <c r="AE26" i="6"/>
  <c r="AD25" i="6"/>
  <c r="AC25" i="6"/>
  <c r="AI25" i="6"/>
  <c r="AK25" i="6"/>
  <c r="AM26" i="6"/>
  <c r="AF25" i="6"/>
  <c r="AH26" i="6"/>
  <c r="AM25" i="5"/>
  <c r="AD25" i="5"/>
  <c r="AG25" i="5"/>
  <c r="AI25" i="5"/>
  <c r="AF25" i="5"/>
  <c r="AK25" i="5"/>
  <c r="AE25" i="5"/>
  <c r="AC25" i="5"/>
  <c r="AH25" i="5"/>
  <c r="AL25" i="5"/>
  <c r="AJ25" i="5"/>
  <c r="AC24" i="2"/>
  <c r="AD24" i="4"/>
  <c r="AL24" i="4"/>
  <c r="AJ23" i="4"/>
  <c r="AM23" i="4"/>
  <c r="AF24" i="4"/>
  <c r="AE23" i="4"/>
  <c r="AI23" i="4"/>
  <c r="AC25" i="4"/>
  <c r="AG23" i="4"/>
  <c r="AK25" i="4"/>
  <c r="AH26" i="4"/>
  <c r="AE27" i="6" l="1"/>
  <c r="AF26" i="6"/>
  <c r="AK26" i="6"/>
  <c r="AH27" i="6"/>
  <c r="AG26" i="6"/>
  <c r="AJ26" i="6"/>
  <c r="AD26" i="6"/>
  <c r="AL28" i="6"/>
  <c r="AI26" i="6"/>
  <c r="AC26" i="6"/>
  <c r="AM27" i="6"/>
  <c r="AG26" i="5"/>
  <c r="AI26" i="5"/>
  <c r="AC26" i="5"/>
  <c r="AE26" i="5"/>
  <c r="AH26" i="5"/>
  <c r="AJ26" i="5"/>
  <c r="AL26" i="5"/>
  <c r="AK26" i="5"/>
  <c r="AD26" i="5"/>
  <c r="AF26" i="5"/>
  <c r="AM26" i="5"/>
  <c r="AC25" i="2"/>
  <c r="AH27" i="4"/>
  <c r="AC26" i="4"/>
  <c r="AJ24" i="4"/>
  <c r="AM24" i="4"/>
  <c r="AI24" i="4"/>
  <c r="AE24" i="4"/>
  <c r="AL25" i="4"/>
  <c r="AK26" i="4"/>
  <c r="AD25" i="4"/>
  <c r="AG24" i="4"/>
  <c r="AF25" i="4"/>
  <c r="AJ27" i="6" l="1"/>
  <c r="AH28" i="6"/>
  <c r="AL29" i="6"/>
  <c r="AD27" i="6"/>
  <c r="AC27" i="6"/>
  <c r="AM28" i="6"/>
  <c r="AK27" i="6"/>
  <c r="AF27" i="6"/>
  <c r="AI27" i="6"/>
  <c r="AG27" i="6"/>
  <c r="AE28" i="6"/>
  <c r="AK27" i="5"/>
  <c r="AE27" i="5"/>
  <c r="AC27" i="5"/>
  <c r="AL27" i="5"/>
  <c r="AI27" i="5"/>
  <c r="AM27" i="5"/>
  <c r="AJ27" i="5"/>
  <c r="AF27" i="5"/>
  <c r="AD27" i="5"/>
  <c r="AH27" i="5"/>
  <c r="AG27" i="5"/>
  <c r="AC26" i="2"/>
  <c r="AJ25" i="4"/>
  <c r="AK27" i="4"/>
  <c r="AF26" i="4"/>
  <c r="AM25" i="4"/>
  <c r="AL26" i="4"/>
  <c r="AG25" i="4"/>
  <c r="AE25" i="4"/>
  <c r="AC27" i="4"/>
  <c r="AD26" i="4"/>
  <c r="AH28" i="4"/>
  <c r="AI25" i="4"/>
  <c r="AL30" i="6" l="1"/>
  <c r="AD28" i="6"/>
  <c r="AF28" i="6"/>
  <c r="AK28" i="6"/>
  <c r="AM29" i="6"/>
  <c r="AG28" i="6"/>
  <c r="AC28" i="6"/>
  <c r="AJ28" i="6"/>
  <c r="AE29" i="6"/>
  <c r="AH29" i="6"/>
  <c r="AI28" i="6"/>
  <c r="AC28" i="5"/>
  <c r="AL28" i="5"/>
  <c r="AG28" i="5"/>
  <c r="AK28" i="5"/>
  <c r="AF28" i="5"/>
  <c r="AJ28" i="5"/>
  <c r="AM28" i="5"/>
  <c r="AE28" i="5"/>
  <c r="AH28" i="5"/>
  <c r="AD28" i="5"/>
  <c r="AI28" i="5"/>
  <c r="AC27" i="2"/>
  <c r="AM26" i="4"/>
  <c r="AF27" i="4"/>
  <c r="AC28" i="4"/>
  <c r="AE26" i="4"/>
  <c r="AI26" i="4"/>
  <c r="AH29" i="4"/>
  <c r="AG26" i="4"/>
  <c r="AK28" i="4"/>
  <c r="AD27" i="4"/>
  <c r="AL27" i="4"/>
  <c r="AJ26" i="4"/>
  <c r="AC29" i="6" l="1"/>
  <c r="AK29" i="6"/>
  <c r="AF29" i="6"/>
  <c r="AL31" i="6"/>
  <c r="AJ29" i="6"/>
  <c r="AI29" i="6"/>
  <c r="AD29" i="6"/>
  <c r="AH30" i="6"/>
  <c r="AG29" i="6"/>
  <c r="AE30" i="6"/>
  <c r="AM30" i="6"/>
  <c r="AG29" i="5"/>
  <c r="AL29" i="5"/>
  <c r="AE29" i="5"/>
  <c r="AM29" i="5"/>
  <c r="AD29" i="5"/>
  <c r="AF29" i="5"/>
  <c r="AK29" i="5"/>
  <c r="AI29" i="5"/>
  <c r="AJ29" i="5"/>
  <c r="AH29" i="5"/>
  <c r="AC29" i="5"/>
  <c r="AC28" i="2"/>
  <c r="AK29" i="4"/>
  <c r="AE27" i="4"/>
  <c r="AG27" i="4"/>
  <c r="AC29" i="4"/>
  <c r="AJ27" i="4"/>
  <c r="AL28" i="4"/>
  <c r="AH30" i="4"/>
  <c r="AF28" i="4"/>
  <c r="AD28" i="4"/>
  <c r="AI27" i="4"/>
  <c r="AM27" i="4"/>
  <c r="AH31" i="6" l="1"/>
  <c r="AE31" i="6"/>
  <c r="AM31" i="6"/>
  <c r="AD30" i="6"/>
  <c r="AF30" i="6"/>
  <c r="AI30" i="6"/>
  <c r="AJ30" i="6"/>
  <c r="AC30" i="6"/>
  <c r="AL32" i="6"/>
  <c r="AK30" i="6"/>
  <c r="AG30" i="6"/>
  <c r="AI30" i="5"/>
  <c r="AM30" i="5"/>
  <c r="AK30" i="5"/>
  <c r="AL30" i="5"/>
  <c r="AE30" i="5"/>
  <c r="AG30" i="5"/>
  <c r="AC30" i="5"/>
  <c r="AH30" i="5"/>
  <c r="AF30" i="5"/>
  <c r="AJ30" i="5"/>
  <c r="AD30" i="5"/>
  <c r="AC29" i="2"/>
  <c r="AE28" i="4"/>
  <c r="AF29" i="4"/>
  <c r="AM28" i="4"/>
  <c r="AI28" i="4"/>
  <c r="AC30" i="4"/>
  <c r="AH31" i="4"/>
  <c r="AG28" i="4"/>
  <c r="AL29" i="4"/>
  <c r="AD29" i="4"/>
  <c r="AJ28" i="4"/>
  <c r="AK30" i="4"/>
  <c r="AG31" i="6" l="1"/>
  <c r="AD31" i="6"/>
  <c r="AM32" i="6"/>
  <c r="AI31" i="6"/>
  <c r="AF31" i="6"/>
  <c r="AH32" i="6"/>
  <c r="AC31" i="6"/>
  <c r="AJ31" i="6"/>
  <c r="AK31" i="6"/>
  <c r="AE32" i="6"/>
  <c r="AL33" i="6"/>
  <c r="AH31" i="5"/>
  <c r="AK31" i="5"/>
  <c r="AM31" i="5"/>
  <c r="AC31" i="5"/>
  <c r="AI31" i="5"/>
  <c r="AL31" i="5"/>
  <c r="AD31" i="5"/>
  <c r="AJ31" i="5"/>
  <c r="AG31" i="5"/>
  <c r="AF31" i="5"/>
  <c r="AE31" i="5"/>
  <c r="AC30" i="2"/>
  <c r="AK31" i="4"/>
  <c r="AM29" i="4"/>
  <c r="AJ29" i="4"/>
  <c r="AH32" i="4"/>
  <c r="AD30" i="4"/>
  <c r="AL30" i="4"/>
  <c r="AI29" i="4"/>
  <c r="AG29" i="4"/>
  <c r="AF30" i="4"/>
  <c r="AC31" i="4"/>
  <c r="AE29" i="4"/>
  <c r="AI32" i="6" l="1"/>
  <c r="AJ32" i="6"/>
  <c r="AC32" i="6"/>
  <c r="AH33" i="6"/>
  <c r="AK32" i="6"/>
  <c r="AF32" i="6"/>
  <c r="AG32" i="6"/>
  <c r="AL34" i="6"/>
  <c r="AM33" i="6"/>
  <c r="AE33" i="6"/>
  <c r="AD32" i="6"/>
  <c r="AC32" i="5"/>
  <c r="AM32" i="5"/>
  <c r="AJ32" i="5"/>
  <c r="AD32" i="5"/>
  <c r="AL32" i="5"/>
  <c r="AF32" i="5"/>
  <c r="AE32" i="5"/>
  <c r="AK32" i="5"/>
  <c r="AG32" i="5"/>
  <c r="AI32" i="5"/>
  <c r="AH32" i="5"/>
  <c r="AC31" i="2"/>
  <c r="AG30" i="4"/>
  <c r="AL31" i="4"/>
  <c r="AE30" i="4"/>
  <c r="AI30" i="4"/>
  <c r="AM30" i="4"/>
  <c r="AC32" i="4"/>
  <c r="AF31" i="4"/>
  <c r="AH33" i="4"/>
  <c r="AJ30" i="4"/>
  <c r="AD31" i="4"/>
  <c r="AK32" i="4"/>
  <c r="AJ33" i="6" l="1"/>
  <c r="AL35" i="6"/>
  <c r="AC33" i="6"/>
  <c r="AG33" i="6"/>
  <c r="AF33" i="6"/>
  <c r="AI33" i="6"/>
  <c r="AH34" i="6"/>
  <c r="AD33" i="6"/>
  <c r="AE34" i="6"/>
  <c r="AM34" i="6"/>
  <c r="AK33" i="6"/>
  <c r="AD33" i="5"/>
  <c r="AK33" i="5"/>
  <c r="AE33" i="5"/>
  <c r="AH33" i="5"/>
  <c r="AM33" i="5"/>
  <c r="AG33" i="5"/>
  <c r="AJ33" i="5"/>
  <c r="AF33" i="5"/>
  <c r="AI33" i="5"/>
  <c r="AL33" i="5"/>
  <c r="AC33" i="5"/>
  <c r="AC32" i="2"/>
  <c r="AI31" i="4"/>
  <c r="AF32" i="4"/>
  <c r="AE31" i="4"/>
  <c r="AC33" i="4"/>
  <c r="AD32" i="4"/>
  <c r="AL32" i="4"/>
  <c r="AH34" i="4"/>
  <c r="AK33" i="4"/>
  <c r="AG31" i="4"/>
  <c r="AJ31" i="4"/>
  <c r="AM31" i="4"/>
  <c r="AD34" i="6" l="1"/>
  <c r="AC34" i="6"/>
  <c r="AE35" i="6"/>
  <c r="AJ34" i="6"/>
  <c r="AG34" i="6"/>
  <c r="AK34" i="6"/>
  <c r="AH35" i="6"/>
  <c r="AM35" i="6"/>
  <c r="AI34" i="6"/>
  <c r="AL36" i="6"/>
  <c r="AF34" i="6"/>
  <c r="AC34" i="5"/>
  <c r="AH34" i="5"/>
  <c r="AE34" i="5"/>
  <c r="AI34" i="5"/>
  <c r="AF34" i="5"/>
  <c r="AJ34" i="5"/>
  <c r="AG34" i="5"/>
  <c r="AL34" i="5"/>
  <c r="AK34" i="5"/>
  <c r="AM34" i="5"/>
  <c r="AD34" i="5"/>
  <c r="AC33" i="2"/>
  <c r="AC34" i="4"/>
  <c r="AK34" i="4"/>
  <c r="AH35" i="4"/>
  <c r="AM32" i="4"/>
  <c r="AE32" i="4"/>
  <c r="AJ32" i="4"/>
  <c r="AI32" i="4"/>
  <c r="AL33" i="4"/>
  <c r="AF33" i="4"/>
  <c r="AD33" i="4"/>
  <c r="AG32" i="4"/>
  <c r="AJ35" i="6" l="1"/>
  <c r="AM36" i="6"/>
  <c r="AH36" i="6"/>
  <c r="AE36" i="6"/>
  <c r="AL37" i="6"/>
  <c r="AI35" i="6"/>
  <c r="AD35" i="6"/>
  <c r="AF35" i="6"/>
  <c r="AK35" i="6"/>
  <c r="AC35" i="6"/>
  <c r="AG35" i="6"/>
  <c r="AL35" i="5"/>
  <c r="AM35" i="5"/>
  <c r="AG35" i="5"/>
  <c r="AK35" i="5"/>
  <c r="AC35" i="5"/>
  <c r="AI35" i="5"/>
  <c r="AD35" i="5"/>
  <c r="AE35" i="5"/>
  <c r="AJ35" i="5"/>
  <c r="AH35" i="5"/>
  <c r="AF35" i="5"/>
  <c r="AC34" i="2"/>
  <c r="AM33" i="4"/>
  <c r="AH36" i="4"/>
  <c r="AG33" i="4"/>
  <c r="AI33" i="4"/>
  <c r="AD34" i="4"/>
  <c r="AL34" i="4"/>
  <c r="AJ33" i="4"/>
  <c r="AK35" i="4"/>
  <c r="AF34" i="4"/>
  <c r="AE33" i="4"/>
  <c r="AC35" i="4"/>
  <c r="AE37" i="6" l="1"/>
  <c r="AH37" i="6"/>
  <c r="AD36" i="6"/>
  <c r="AF36" i="6"/>
  <c r="AK36" i="6"/>
  <c r="AL38" i="6"/>
  <c r="AG36" i="6"/>
  <c r="AC36" i="6"/>
  <c r="AI36" i="6"/>
  <c r="AM37" i="6"/>
  <c r="AJ36" i="6"/>
  <c r="AE36" i="5"/>
  <c r="AM36" i="5"/>
  <c r="AH36" i="5"/>
  <c r="AC36" i="5"/>
  <c r="AL36" i="5"/>
  <c r="AK36" i="5"/>
  <c r="AD36" i="5"/>
  <c r="AF36" i="5"/>
  <c r="AG36" i="5"/>
  <c r="AI36" i="5"/>
  <c r="AJ36" i="5"/>
  <c r="AC35" i="2"/>
  <c r="AK36" i="4"/>
  <c r="AJ34" i="4"/>
  <c r="AG34" i="4"/>
  <c r="AF35" i="4"/>
  <c r="AM34" i="4"/>
  <c r="AI34" i="4"/>
  <c r="AC36" i="4"/>
  <c r="AE34" i="4"/>
  <c r="AL35" i="4"/>
  <c r="AH37" i="4"/>
  <c r="AD35" i="4"/>
  <c r="AF37" i="6" l="1"/>
  <c r="AD37" i="6"/>
  <c r="AI37" i="6"/>
  <c r="AC37" i="6"/>
  <c r="AJ37" i="6"/>
  <c r="AG37" i="6"/>
  <c r="AM38" i="6"/>
  <c r="AL39" i="6"/>
  <c r="AH38" i="6"/>
  <c r="AK37" i="6"/>
  <c r="AE38" i="6"/>
  <c r="AH37" i="5"/>
  <c r="AF37" i="5"/>
  <c r="AD37" i="5"/>
  <c r="AM37" i="5"/>
  <c r="AG37" i="5"/>
  <c r="AE37" i="5"/>
  <c r="AC37" i="5"/>
  <c r="AJ37" i="5"/>
  <c r="AI37" i="5"/>
  <c r="AK37" i="5"/>
  <c r="AL37" i="5"/>
  <c r="AC36" i="2"/>
  <c r="AE35" i="4"/>
  <c r="AG35" i="4"/>
  <c r="AD36" i="4"/>
  <c r="AH38" i="4"/>
  <c r="AI35" i="4"/>
  <c r="AK37" i="4"/>
  <c r="AF36" i="4"/>
  <c r="AC37" i="4"/>
  <c r="AJ35" i="4"/>
  <c r="AL36" i="4"/>
  <c r="AM35" i="4"/>
  <c r="AM39" i="6" l="1"/>
  <c r="AE39" i="6"/>
  <c r="AL40" i="6"/>
  <c r="AK38" i="6"/>
  <c r="AD38" i="6"/>
  <c r="AJ38" i="6"/>
  <c r="AC38" i="6"/>
  <c r="AI38" i="6"/>
  <c r="AG38" i="6"/>
  <c r="AH39" i="6"/>
  <c r="AF38" i="6"/>
  <c r="AM38" i="5"/>
  <c r="AC38" i="5"/>
  <c r="AF38" i="5"/>
  <c r="AL38" i="5"/>
  <c r="AK38" i="5"/>
  <c r="AI38" i="5"/>
  <c r="AH38" i="5"/>
  <c r="AJ38" i="5"/>
  <c r="AD38" i="5"/>
  <c r="AE38" i="5"/>
  <c r="AG38" i="5"/>
  <c r="AC37" i="2"/>
  <c r="AH39" i="4"/>
  <c r="AD37" i="4"/>
  <c r="AM36" i="4"/>
  <c r="AF37" i="4"/>
  <c r="AL37" i="4"/>
  <c r="AJ36" i="4"/>
  <c r="AC38" i="4"/>
  <c r="AK38" i="4"/>
  <c r="AG36" i="4"/>
  <c r="AI36" i="4"/>
  <c r="AE36" i="4"/>
  <c r="AK39" i="6" l="1"/>
  <c r="AE40" i="6"/>
  <c r="AI39" i="6"/>
  <c r="AH40" i="6"/>
  <c r="AF39" i="6"/>
  <c r="AC39" i="6"/>
  <c r="AL41" i="6"/>
  <c r="AJ39" i="6"/>
  <c r="AD39" i="6"/>
  <c r="AG39" i="6"/>
  <c r="AM40" i="6"/>
  <c r="AJ39" i="5"/>
  <c r="AL39" i="5"/>
  <c r="AF39" i="5"/>
  <c r="AG39" i="5"/>
  <c r="AC39" i="5"/>
  <c r="AE39" i="5"/>
  <c r="AK39" i="5"/>
  <c r="AH39" i="5"/>
  <c r="AI39" i="5"/>
  <c r="AD39" i="5"/>
  <c r="AM39" i="5"/>
  <c r="AC38" i="2"/>
  <c r="AK39" i="4"/>
  <c r="AE37" i="4"/>
  <c r="AM37" i="4"/>
  <c r="AI37" i="4"/>
  <c r="AF38" i="4"/>
  <c r="AC39" i="4"/>
  <c r="AJ37" i="4"/>
  <c r="AD38" i="4"/>
  <c r="AG37" i="4"/>
  <c r="AL38" i="4"/>
  <c r="AH40" i="4"/>
  <c r="AM41" i="6" l="1"/>
  <c r="AJ40" i="6"/>
  <c r="AL42" i="6"/>
  <c r="AI40" i="6"/>
  <c r="AG40" i="6"/>
  <c r="AC40" i="6"/>
  <c r="AF40" i="6"/>
  <c r="AH41" i="6"/>
  <c r="AE41" i="6"/>
  <c r="AD40" i="6"/>
  <c r="AK40" i="6"/>
  <c r="AG40" i="5"/>
  <c r="AM40" i="5"/>
  <c r="AD40" i="5"/>
  <c r="AK40" i="5"/>
  <c r="AF40" i="5"/>
  <c r="AL40" i="5"/>
  <c r="AC40" i="5"/>
  <c r="AH40" i="5"/>
  <c r="AE40" i="5"/>
  <c r="AI40" i="5"/>
  <c r="AJ40" i="5"/>
  <c r="AC39" i="2"/>
  <c r="AI38" i="4"/>
  <c r="AJ38" i="4"/>
  <c r="AL39" i="4"/>
  <c r="AD39" i="4"/>
  <c r="AH41" i="4"/>
  <c r="AM38" i="4"/>
  <c r="AC40" i="4"/>
  <c r="AE38" i="4"/>
  <c r="AF39" i="4"/>
  <c r="AG38" i="4"/>
  <c r="AK40" i="4"/>
  <c r="AL43" i="6" l="1"/>
  <c r="AI41" i="6"/>
  <c r="AK41" i="6"/>
  <c r="AD41" i="6"/>
  <c r="AH42" i="6"/>
  <c r="AF41" i="6"/>
  <c r="AJ41" i="6"/>
  <c r="AC41" i="6"/>
  <c r="AE42" i="6"/>
  <c r="AG41" i="6"/>
  <c r="AM42" i="6"/>
  <c r="AK41" i="5"/>
  <c r="AH41" i="5"/>
  <c r="AD41" i="5"/>
  <c r="AC41" i="5"/>
  <c r="AM41" i="5"/>
  <c r="AI41" i="5"/>
  <c r="AE41" i="5"/>
  <c r="AG41" i="5"/>
  <c r="AJ41" i="5"/>
  <c r="AL41" i="5"/>
  <c r="AF41" i="5"/>
  <c r="AC40" i="2"/>
  <c r="AL40" i="4"/>
  <c r="AK41" i="4"/>
  <c r="AG39" i="4"/>
  <c r="AE39" i="4"/>
  <c r="AD40" i="4"/>
  <c r="AC41" i="4"/>
  <c r="AM39" i="4"/>
  <c r="AJ39" i="4"/>
  <c r="AF40" i="4"/>
  <c r="AH42" i="4"/>
  <c r="AI39" i="4"/>
  <c r="AK42" i="6" l="1"/>
  <c r="AC42" i="6"/>
  <c r="AJ42" i="6"/>
  <c r="AG42" i="6"/>
  <c r="AL44" i="6"/>
  <c r="AD42" i="6"/>
  <c r="AM43" i="6"/>
  <c r="AF42" i="6"/>
  <c r="AI42" i="6"/>
  <c r="AE43" i="6"/>
  <c r="AH43" i="6"/>
  <c r="AG42" i="5"/>
  <c r="AC42" i="5"/>
  <c r="AE42" i="5"/>
  <c r="AH42" i="5"/>
  <c r="AF42" i="5"/>
  <c r="AD42" i="5"/>
  <c r="AI42" i="5"/>
  <c r="AL42" i="5"/>
  <c r="AJ42" i="5"/>
  <c r="AM42" i="5"/>
  <c r="AK42" i="5"/>
  <c r="AC41" i="2"/>
  <c r="AE40" i="4"/>
  <c r="AI40" i="4"/>
  <c r="AG40" i="4"/>
  <c r="AH43" i="4"/>
  <c r="AC42" i="4"/>
  <c r="AF41" i="4"/>
  <c r="AJ40" i="4"/>
  <c r="AM40" i="4"/>
  <c r="AK42" i="4"/>
  <c r="AD41" i="4"/>
  <c r="AL41" i="4"/>
  <c r="AJ43" i="6" l="1"/>
  <c r="AF43" i="6"/>
  <c r="AH44" i="6"/>
  <c r="AC43" i="6"/>
  <c r="AG43" i="6"/>
  <c r="AM44" i="6"/>
  <c r="AE44" i="6"/>
  <c r="AD43" i="6"/>
  <c r="AI43" i="6"/>
  <c r="AL45" i="6"/>
  <c r="AK43" i="6"/>
  <c r="AH43" i="5"/>
  <c r="AL43" i="5"/>
  <c r="AI43" i="5"/>
  <c r="AK43" i="5"/>
  <c r="AE43" i="5"/>
  <c r="AJ43" i="5"/>
  <c r="AC43" i="5"/>
  <c r="AM43" i="5"/>
  <c r="AD43" i="5"/>
  <c r="AF43" i="5"/>
  <c r="AG43" i="5"/>
  <c r="AC42" i="2"/>
  <c r="AM41" i="4"/>
  <c r="AH44" i="4"/>
  <c r="AG41" i="4"/>
  <c r="AL42" i="4"/>
  <c r="AJ41" i="4"/>
  <c r="AD42" i="4"/>
  <c r="AF42" i="4"/>
  <c r="AI41" i="4"/>
  <c r="AK43" i="4"/>
  <c r="AC43" i="4"/>
  <c r="AE41" i="4"/>
  <c r="AC44" i="6" l="1"/>
  <c r="AK44" i="6"/>
  <c r="AE45" i="6"/>
  <c r="AL46" i="6"/>
  <c r="AD44" i="6"/>
  <c r="AH45" i="6"/>
  <c r="AM45" i="6"/>
  <c r="AF44" i="6"/>
  <c r="AI44" i="6"/>
  <c r="AG44" i="6"/>
  <c r="AJ44" i="6"/>
  <c r="AM44" i="5"/>
  <c r="AF44" i="5"/>
  <c r="AK44" i="5"/>
  <c r="AI44" i="5"/>
  <c r="AH44" i="5"/>
  <c r="AG44" i="5"/>
  <c r="AC44" i="5"/>
  <c r="AJ44" i="5"/>
  <c r="AL44" i="5"/>
  <c r="AD44" i="5"/>
  <c r="AE44" i="5"/>
  <c r="AC43" i="2"/>
  <c r="AL43" i="4"/>
  <c r="AE42" i="4"/>
  <c r="AF43" i="4"/>
  <c r="AH45" i="4"/>
  <c r="AC44" i="4"/>
  <c r="AM42" i="4"/>
  <c r="AI42" i="4"/>
  <c r="AG42" i="4"/>
  <c r="AD43" i="4"/>
  <c r="AJ42" i="4"/>
  <c r="AK44" i="4"/>
  <c r="AL47" i="6" l="1"/>
  <c r="AF45" i="6"/>
  <c r="AE46" i="6"/>
  <c r="AJ45" i="6"/>
  <c r="AM46" i="6"/>
  <c r="AH46" i="6"/>
  <c r="AG45" i="6"/>
  <c r="AK45" i="6"/>
  <c r="AI45" i="6"/>
  <c r="AD45" i="6"/>
  <c r="AC45" i="6"/>
  <c r="AK45" i="5"/>
  <c r="AD45" i="5"/>
  <c r="AG45" i="5"/>
  <c r="AF45" i="5"/>
  <c r="AI45" i="5"/>
  <c r="AE45" i="5"/>
  <c r="AJ45" i="5"/>
  <c r="AC45" i="5"/>
  <c r="AL45" i="5"/>
  <c r="AH45" i="5"/>
  <c r="AM45" i="5"/>
  <c r="AC44" i="2"/>
  <c r="AG43" i="4"/>
  <c r="AK45" i="4"/>
  <c r="AI43" i="4"/>
  <c r="AJ43" i="4"/>
  <c r="AM43" i="4"/>
  <c r="AL44" i="4"/>
  <c r="AH46" i="4"/>
  <c r="AF44" i="4"/>
  <c r="AE43" i="4"/>
  <c r="AD44" i="4"/>
  <c r="AC45" i="4"/>
  <c r="AJ46" i="6" l="1"/>
  <c r="AD46" i="6"/>
  <c r="AH47" i="6"/>
  <c r="AC46" i="6"/>
  <c r="AG46" i="6"/>
  <c r="AL48" i="6"/>
  <c r="AK46" i="6"/>
  <c r="AE47" i="6"/>
  <c r="AF46" i="6"/>
  <c r="AI46" i="6"/>
  <c r="AM47" i="6"/>
  <c r="AF46" i="5"/>
  <c r="AC46" i="5"/>
  <c r="AG46" i="5"/>
  <c r="AM46" i="5"/>
  <c r="AJ46" i="5"/>
  <c r="AD46" i="5"/>
  <c r="AL46" i="5"/>
  <c r="AK46" i="5"/>
  <c r="AE46" i="5"/>
  <c r="AH46" i="5"/>
  <c r="AI46" i="5"/>
  <c r="AC45" i="2"/>
  <c r="AJ44" i="4"/>
  <c r="AI44" i="4"/>
  <c r="AC46" i="4"/>
  <c r="AH47" i="4"/>
  <c r="AD45" i="4"/>
  <c r="AF45" i="4"/>
  <c r="AL45" i="4"/>
  <c r="AK46" i="4"/>
  <c r="AM44" i="4"/>
  <c r="AE44" i="4"/>
  <c r="AG44" i="4"/>
  <c r="AM48" i="6" l="1"/>
  <c r="AE48" i="6"/>
  <c r="AH48" i="6"/>
  <c r="AD47" i="6"/>
  <c r="AC47" i="6"/>
  <c r="AI47" i="6"/>
  <c r="AF47" i="6"/>
  <c r="AJ47" i="6"/>
  <c r="AK47" i="6"/>
  <c r="AL49" i="6"/>
  <c r="AG47" i="6"/>
  <c r="AM47" i="5"/>
  <c r="AI47" i="5"/>
  <c r="AC47" i="5"/>
  <c r="AL47" i="5"/>
  <c r="AH47" i="5"/>
  <c r="AE47" i="5"/>
  <c r="AF47" i="5"/>
  <c r="AK47" i="5"/>
  <c r="AG47" i="5"/>
  <c r="AD47" i="5"/>
  <c r="AJ47" i="5"/>
  <c r="AC46" i="2"/>
  <c r="AK47" i="4"/>
  <c r="AG45" i="4"/>
  <c r="AC47" i="4"/>
  <c r="AI45" i="4"/>
  <c r="AH48" i="4"/>
  <c r="AL46" i="4"/>
  <c r="AE45" i="4"/>
  <c r="AF46" i="4"/>
  <c r="AM45" i="4"/>
  <c r="AD46" i="4"/>
  <c r="AJ45" i="4"/>
  <c r="AJ48" i="6" l="1"/>
  <c r="AG48" i="6"/>
  <c r="AD48" i="6"/>
  <c r="AF48" i="6"/>
  <c r="AH49" i="6"/>
  <c r="AL50" i="6"/>
  <c r="AI48" i="6"/>
  <c r="AE49" i="6"/>
  <c r="AK48" i="6"/>
  <c r="AC48" i="6"/>
  <c r="AM49" i="6"/>
  <c r="AJ48" i="5"/>
  <c r="AK48" i="5"/>
  <c r="AF48" i="5"/>
  <c r="AI48" i="5"/>
  <c r="AD48" i="5"/>
  <c r="AG48" i="5"/>
  <c r="AH48" i="5"/>
  <c r="AL48" i="5"/>
  <c r="AC48" i="5"/>
  <c r="AE48" i="5"/>
  <c r="AM48" i="5"/>
  <c r="AC47" i="2"/>
  <c r="AI46" i="4"/>
  <c r="AE46" i="4"/>
  <c r="AC48" i="4"/>
  <c r="AL47" i="4"/>
  <c r="AF47" i="4"/>
  <c r="AJ46" i="4"/>
  <c r="AD47" i="4"/>
  <c r="AG46" i="4"/>
  <c r="AH49" i="4"/>
  <c r="AM46" i="4"/>
  <c r="AK48" i="4"/>
  <c r="AE50" i="6" l="1"/>
  <c r="AK49" i="6"/>
  <c r="AF49" i="6"/>
  <c r="AD49" i="6"/>
  <c r="AI49" i="6"/>
  <c r="AL51" i="6"/>
  <c r="AG49" i="6"/>
  <c r="AM50" i="6"/>
  <c r="AC49" i="6"/>
  <c r="AH50" i="6"/>
  <c r="AJ49" i="6"/>
  <c r="AH49" i="5"/>
  <c r="AF49" i="5"/>
  <c r="AK49" i="5"/>
  <c r="AG49" i="5"/>
  <c r="AJ49" i="5"/>
  <c r="AI49" i="5"/>
  <c r="AL49" i="5"/>
  <c r="AM49" i="5"/>
  <c r="AE49" i="5"/>
  <c r="AC49" i="5"/>
  <c r="AD49" i="5"/>
  <c r="AC48" i="2"/>
  <c r="AG47" i="4"/>
  <c r="AL48" i="4"/>
  <c r="AD48" i="4"/>
  <c r="AK49" i="4"/>
  <c r="AC49" i="4"/>
  <c r="AH50" i="4"/>
  <c r="AF48" i="4"/>
  <c r="AJ47" i="4"/>
  <c r="AM47" i="4"/>
  <c r="AE47" i="4"/>
  <c r="AI47" i="4"/>
  <c r="AD50" i="6" l="1"/>
  <c r="AM51" i="6"/>
  <c r="AJ50" i="6"/>
  <c r="AG50" i="6"/>
  <c r="AH51" i="6"/>
  <c r="AK50" i="6"/>
  <c r="AF50" i="6"/>
  <c r="AL52" i="6"/>
  <c r="AC50" i="6"/>
  <c r="AI50" i="6"/>
  <c r="AE51" i="6"/>
  <c r="AM50" i="5"/>
  <c r="AG50" i="5"/>
  <c r="AF50" i="5"/>
  <c r="AL50" i="5"/>
  <c r="AC50" i="5"/>
  <c r="AE50" i="5"/>
  <c r="AD50" i="5"/>
  <c r="AK50" i="5"/>
  <c r="AI50" i="5"/>
  <c r="AJ50" i="5"/>
  <c r="AH50" i="5"/>
  <c r="AC49" i="2"/>
  <c r="AK50" i="4"/>
  <c r="AF49" i="4"/>
  <c r="AI48" i="4"/>
  <c r="AD49" i="4"/>
  <c r="AE48" i="4"/>
  <c r="AM48" i="4"/>
  <c r="AJ48" i="4"/>
  <c r="AH51" i="4"/>
  <c r="AL49" i="4"/>
  <c r="AC50" i="4"/>
  <c r="AG48" i="4"/>
  <c r="AG51" i="6" l="1"/>
  <c r="AF51" i="6"/>
  <c r="AE52" i="6"/>
  <c r="AI51" i="6"/>
  <c r="AK51" i="6"/>
  <c r="AM52" i="6"/>
  <c r="AL53" i="6"/>
  <c r="AJ51" i="6"/>
  <c r="AH52" i="6"/>
  <c r="AC51" i="6"/>
  <c r="AD51" i="6"/>
  <c r="AF51" i="5"/>
  <c r="AL51" i="5"/>
  <c r="AD51" i="5"/>
  <c r="AG51" i="5"/>
  <c r="AJ51" i="5"/>
  <c r="AM51" i="5"/>
  <c r="AK51" i="5"/>
  <c r="AH51" i="5"/>
  <c r="AE51" i="5"/>
  <c r="AI51" i="5"/>
  <c r="AC51" i="5"/>
  <c r="AC50" i="2"/>
  <c r="AH52" i="4"/>
  <c r="AG49" i="4"/>
  <c r="AJ49" i="4"/>
  <c r="AC51" i="4"/>
  <c r="AM49" i="4"/>
  <c r="AK51" i="4"/>
  <c r="AD50" i="4"/>
  <c r="AI49" i="4"/>
  <c r="AF50" i="4"/>
  <c r="AL50" i="4"/>
  <c r="AE49" i="4"/>
  <c r="AD52" i="6" l="1"/>
  <c r="AI52" i="6"/>
  <c r="AL54" i="6"/>
  <c r="AC52" i="6"/>
  <c r="AM53" i="6"/>
  <c r="AF52" i="6"/>
  <c r="AJ52" i="6"/>
  <c r="AE53" i="6"/>
  <c r="AH53" i="6"/>
  <c r="AK52" i="6"/>
  <c r="AG52" i="6"/>
  <c r="AH52" i="5"/>
  <c r="AC52" i="5"/>
  <c r="AK52" i="5"/>
  <c r="AI52" i="5"/>
  <c r="AL52" i="5"/>
  <c r="AD52" i="5"/>
  <c r="AG52" i="5"/>
  <c r="AM52" i="5"/>
  <c r="AE52" i="5"/>
  <c r="AJ52" i="5"/>
  <c r="AF52" i="5"/>
  <c r="AC51" i="2"/>
  <c r="AI50" i="4"/>
  <c r="AD51" i="4"/>
  <c r="AE50" i="4"/>
  <c r="AH53" i="4"/>
  <c r="AC52" i="4"/>
  <c r="AJ50" i="4"/>
  <c r="AL51" i="4"/>
  <c r="AK52" i="4"/>
  <c r="AG50" i="4"/>
  <c r="AF51" i="4"/>
  <c r="AM50" i="4"/>
  <c r="AJ53" i="6" l="1"/>
  <c r="AC53" i="6"/>
  <c r="AK53" i="6"/>
  <c r="AI53" i="6"/>
  <c r="AE54" i="6"/>
  <c r="AG53" i="6"/>
  <c r="AL55" i="6"/>
  <c r="AF53" i="6"/>
  <c r="AH54" i="6"/>
  <c r="AM54" i="6"/>
  <c r="AD53" i="6"/>
  <c r="AI53" i="5"/>
  <c r="AK53" i="5"/>
  <c r="AJ53" i="5"/>
  <c r="AF53" i="5"/>
  <c r="AC53" i="5"/>
  <c r="AM53" i="5"/>
  <c r="AG53" i="5"/>
  <c r="AD53" i="5"/>
  <c r="AE53" i="5"/>
  <c r="AL53" i="5"/>
  <c r="AH53" i="5"/>
  <c r="AC52" i="2"/>
  <c r="AK53" i="4"/>
  <c r="AM51" i="4"/>
  <c r="AE51" i="4"/>
  <c r="AF52" i="4"/>
  <c r="AD52" i="4"/>
  <c r="AH54" i="4"/>
  <c r="AL52" i="4"/>
  <c r="AJ51" i="4"/>
  <c r="AG51" i="4"/>
  <c r="AC53" i="4"/>
  <c r="AI51" i="4"/>
  <c r="AD54" i="6" l="1"/>
  <c r="AF54" i="6"/>
  <c r="AL56" i="6"/>
  <c r="AG54" i="6"/>
  <c r="AC54" i="6"/>
  <c r="AI54" i="6"/>
  <c r="AK54" i="6"/>
  <c r="AM55" i="6"/>
  <c r="AH55" i="6"/>
  <c r="AE55" i="6"/>
  <c r="AJ54" i="6"/>
  <c r="AD54" i="5"/>
  <c r="AH54" i="5"/>
  <c r="AL54" i="5"/>
  <c r="AJ54" i="5"/>
  <c r="AK54" i="5"/>
  <c r="AC54" i="5"/>
  <c r="AF54" i="5"/>
  <c r="AG54" i="5"/>
  <c r="AM54" i="5"/>
  <c r="AE54" i="5"/>
  <c r="AI54" i="5"/>
  <c r="AC53" i="2"/>
  <c r="AF53" i="4"/>
  <c r="AJ52" i="4"/>
  <c r="AI52" i="4"/>
  <c r="AM52" i="4"/>
  <c r="AH55" i="4"/>
  <c r="AE52" i="4"/>
  <c r="AL53" i="4"/>
  <c r="AC54" i="4"/>
  <c r="AG52" i="4"/>
  <c r="AD53" i="4"/>
  <c r="AK54" i="4"/>
  <c r="AJ55" i="6" l="1"/>
  <c r="AG55" i="6"/>
  <c r="AL57" i="6"/>
  <c r="AK55" i="6"/>
  <c r="AE56" i="6"/>
  <c r="AI55" i="6"/>
  <c r="AM56" i="6"/>
  <c r="AF55" i="6"/>
  <c r="AH56" i="6"/>
  <c r="AC55" i="6"/>
  <c r="AD55" i="6"/>
  <c r="AC55" i="5"/>
  <c r="AG55" i="5"/>
  <c r="AJ55" i="5"/>
  <c r="AI55" i="5"/>
  <c r="AE55" i="5"/>
  <c r="AF55" i="5"/>
  <c r="AL55" i="5"/>
  <c r="AH55" i="5"/>
  <c r="AM55" i="5"/>
  <c r="AK55" i="5"/>
  <c r="AD55" i="5"/>
  <c r="AC54" i="2"/>
  <c r="AC55" i="4"/>
  <c r="AL54" i="4"/>
  <c r="AI53" i="4"/>
  <c r="AM53" i="4"/>
  <c r="AK55" i="4"/>
  <c r="AD54" i="4"/>
  <c r="AE53" i="4"/>
  <c r="AJ53" i="4"/>
  <c r="AG53" i="4"/>
  <c r="AH56" i="4"/>
  <c r="AF54" i="4"/>
  <c r="AD56" i="6" l="1"/>
  <c r="AF56" i="6"/>
  <c r="AK56" i="6"/>
  <c r="AM57" i="6"/>
  <c r="AC56" i="6"/>
  <c r="AI56" i="6"/>
  <c r="AG56" i="6"/>
  <c r="AL58" i="6"/>
  <c r="AJ56" i="6"/>
  <c r="AH57" i="6"/>
  <c r="AE57" i="6"/>
  <c r="AH56" i="5"/>
  <c r="AF56" i="5"/>
  <c r="AJ56" i="5"/>
  <c r="AI56" i="5"/>
  <c r="AD56" i="5"/>
  <c r="AL56" i="5"/>
  <c r="AG56" i="5"/>
  <c r="AK56" i="5"/>
  <c r="AM56" i="5"/>
  <c r="AE56" i="5"/>
  <c r="AC56" i="5"/>
  <c r="AC55" i="2"/>
  <c r="AM54" i="4"/>
  <c r="AE54" i="4"/>
  <c r="AF55" i="4"/>
  <c r="AI54" i="4"/>
  <c r="AL55" i="4"/>
  <c r="AH57" i="4"/>
  <c r="AD55" i="4"/>
  <c r="AC56" i="4"/>
  <c r="AJ54" i="4"/>
  <c r="AG54" i="4"/>
  <c r="AK56" i="4"/>
  <c r="AM58" i="6" l="1"/>
  <c r="AE58" i="6"/>
  <c r="AK57" i="6"/>
  <c r="AI57" i="6"/>
  <c r="AL59" i="6"/>
  <c r="AG57" i="6"/>
  <c r="AH58" i="6"/>
  <c r="AF57" i="6"/>
  <c r="AJ57" i="6"/>
  <c r="AD57" i="6"/>
  <c r="AC57" i="6"/>
  <c r="AC57" i="5"/>
  <c r="AJ57" i="5"/>
  <c r="AL57" i="5"/>
  <c r="AF57" i="5"/>
  <c r="AI57" i="5"/>
  <c r="AG57" i="5"/>
  <c r="AK57" i="5"/>
  <c r="AE57" i="5"/>
  <c r="AM57" i="5"/>
  <c r="AD57" i="5"/>
  <c r="AH57" i="5"/>
  <c r="AC56" i="2"/>
  <c r="AI55" i="4"/>
  <c r="AF56" i="4"/>
  <c r="AE55" i="4"/>
  <c r="AL56" i="4"/>
  <c r="AM55" i="4"/>
  <c r="AC57" i="4"/>
  <c r="AD56" i="4"/>
  <c r="AK57" i="4"/>
  <c r="AH58" i="4"/>
  <c r="AG55" i="4"/>
  <c r="AJ55" i="4"/>
  <c r="AF58" i="6" l="1"/>
  <c r="AD58" i="6"/>
  <c r="AE59" i="6"/>
  <c r="AH59" i="6"/>
  <c r="AK58" i="6"/>
  <c r="AL60" i="6"/>
  <c r="AI58" i="6"/>
  <c r="AC58" i="6"/>
  <c r="AG58" i="6"/>
  <c r="AJ58" i="6"/>
  <c r="AM59" i="6"/>
  <c r="AK58" i="5"/>
  <c r="AL58" i="5"/>
  <c r="AD58" i="5"/>
  <c r="AE58" i="5"/>
  <c r="AJ58" i="5"/>
  <c r="AF58" i="5"/>
  <c r="AH58" i="5"/>
  <c r="AG58" i="5"/>
  <c r="AM58" i="5"/>
  <c r="AI58" i="5"/>
  <c r="AC58" i="5"/>
  <c r="AC57" i="2"/>
  <c r="AE56" i="4"/>
  <c r="AD57" i="4"/>
  <c r="AC58" i="4"/>
  <c r="AK58" i="4"/>
  <c r="AL57" i="4"/>
  <c r="AJ56" i="4"/>
  <c r="AF57" i="4"/>
  <c r="AG56" i="4"/>
  <c r="AM56" i="4"/>
  <c r="AH59" i="4"/>
  <c r="AI56" i="4"/>
  <c r="AJ59" i="6" l="1"/>
  <c r="AD59" i="6"/>
  <c r="AC59" i="6"/>
  <c r="AE60" i="6"/>
  <c r="AH60" i="6"/>
  <c r="AI59" i="6"/>
  <c r="AM60" i="6"/>
  <c r="AL61" i="6"/>
  <c r="AG59" i="6"/>
  <c r="AK59" i="6"/>
  <c r="AF59" i="6"/>
  <c r="AE59" i="5"/>
  <c r="AC59" i="5"/>
  <c r="AD59" i="5"/>
  <c r="AF59" i="5"/>
  <c r="AL59" i="5"/>
  <c r="AJ59" i="5"/>
  <c r="AG59" i="5"/>
  <c r="AH59" i="5"/>
  <c r="AI59" i="5"/>
  <c r="AM59" i="5"/>
  <c r="AK59" i="5"/>
  <c r="AC58" i="2"/>
  <c r="AC59" i="4"/>
  <c r="AG57" i="4"/>
  <c r="AI57" i="4"/>
  <c r="AJ57" i="4"/>
  <c r="AD58" i="4"/>
  <c r="AM57" i="4"/>
  <c r="AE57" i="4"/>
  <c r="AK59" i="4"/>
  <c r="AF58" i="4"/>
  <c r="AH60" i="4"/>
  <c r="AL58" i="4"/>
  <c r="AL62" i="6" l="1"/>
  <c r="AE61" i="6"/>
  <c r="AI60" i="6"/>
  <c r="AC60" i="6"/>
  <c r="AK60" i="6"/>
  <c r="AJ60" i="6"/>
  <c r="AM61" i="6"/>
  <c r="AF60" i="6"/>
  <c r="AD60" i="6"/>
  <c r="AG60" i="6"/>
  <c r="AH61" i="6"/>
  <c r="AK60" i="5"/>
  <c r="AJ60" i="5"/>
  <c r="AM60" i="5"/>
  <c r="AL60" i="5"/>
  <c r="AH60" i="5"/>
  <c r="AF60" i="5"/>
  <c r="AD60" i="5"/>
  <c r="AG60" i="5"/>
  <c r="AC60" i="5"/>
  <c r="AI60" i="5"/>
  <c r="AE60" i="5"/>
  <c r="AC59" i="2"/>
  <c r="AJ58" i="4"/>
  <c r="AI58" i="4"/>
  <c r="AL59" i="4"/>
  <c r="AM58" i="4"/>
  <c r="AC60" i="4"/>
  <c r="AK60" i="4"/>
  <c r="AE58" i="4"/>
  <c r="AH61" i="4"/>
  <c r="AG58" i="4"/>
  <c r="AF59" i="4"/>
  <c r="AD59" i="4"/>
  <c r="AG61" i="6" l="1"/>
  <c r="AE62" i="6"/>
  <c r="AC61" i="6"/>
  <c r="AH62" i="6"/>
  <c r="AI61" i="6"/>
  <c r="AD61" i="6"/>
  <c r="AF61" i="6"/>
  <c r="AM62" i="6"/>
  <c r="AJ61" i="6"/>
  <c r="AK61" i="6"/>
  <c r="AL63" i="6"/>
  <c r="AL61" i="5"/>
  <c r="AM61" i="5"/>
  <c r="AE61" i="5"/>
  <c r="AF61" i="5"/>
  <c r="AG61" i="5"/>
  <c r="AD61" i="5"/>
  <c r="AI61" i="5"/>
  <c r="AJ61" i="5"/>
  <c r="AC61" i="5"/>
  <c r="AH61" i="5"/>
  <c r="AK61" i="5"/>
  <c r="AC60" i="2"/>
  <c r="AH62" i="4"/>
  <c r="AI59" i="4"/>
  <c r="AM59" i="4"/>
  <c r="AL60" i="4"/>
  <c r="AE59" i="4"/>
  <c r="AJ59" i="4"/>
  <c r="AD60" i="4"/>
  <c r="AF60" i="4"/>
  <c r="AK61" i="4"/>
  <c r="AG59" i="4"/>
  <c r="AC61" i="4"/>
  <c r="AH63" i="6" l="1"/>
  <c r="AF62" i="6"/>
  <c r="AC62" i="6"/>
  <c r="AK62" i="6"/>
  <c r="AE63" i="6"/>
  <c r="AI62" i="6"/>
  <c r="AM63" i="6"/>
  <c r="AL64" i="6"/>
  <c r="AD62" i="6"/>
  <c r="AJ62" i="6"/>
  <c r="AG62" i="6"/>
  <c r="AF62" i="5"/>
  <c r="AD62" i="5"/>
  <c r="AJ62" i="5"/>
  <c r="AE62" i="5"/>
  <c r="AH62" i="5"/>
  <c r="AG62" i="5"/>
  <c r="AK62" i="5"/>
  <c r="AI62" i="5"/>
  <c r="AM62" i="5"/>
  <c r="AC62" i="5"/>
  <c r="AL62" i="5"/>
  <c r="AC61" i="2"/>
  <c r="AF61" i="4"/>
  <c r="AL61" i="4"/>
  <c r="AD61" i="4"/>
  <c r="AM60" i="4"/>
  <c r="AG60" i="4"/>
  <c r="AC62" i="4"/>
  <c r="AJ60" i="4"/>
  <c r="AI60" i="4"/>
  <c r="AE60" i="4"/>
  <c r="AK62" i="4"/>
  <c r="AH63" i="4"/>
  <c r="AL65" i="6" l="1"/>
  <c r="AM64" i="6"/>
  <c r="AF63" i="6"/>
  <c r="AC63" i="6"/>
  <c r="AJ63" i="6"/>
  <c r="AE64" i="6"/>
  <c r="AH64" i="6"/>
  <c r="AK63" i="6"/>
  <c r="AG63" i="6"/>
  <c r="AI63" i="6"/>
  <c r="AD63" i="6"/>
  <c r="AI63" i="5"/>
  <c r="AE63" i="5"/>
  <c r="AK63" i="5"/>
  <c r="AD63" i="5"/>
  <c r="AJ63" i="5"/>
  <c r="AC63" i="5"/>
  <c r="AG63" i="5"/>
  <c r="AH63" i="5"/>
  <c r="AL63" i="5"/>
  <c r="AM63" i="5"/>
  <c r="AF63" i="5"/>
  <c r="AC62" i="2"/>
  <c r="AJ61" i="4"/>
  <c r="AL62" i="4"/>
  <c r="AI61" i="4"/>
  <c r="AH64" i="4"/>
  <c r="AK63" i="4"/>
  <c r="AE61" i="4"/>
  <c r="AG61" i="4"/>
  <c r="AM61" i="4"/>
  <c r="AD62" i="4"/>
  <c r="AC63" i="4"/>
  <c r="AF62" i="4"/>
  <c r="AK64" i="6" l="1"/>
  <c r="AI64" i="6"/>
  <c r="AC64" i="6"/>
  <c r="AF64" i="6"/>
  <c r="AD64" i="6"/>
  <c r="AE65" i="6"/>
  <c r="AJ64" i="6"/>
  <c r="AH65" i="6"/>
  <c r="AM65" i="6"/>
  <c r="AG64" i="6"/>
  <c r="AL66" i="6"/>
  <c r="AK64" i="5"/>
  <c r="AE64" i="5"/>
  <c r="AH64" i="5"/>
  <c r="AG64" i="5"/>
  <c r="AC64" i="5"/>
  <c r="AM64" i="5"/>
  <c r="AL64" i="5"/>
  <c r="AJ64" i="5"/>
  <c r="AD64" i="5"/>
  <c r="AF64" i="5"/>
  <c r="AI64" i="5"/>
  <c r="AC63" i="2"/>
  <c r="AH65" i="4"/>
  <c r="AG62" i="4"/>
  <c r="AM62" i="4"/>
  <c r="AF63" i="4"/>
  <c r="AI62" i="4"/>
  <c r="AC64" i="4"/>
  <c r="AE62" i="4"/>
  <c r="AL63" i="4"/>
  <c r="AD63" i="4"/>
  <c r="AK64" i="4"/>
  <c r="AJ62" i="4"/>
  <c r="AF65" i="6" l="1"/>
  <c r="AL67" i="6"/>
  <c r="AI65" i="6"/>
  <c r="AC65" i="6"/>
  <c r="AG65" i="6"/>
  <c r="AD65" i="6"/>
  <c r="AH66" i="6"/>
  <c r="AJ65" i="6"/>
  <c r="AE66" i="6"/>
  <c r="AM66" i="6"/>
  <c r="AK65" i="6"/>
  <c r="AG65" i="5"/>
  <c r="AI65" i="5"/>
  <c r="AH65" i="5"/>
  <c r="AF65" i="5"/>
  <c r="AE65" i="5"/>
  <c r="AD65" i="5"/>
  <c r="AJ65" i="5"/>
  <c r="AL65" i="5"/>
  <c r="AM65" i="5"/>
  <c r="AC65" i="5"/>
  <c r="AK65" i="5"/>
  <c r="AC64" i="2"/>
  <c r="AE63" i="4"/>
  <c r="AF64" i="4"/>
  <c r="AM63" i="4"/>
  <c r="AG63" i="4"/>
  <c r="AL64" i="4"/>
  <c r="AJ63" i="4"/>
  <c r="AC65" i="4"/>
  <c r="AK65" i="4"/>
  <c r="AI63" i="4"/>
  <c r="AD64" i="4"/>
  <c r="AH66" i="4"/>
  <c r="AC66" i="6" l="1"/>
  <c r="AK66" i="6"/>
  <c r="AL68" i="6"/>
  <c r="AI66" i="6"/>
  <c r="AM67" i="6"/>
  <c r="AD66" i="6"/>
  <c r="AG66" i="6"/>
  <c r="AF66" i="6"/>
  <c r="AJ66" i="6"/>
  <c r="AH67" i="6"/>
  <c r="AE67" i="6"/>
  <c r="AK66" i="5"/>
  <c r="AF66" i="5"/>
  <c r="AI66" i="5"/>
  <c r="AC66" i="5"/>
  <c r="AM66" i="5"/>
  <c r="AG66" i="5"/>
  <c r="AL66" i="5"/>
  <c r="AH66" i="5"/>
  <c r="AJ66" i="5"/>
  <c r="AD66" i="5"/>
  <c r="AE66" i="5"/>
  <c r="AC65" i="2"/>
  <c r="AG64" i="4"/>
  <c r="AH67" i="4"/>
  <c r="AC66" i="4"/>
  <c r="AD65" i="4"/>
  <c r="AK66" i="4"/>
  <c r="AM64" i="4"/>
  <c r="AF65" i="4"/>
  <c r="AJ64" i="4"/>
  <c r="AI64" i="4"/>
  <c r="AE64" i="4"/>
  <c r="AL65" i="4"/>
  <c r="AF67" i="6" l="1"/>
  <c r="AK67" i="6"/>
  <c r="AI67" i="6"/>
  <c r="AE68" i="6"/>
  <c r="AL69" i="6"/>
  <c r="AH68" i="6"/>
  <c r="AJ67" i="6"/>
  <c r="AG67" i="6"/>
  <c r="AD67" i="6"/>
  <c r="AM68" i="6"/>
  <c r="AC67" i="6"/>
  <c r="AI67" i="5"/>
  <c r="AD67" i="5"/>
  <c r="AH67" i="5"/>
  <c r="AC67" i="5"/>
  <c r="AE67" i="5"/>
  <c r="AG67" i="5"/>
  <c r="AL67" i="5"/>
  <c r="AF67" i="5"/>
  <c r="AJ67" i="5"/>
  <c r="AM67" i="5"/>
  <c r="AK67" i="5"/>
  <c r="AC66" i="2"/>
  <c r="AJ65" i="4"/>
  <c r="AF66" i="4"/>
  <c r="AD66" i="4"/>
  <c r="AC67" i="4"/>
  <c r="AK67" i="4"/>
  <c r="AL66" i="4"/>
  <c r="AH68" i="4"/>
  <c r="AE65" i="4"/>
  <c r="AM65" i="4"/>
  <c r="AI65" i="4"/>
  <c r="AG65" i="4"/>
  <c r="AI68" i="6" l="1"/>
  <c r="AK68" i="6"/>
  <c r="AG68" i="6"/>
  <c r="AJ68" i="6"/>
  <c r="AH69" i="6"/>
  <c r="AF68" i="6"/>
  <c r="AE69" i="6"/>
  <c r="AC68" i="6"/>
  <c r="AM69" i="6"/>
  <c r="AD68" i="6"/>
  <c r="AL70" i="6"/>
  <c r="AH68" i="5"/>
  <c r="AL68" i="5"/>
  <c r="AD68" i="5"/>
  <c r="AF68" i="5"/>
  <c r="AG68" i="5"/>
  <c r="AM68" i="5"/>
  <c r="AI68" i="5"/>
  <c r="AC68" i="5"/>
  <c r="AK68" i="5"/>
  <c r="AJ68" i="5"/>
  <c r="AE68" i="5"/>
  <c r="AC67" i="2"/>
  <c r="AE66" i="4"/>
  <c r="AD67" i="4"/>
  <c r="AL67" i="4"/>
  <c r="AC68" i="4"/>
  <c r="AH69" i="4"/>
  <c r="AG66" i="4"/>
  <c r="AI66" i="4"/>
  <c r="AF67" i="4"/>
  <c r="AM66" i="4"/>
  <c r="AJ66" i="4"/>
  <c r="AK68" i="4"/>
  <c r="AL71" i="6" l="1"/>
  <c r="AF69" i="6"/>
  <c r="AJ69" i="6"/>
  <c r="AG69" i="6"/>
  <c r="AK69" i="6"/>
  <c r="AD69" i="6"/>
  <c r="AI69" i="6"/>
  <c r="AC69" i="6"/>
  <c r="AE70" i="6"/>
  <c r="AM70" i="6"/>
  <c r="AH70" i="6"/>
  <c r="AE69" i="5"/>
  <c r="AC69" i="5"/>
  <c r="AF69" i="5"/>
  <c r="AJ69" i="5"/>
  <c r="AL69" i="5"/>
  <c r="AI69" i="5"/>
  <c r="AD69" i="5"/>
  <c r="AM69" i="5"/>
  <c r="AK69" i="5"/>
  <c r="AG69" i="5"/>
  <c r="AH69" i="5"/>
  <c r="AC68" i="2"/>
  <c r="AC69" i="4"/>
  <c r="AI67" i="4"/>
  <c r="AD68" i="4"/>
  <c r="AF68" i="4"/>
  <c r="AK69" i="4"/>
  <c r="AL68" i="4"/>
  <c r="AJ67" i="4"/>
  <c r="AG67" i="4"/>
  <c r="AM67" i="4"/>
  <c r="AH70" i="4"/>
  <c r="AE67" i="4"/>
  <c r="AD70" i="6" l="1"/>
  <c r="AC70" i="6"/>
  <c r="AG70" i="6"/>
  <c r="AJ70" i="6"/>
  <c r="AH71" i="6"/>
  <c r="AF70" i="6"/>
  <c r="AK70" i="6"/>
  <c r="AI70" i="6"/>
  <c r="AM71" i="6"/>
  <c r="AE71" i="6"/>
  <c r="AL72" i="6"/>
  <c r="AJ70" i="5"/>
  <c r="AD70" i="5"/>
  <c r="AF70" i="5"/>
  <c r="AC70" i="5"/>
  <c r="AH70" i="5"/>
  <c r="AI70" i="5"/>
  <c r="AM70" i="5"/>
  <c r="AG70" i="5"/>
  <c r="AK70" i="5"/>
  <c r="AL70" i="5"/>
  <c r="AE70" i="5"/>
  <c r="AC69" i="2"/>
  <c r="AG68" i="4"/>
  <c r="AE68" i="4"/>
  <c r="AH71" i="4"/>
  <c r="AI68" i="4"/>
  <c r="AF69" i="4"/>
  <c r="AD69" i="4"/>
  <c r="AM68" i="4"/>
  <c r="AJ68" i="4"/>
  <c r="AL69" i="4"/>
  <c r="AK70" i="4"/>
  <c r="AC70" i="4"/>
  <c r="AC71" i="6" l="1"/>
  <c r="AI71" i="6"/>
  <c r="AG71" i="6"/>
  <c r="AE72" i="6"/>
  <c r="AM72" i="6"/>
  <c r="AD71" i="6"/>
  <c r="AJ71" i="6"/>
  <c r="AK71" i="6"/>
  <c r="AL73" i="6"/>
  <c r="AF71" i="6"/>
  <c r="AH72" i="6"/>
  <c r="AG71" i="5"/>
  <c r="AM71" i="5"/>
  <c r="AL71" i="5"/>
  <c r="AD71" i="5"/>
  <c r="AE71" i="5"/>
  <c r="AI71" i="5"/>
  <c r="AJ71" i="5"/>
  <c r="AC71" i="5"/>
  <c r="AF71" i="5"/>
  <c r="AK71" i="5"/>
  <c r="AH71" i="5"/>
  <c r="AC70" i="2"/>
  <c r="AC71" i="4"/>
  <c r="AJ69" i="4"/>
  <c r="AK71" i="4"/>
  <c r="AG69" i="4"/>
  <c r="AI69" i="4"/>
  <c r="AH72" i="4"/>
  <c r="AM69" i="4"/>
  <c r="AD70" i="4"/>
  <c r="AE69" i="4"/>
  <c r="AL70" i="4"/>
  <c r="AF70" i="4"/>
  <c r="AE73" i="6" l="1"/>
  <c r="AK72" i="6"/>
  <c r="AH73" i="6"/>
  <c r="AG72" i="6"/>
  <c r="AD72" i="6"/>
  <c r="AI72" i="6"/>
  <c r="AJ72" i="6"/>
  <c r="AF72" i="6"/>
  <c r="AL74" i="6"/>
  <c r="AM73" i="6"/>
  <c r="AC72" i="6"/>
  <c r="AD72" i="5"/>
  <c r="AI72" i="5"/>
  <c r="AJ72" i="5"/>
  <c r="AL72" i="5"/>
  <c r="AM72" i="5"/>
  <c r="AC72" i="5"/>
  <c r="AH72" i="5"/>
  <c r="AK72" i="5"/>
  <c r="AF72" i="5"/>
  <c r="AE72" i="5"/>
  <c r="AG72" i="5"/>
  <c r="AC71" i="2"/>
  <c r="AD71" i="4"/>
  <c r="AH73" i="4"/>
  <c r="AL71" i="4"/>
  <c r="AF71" i="4"/>
  <c r="AM70" i="4"/>
  <c r="AI70" i="4"/>
  <c r="AC72" i="4"/>
  <c r="AG70" i="4"/>
  <c r="AK72" i="4"/>
  <c r="AJ70" i="4"/>
  <c r="AE70" i="4"/>
  <c r="AG73" i="6" l="1"/>
  <c r="AK73" i="6"/>
  <c r="AF73" i="6"/>
  <c r="AC73" i="6"/>
  <c r="AH74" i="6"/>
  <c r="AI73" i="6"/>
  <c r="AD73" i="6"/>
  <c r="AJ73" i="6"/>
  <c r="AM74" i="6"/>
  <c r="AL75" i="6"/>
  <c r="AE74" i="6"/>
  <c r="AK73" i="5"/>
  <c r="AG73" i="5"/>
  <c r="AI73" i="5"/>
  <c r="AF73" i="5"/>
  <c r="AD73" i="5"/>
  <c r="AL73" i="5"/>
  <c r="AJ73" i="5"/>
  <c r="AH73" i="5"/>
  <c r="AC73" i="5"/>
  <c r="AE73" i="5"/>
  <c r="AM73" i="5"/>
  <c r="AC72" i="2"/>
  <c r="AC73" i="4"/>
  <c r="AF72" i="4"/>
  <c r="AJ71" i="4"/>
  <c r="AG71" i="4"/>
  <c r="AE71" i="4"/>
  <c r="AL72" i="4"/>
  <c r="AI71" i="4"/>
  <c r="AH74" i="4"/>
  <c r="AM71" i="4"/>
  <c r="AD72" i="4"/>
  <c r="AK73" i="4"/>
  <c r="AJ74" i="6" l="1"/>
  <c r="AC74" i="6"/>
  <c r="AD74" i="6"/>
  <c r="AK74" i="6"/>
  <c r="AE75" i="6"/>
  <c r="AI74" i="6"/>
  <c r="AH75" i="6"/>
  <c r="AG74" i="6"/>
  <c r="AF74" i="6"/>
  <c r="AL76" i="6"/>
  <c r="AM75" i="6"/>
  <c r="AH74" i="5"/>
  <c r="AM74" i="5"/>
  <c r="AI74" i="5"/>
  <c r="AE74" i="5"/>
  <c r="AG74" i="5"/>
  <c r="AC74" i="5"/>
  <c r="AK74" i="5"/>
  <c r="AF74" i="5"/>
  <c r="AJ74" i="5"/>
  <c r="AL74" i="5"/>
  <c r="AD74" i="5"/>
  <c r="AC73" i="2"/>
  <c r="AI72" i="4"/>
  <c r="AG72" i="4"/>
  <c r="AD73" i="4"/>
  <c r="AH75" i="4"/>
  <c r="AJ72" i="4"/>
  <c r="AL73" i="4"/>
  <c r="AC74" i="4"/>
  <c r="AK74" i="4"/>
  <c r="AF73" i="4"/>
  <c r="AM72" i="4"/>
  <c r="AE72" i="4"/>
  <c r="AG75" i="6" l="1"/>
  <c r="AD75" i="6"/>
  <c r="AL77" i="6"/>
  <c r="AC75" i="6"/>
  <c r="AM76" i="6"/>
  <c r="AF75" i="6"/>
  <c r="AK75" i="6"/>
  <c r="AH76" i="6"/>
  <c r="AI75" i="6"/>
  <c r="AE76" i="6"/>
  <c r="AJ75" i="6"/>
  <c r="AE75" i="5"/>
  <c r="AI75" i="5"/>
  <c r="AF75" i="5"/>
  <c r="AK75" i="5"/>
  <c r="AD75" i="5"/>
  <c r="AL75" i="5"/>
  <c r="AM75" i="5"/>
  <c r="AH75" i="5"/>
  <c r="AC75" i="5"/>
  <c r="AJ75" i="5"/>
  <c r="AG75" i="5"/>
  <c r="AC74" i="2"/>
  <c r="AH76" i="4"/>
  <c r="AK75" i="4"/>
  <c r="AD74" i="4"/>
  <c r="AM73" i="4"/>
  <c r="AJ73" i="4"/>
  <c r="AE73" i="4"/>
  <c r="AC75" i="4"/>
  <c r="AL74" i="4"/>
  <c r="AG73" i="4"/>
  <c r="AF74" i="4"/>
  <c r="AI73" i="4"/>
  <c r="AL78" i="6" l="1"/>
  <c r="AK76" i="6"/>
  <c r="AD76" i="6"/>
  <c r="AC76" i="6"/>
  <c r="AJ76" i="6"/>
  <c r="AE77" i="6"/>
  <c r="AI76" i="6"/>
  <c r="AM77" i="6"/>
  <c r="AG76" i="6"/>
  <c r="AH77" i="6"/>
  <c r="AF76" i="6"/>
  <c r="AH76" i="5"/>
  <c r="AM76" i="5"/>
  <c r="AK76" i="5"/>
  <c r="AF76" i="5"/>
  <c r="AL76" i="5"/>
  <c r="AE76" i="5"/>
  <c r="AG76" i="5"/>
  <c r="AJ76" i="5"/>
  <c r="AI76" i="5"/>
  <c r="AC76" i="5"/>
  <c r="AD76" i="5"/>
  <c r="AC75" i="2"/>
  <c r="AC76" i="4"/>
  <c r="AK76" i="4"/>
  <c r="AL75" i="4"/>
  <c r="AM74" i="4"/>
  <c r="AI74" i="4"/>
  <c r="AD75" i="4"/>
  <c r="AF75" i="4"/>
  <c r="AE74" i="4"/>
  <c r="AG74" i="4"/>
  <c r="AJ74" i="4"/>
  <c r="AH77" i="4"/>
  <c r="AM78" i="6" l="1"/>
  <c r="AC77" i="6"/>
  <c r="AF77" i="6"/>
  <c r="AH78" i="6"/>
  <c r="AD77" i="6"/>
  <c r="AE78" i="6"/>
  <c r="AJ77" i="6"/>
  <c r="AI77" i="6"/>
  <c r="AK77" i="6"/>
  <c r="AG77" i="6"/>
  <c r="AL79" i="6"/>
  <c r="AJ77" i="5"/>
  <c r="AG77" i="5"/>
  <c r="AD77" i="5"/>
  <c r="AM77" i="5"/>
  <c r="AF77" i="5"/>
  <c r="AI77" i="5"/>
  <c r="AH77" i="5"/>
  <c r="AK77" i="5"/>
  <c r="AC77" i="5"/>
  <c r="AE77" i="5"/>
  <c r="AL77" i="5"/>
  <c r="AC76" i="2"/>
  <c r="AL76" i="4"/>
  <c r="AE75" i="4"/>
  <c r="AH78" i="4"/>
  <c r="AF76" i="4"/>
  <c r="AG75" i="4"/>
  <c r="AM75" i="4"/>
  <c r="AD76" i="4"/>
  <c r="AJ75" i="4"/>
  <c r="AK77" i="4"/>
  <c r="AI75" i="4"/>
  <c r="AC77" i="4"/>
  <c r="AL80" i="6" l="1"/>
  <c r="AG78" i="6"/>
  <c r="AI78" i="6"/>
  <c r="AF78" i="6"/>
  <c r="AE79" i="6"/>
  <c r="AK78" i="6"/>
  <c r="AD78" i="6"/>
  <c r="AM79" i="6"/>
  <c r="AH79" i="6"/>
  <c r="AJ78" i="6"/>
  <c r="AC78" i="6"/>
  <c r="AM78" i="5"/>
  <c r="AH78" i="5"/>
  <c r="AL78" i="5"/>
  <c r="AE78" i="5"/>
  <c r="AC78" i="5"/>
  <c r="AJ78" i="5"/>
  <c r="AK78" i="5"/>
  <c r="AD78" i="5"/>
  <c r="AG78" i="5"/>
  <c r="AI78" i="5"/>
  <c r="AF78" i="5"/>
  <c r="AC77" i="2"/>
  <c r="AF77" i="4"/>
  <c r="AJ76" i="4"/>
  <c r="AI76" i="4"/>
  <c r="AD77" i="4"/>
  <c r="AC78" i="4"/>
  <c r="AH79" i="4"/>
  <c r="AM76" i="4"/>
  <c r="AE76" i="4"/>
  <c r="AK78" i="4"/>
  <c r="AG76" i="4"/>
  <c r="AL77" i="4"/>
  <c r="AF79" i="6" l="1"/>
  <c r="AI79" i="6"/>
  <c r="AJ79" i="6"/>
  <c r="AC79" i="6"/>
  <c r="AK79" i="6"/>
  <c r="AH80" i="6"/>
  <c r="AL81" i="6"/>
  <c r="AM80" i="6"/>
  <c r="AD79" i="6"/>
  <c r="AG79" i="6"/>
  <c r="AE80" i="6"/>
  <c r="AE79" i="5"/>
  <c r="AD79" i="5"/>
  <c r="AK79" i="5"/>
  <c r="AL79" i="5"/>
  <c r="AM79" i="5"/>
  <c r="AF79" i="5"/>
  <c r="AI79" i="5"/>
  <c r="AH79" i="5"/>
  <c r="AJ79" i="5"/>
  <c r="AC79" i="5"/>
  <c r="AG79" i="5"/>
  <c r="AC78" i="2"/>
  <c r="AD78" i="4"/>
  <c r="AL78" i="4"/>
  <c r="AH80" i="4"/>
  <c r="AF78" i="4"/>
  <c r="AE77" i="4"/>
  <c r="AM77" i="4"/>
  <c r="AI77" i="4"/>
  <c r="AJ77" i="4"/>
  <c r="AG77" i="4"/>
  <c r="AK79" i="4"/>
  <c r="AC79" i="4"/>
  <c r="AC80" i="6" l="1"/>
  <c r="AE81" i="6"/>
  <c r="AG80" i="6"/>
  <c r="AH81" i="6"/>
  <c r="AL82" i="6"/>
  <c r="AJ80" i="6"/>
  <c r="AI80" i="6"/>
  <c r="AK80" i="6"/>
  <c r="AM81" i="6"/>
  <c r="AD80" i="6"/>
  <c r="AF80" i="6"/>
  <c r="AH80" i="5"/>
  <c r="AI80" i="5"/>
  <c r="AD80" i="5"/>
  <c r="AJ80" i="5"/>
  <c r="AL80" i="5"/>
  <c r="AG80" i="5"/>
  <c r="AK80" i="5"/>
  <c r="AF80" i="5"/>
  <c r="AC80" i="5"/>
  <c r="AM80" i="5"/>
  <c r="AE80" i="5"/>
  <c r="AC79" i="2"/>
  <c r="AH81" i="4"/>
  <c r="AF79" i="4"/>
  <c r="AJ78" i="4"/>
  <c r="AC80" i="4"/>
  <c r="AI78" i="4"/>
  <c r="AK80" i="4"/>
  <c r="AM78" i="4"/>
  <c r="AL79" i="4"/>
  <c r="AE78" i="4"/>
  <c r="AG78" i="4"/>
  <c r="AD79" i="4"/>
  <c r="AH82" i="6" l="1"/>
  <c r="AG81" i="6"/>
  <c r="AJ81" i="6"/>
  <c r="AI81" i="6"/>
  <c r="AE82" i="6"/>
  <c r="AM82" i="6"/>
  <c r="AK81" i="6"/>
  <c r="AF81" i="6"/>
  <c r="AD81" i="6"/>
  <c r="AL83" i="6"/>
  <c r="AC81" i="6"/>
  <c r="AJ81" i="5"/>
  <c r="AK81" i="5"/>
  <c r="AM81" i="5"/>
  <c r="AF81" i="5"/>
  <c r="AE81" i="5"/>
  <c r="AD81" i="5"/>
  <c r="AG81" i="5"/>
  <c r="AI81" i="5"/>
  <c r="AL81" i="5"/>
  <c r="AC81" i="5"/>
  <c r="AH81" i="5"/>
  <c r="AC80" i="2"/>
  <c r="AC81" i="4"/>
  <c r="AL80" i="4"/>
  <c r="AD80" i="4"/>
  <c r="AE79" i="4"/>
  <c r="AH82" i="4"/>
  <c r="AJ79" i="4"/>
  <c r="AM79" i="4"/>
  <c r="AG79" i="4"/>
  <c r="AK81" i="4"/>
  <c r="AF80" i="4"/>
  <c r="AI79" i="4"/>
  <c r="AI82" i="6" l="1"/>
  <c r="AF82" i="6"/>
  <c r="AC82" i="6"/>
  <c r="AL84" i="6"/>
  <c r="AJ82" i="6"/>
  <c r="AM83" i="6"/>
  <c r="AD82" i="6"/>
  <c r="AE83" i="6"/>
  <c r="AK82" i="6"/>
  <c r="AG82" i="6"/>
  <c r="AH83" i="6"/>
  <c r="AI82" i="5"/>
  <c r="AH82" i="5"/>
  <c r="AD82" i="5"/>
  <c r="AK82" i="5"/>
  <c r="AG82" i="5"/>
  <c r="AC82" i="5"/>
  <c r="AL82" i="5"/>
  <c r="AE82" i="5"/>
  <c r="AF82" i="5"/>
  <c r="AM82" i="5"/>
  <c r="AJ82" i="5"/>
  <c r="AC81" i="2"/>
  <c r="AG80" i="4"/>
  <c r="AE80" i="4"/>
  <c r="AI80" i="4"/>
  <c r="AD81" i="4"/>
  <c r="AF81" i="4"/>
  <c r="AM80" i="4"/>
  <c r="AL81" i="4"/>
  <c r="AJ80" i="4"/>
  <c r="AH83" i="4"/>
  <c r="AC82" i="4"/>
  <c r="AK82" i="4"/>
  <c r="AE84" i="6" l="1"/>
  <c r="AL85" i="6"/>
  <c r="AC83" i="6"/>
  <c r="AD83" i="6"/>
  <c r="AG83" i="6"/>
  <c r="AF83" i="6"/>
  <c r="AM84" i="6"/>
  <c r="AK83" i="6"/>
  <c r="AJ83" i="6"/>
  <c r="AH84" i="6"/>
  <c r="AI83" i="6"/>
  <c r="AL83" i="5"/>
  <c r="AD83" i="5"/>
  <c r="AK83" i="5"/>
  <c r="AJ83" i="5"/>
  <c r="AM83" i="5"/>
  <c r="AF83" i="5"/>
  <c r="AI83" i="5"/>
  <c r="AE83" i="5"/>
  <c r="AH83" i="5"/>
  <c r="AC83" i="5"/>
  <c r="AG83" i="5"/>
  <c r="AC82" i="2"/>
  <c r="AJ81" i="4"/>
  <c r="AD82" i="4"/>
  <c r="AL82" i="4"/>
  <c r="AI81" i="4"/>
  <c r="AK83" i="4"/>
  <c r="AM81" i="4"/>
  <c r="AC83" i="4"/>
  <c r="AE81" i="4"/>
  <c r="AH84" i="4"/>
  <c r="AF82" i="4"/>
  <c r="AG81" i="4"/>
  <c r="AI84" i="6" l="1"/>
  <c r="AC84" i="6"/>
  <c r="AK84" i="6"/>
  <c r="AM85" i="6"/>
  <c r="AL86" i="6"/>
  <c r="AG84" i="6"/>
  <c r="AE85" i="6"/>
  <c r="AD84" i="6"/>
  <c r="AF84" i="6"/>
  <c r="AH85" i="6"/>
  <c r="AJ84" i="6"/>
  <c r="AE84" i="5"/>
  <c r="AD84" i="5"/>
  <c r="AI84" i="5"/>
  <c r="AM84" i="5"/>
  <c r="AJ84" i="5"/>
  <c r="AG84" i="5"/>
  <c r="AK84" i="5"/>
  <c r="AC84" i="5"/>
  <c r="AF84" i="5"/>
  <c r="AH84" i="5"/>
  <c r="AL84" i="5"/>
  <c r="AC83" i="2"/>
  <c r="AI82" i="4"/>
  <c r="AC84" i="4"/>
  <c r="AL83" i="4"/>
  <c r="AE82" i="4"/>
  <c r="AG82" i="4"/>
  <c r="AF83" i="4"/>
  <c r="AM82" i="4"/>
  <c r="AD83" i="4"/>
  <c r="AK84" i="4"/>
  <c r="AH85" i="4"/>
  <c r="AJ82" i="4"/>
  <c r="AD85" i="6" l="1"/>
  <c r="AE86" i="6"/>
  <c r="AK85" i="6"/>
  <c r="AM86" i="6"/>
  <c r="AG85" i="6"/>
  <c r="AH86" i="6"/>
  <c r="AF85" i="6"/>
  <c r="AI85" i="6"/>
  <c r="AJ85" i="6"/>
  <c r="AC85" i="6"/>
  <c r="AL87" i="6"/>
  <c r="AC85" i="5"/>
  <c r="AK85" i="5"/>
  <c r="AG85" i="5"/>
  <c r="AI85" i="5"/>
  <c r="AM85" i="5"/>
  <c r="AL85" i="5"/>
  <c r="AH85" i="5"/>
  <c r="AD85" i="5"/>
  <c r="AF85" i="5"/>
  <c r="AJ85" i="5"/>
  <c r="AE85" i="5"/>
  <c r="AC84" i="2"/>
  <c r="AE83" i="4"/>
  <c r="AM83" i="4"/>
  <c r="AD84" i="4"/>
  <c r="AJ83" i="4"/>
  <c r="AL84" i="4"/>
  <c r="AH86" i="4"/>
  <c r="AF84" i="4"/>
  <c r="AC85" i="4"/>
  <c r="AK85" i="4"/>
  <c r="AI83" i="4"/>
  <c r="AG83" i="4"/>
  <c r="AM87" i="6" l="1"/>
  <c r="AI86" i="6"/>
  <c r="AF86" i="6"/>
  <c r="AE87" i="6"/>
  <c r="AH87" i="6"/>
  <c r="AG86" i="6"/>
  <c r="AD86" i="6"/>
  <c r="AK86" i="6"/>
  <c r="AL88" i="6"/>
  <c r="AC86" i="6"/>
  <c r="AJ86" i="6"/>
  <c r="AG86" i="5"/>
  <c r="AD86" i="5"/>
  <c r="AL86" i="5"/>
  <c r="AI86" i="5"/>
  <c r="AE86" i="5"/>
  <c r="AH86" i="5"/>
  <c r="AJ86" i="5"/>
  <c r="AF86" i="5"/>
  <c r="AK86" i="5"/>
  <c r="AM86" i="5"/>
  <c r="AC86" i="5"/>
  <c r="AC85" i="2"/>
  <c r="AF85" i="4"/>
  <c r="AC86" i="4"/>
  <c r="AJ84" i="4"/>
  <c r="AG84" i="4"/>
  <c r="AD85" i="4"/>
  <c r="AI84" i="4"/>
  <c r="AH87" i="4"/>
  <c r="AM84" i="4"/>
  <c r="AK86" i="4"/>
  <c r="AL85" i="4"/>
  <c r="AE84" i="4"/>
  <c r="AE88" i="6" l="1"/>
  <c r="AF87" i="6"/>
  <c r="AG87" i="6"/>
  <c r="AC87" i="6"/>
  <c r="AI87" i="6"/>
  <c r="AH88" i="6"/>
  <c r="AK87" i="6"/>
  <c r="AJ87" i="6"/>
  <c r="AD87" i="6"/>
  <c r="AL89" i="6"/>
  <c r="AM88" i="6"/>
  <c r="AI87" i="5"/>
  <c r="AJ87" i="5"/>
  <c r="AM87" i="5"/>
  <c r="AH87" i="5"/>
  <c r="AE87" i="5"/>
  <c r="AF87" i="5"/>
  <c r="AL87" i="5"/>
  <c r="AC87" i="5"/>
  <c r="AD87" i="5"/>
  <c r="AK87" i="5"/>
  <c r="AG87" i="5"/>
  <c r="AC86" i="2"/>
  <c r="AM85" i="4"/>
  <c r="AH88" i="4"/>
  <c r="AC87" i="4"/>
  <c r="AL86" i="4"/>
  <c r="AK87" i="4"/>
  <c r="AG85" i="4"/>
  <c r="AE85" i="4"/>
  <c r="AJ85" i="4"/>
  <c r="AI85" i="4"/>
  <c r="AD86" i="4"/>
  <c r="AF86" i="4"/>
  <c r="AM89" i="6" l="1"/>
  <c r="AG88" i="6"/>
  <c r="AK88" i="6"/>
  <c r="AL90" i="6"/>
  <c r="AF88" i="6"/>
  <c r="AC88" i="6"/>
  <c r="AD88" i="6"/>
  <c r="AI88" i="6"/>
  <c r="AE89" i="6"/>
  <c r="AJ88" i="6"/>
  <c r="AH89" i="6"/>
  <c r="AJ88" i="5"/>
  <c r="AH88" i="5"/>
  <c r="AL88" i="5"/>
  <c r="AK88" i="5"/>
  <c r="AI88" i="5"/>
  <c r="AC88" i="5"/>
  <c r="AG88" i="5"/>
  <c r="AM88" i="5"/>
  <c r="AF88" i="5"/>
  <c r="AD88" i="5"/>
  <c r="AE88" i="5"/>
  <c r="AC87" i="2"/>
  <c r="AL87" i="4"/>
  <c r="AJ86" i="4"/>
  <c r="AF87" i="4"/>
  <c r="AC88" i="4"/>
  <c r="AD87" i="4"/>
  <c r="AI86" i="4"/>
  <c r="AE86" i="4"/>
  <c r="AG86" i="4"/>
  <c r="AH89" i="4"/>
  <c r="AK88" i="4"/>
  <c r="AM86" i="4"/>
  <c r="AL91" i="6" l="1"/>
  <c r="AK89" i="6"/>
  <c r="AG89" i="6"/>
  <c r="AI89" i="6"/>
  <c r="AH90" i="6"/>
  <c r="AJ89" i="6"/>
  <c r="AE90" i="6"/>
  <c r="AM90" i="6"/>
  <c r="AD89" i="6"/>
  <c r="AC89" i="6"/>
  <c r="AF89" i="6"/>
  <c r="AG89" i="5"/>
  <c r="AK89" i="5"/>
  <c r="AE89" i="5"/>
  <c r="AD89" i="5"/>
  <c r="AJ89" i="5"/>
  <c r="AM89" i="5"/>
  <c r="AL89" i="5"/>
  <c r="AH89" i="5"/>
  <c r="AC89" i="5"/>
  <c r="AF89" i="5"/>
  <c r="AI89" i="5"/>
  <c r="AC88" i="2"/>
  <c r="AG87" i="4"/>
  <c r="AE87" i="4"/>
  <c r="AH90" i="4"/>
  <c r="AL88" i="4"/>
  <c r="AC89" i="4"/>
  <c r="AM87" i="4"/>
  <c r="AF88" i="4"/>
  <c r="AI87" i="4"/>
  <c r="AK89" i="4"/>
  <c r="AJ87" i="4"/>
  <c r="AD88" i="4"/>
  <c r="AG90" i="6" l="1"/>
  <c r="AM91" i="6"/>
  <c r="AF90" i="6"/>
  <c r="AC90" i="6"/>
  <c r="AK90" i="6"/>
  <c r="AD90" i="6"/>
  <c r="AL92" i="6"/>
  <c r="AI90" i="6"/>
  <c r="AE91" i="6"/>
  <c r="AJ90" i="6"/>
  <c r="AH91" i="6"/>
  <c r="AI90" i="5"/>
  <c r="AK90" i="5"/>
  <c r="AD90" i="5"/>
  <c r="AE90" i="5"/>
  <c r="AJ90" i="5"/>
  <c r="AH90" i="5"/>
  <c r="AL90" i="5"/>
  <c r="AM90" i="5"/>
  <c r="AF90" i="5"/>
  <c r="AC90" i="5"/>
  <c r="AG90" i="5"/>
  <c r="AC89" i="2"/>
  <c r="AI88" i="4"/>
  <c r="AE88" i="4"/>
  <c r="AJ88" i="4"/>
  <c r="AK90" i="4"/>
  <c r="AG88" i="4"/>
  <c r="AL89" i="4"/>
  <c r="AF89" i="4"/>
  <c r="AD89" i="4"/>
  <c r="AH91" i="4"/>
  <c r="AM88" i="4"/>
  <c r="AC90" i="4"/>
  <c r="AF91" i="6" l="1"/>
  <c r="AH92" i="6"/>
  <c r="AJ91" i="6"/>
  <c r="AC91" i="6"/>
  <c r="AD91" i="6"/>
  <c r="AE92" i="6"/>
  <c r="AG91" i="6"/>
  <c r="AI91" i="6"/>
  <c r="AL93" i="6"/>
  <c r="AM92" i="6"/>
  <c r="AK91" i="6"/>
  <c r="AE91" i="5"/>
  <c r="AG91" i="5"/>
  <c r="AH91" i="5"/>
  <c r="AM91" i="5"/>
  <c r="AL91" i="5"/>
  <c r="AF91" i="5"/>
  <c r="AD91" i="5"/>
  <c r="AC91" i="5"/>
  <c r="AK91" i="5"/>
  <c r="AJ91" i="5"/>
  <c r="AI91" i="5"/>
  <c r="AC90" i="2"/>
  <c r="AD90" i="4"/>
  <c r="AC91" i="4"/>
  <c r="AF90" i="4"/>
  <c r="AJ89" i="4"/>
  <c r="AE89" i="4"/>
  <c r="AL90" i="4"/>
  <c r="AI89" i="4"/>
  <c r="AK91" i="4"/>
  <c r="AM89" i="4"/>
  <c r="AG89" i="4"/>
  <c r="AH92" i="4"/>
  <c r="AI92" i="6" l="1"/>
  <c r="AJ92" i="6"/>
  <c r="AM93" i="6"/>
  <c r="AH93" i="6"/>
  <c r="AC92" i="6"/>
  <c r="AG92" i="6"/>
  <c r="AE93" i="6"/>
  <c r="AL94" i="6"/>
  <c r="AD92" i="6"/>
  <c r="AF92" i="6"/>
  <c r="AK92" i="6"/>
  <c r="AI92" i="5"/>
  <c r="AM92" i="5"/>
  <c r="AH92" i="5"/>
  <c r="AG92" i="5"/>
  <c r="AC92" i="5"/>
  <c r="AF92" i="5"/>
  <c r="AE92" i="5"/>
  <c r="AD92" i="5"/>
  <c r="AJ92" i="5"/>
  <c r="AK92" i="5"/>
  <c r="AL92" i="5"/>
  <c r="AC91" i="2"/>
  <c r="AK92" i="4"/>
  <c r="AH93" i="4"/>
  <c r="AF91" i="4"/>
  <c r="AL91" i="4"/>
  <c r="AD91" i="4"/>
  <c r="AJ90" i="4"/>
  <c r="AI90" i="4"/>
  <c r="AG90" i="4"/>
  <c r="AC92" i="4"/>
  <c r="AE90" i="4"/>
  <c r="AM90" i="4"/>
  <c r="AL95" i="6" l="1"/>
  <c r="AM94" i="6"/>
  <c r="AG93" i="6"/>
  <c r="AJ93" i="6"/>
  <c r="AK93" i="6"/>
  <c r="AE94" i="6"/>
  <c r="AF93" i="6"/>
  <c r="AH94" i="6"/>
  <c r="AD93" i="6"/>
  <c r="AC93" i="6"/>
  <c r="AI93" i="6"/>
  <c r="AG93" i="5"/>
  <c r="AH93" i="5"/>
  <c r="AD93" i="5"/>
  <c r="AL93" i="5"/>
  <c r="AE93" i="5"/>
  <c r="AM93" i="5"/>
  <c r="AK93" i="5"/>
  <c r="AF93" i="5"/>
  <c r="AC93" i="5"/>
  <c r="AJ93" i="5"/>
  <c r="AI93" i="5"/>
  <c r="AC92" i="2"/>
  <c r="AG91" i="4"/>
  <c r="AF92" i="4"/>
  <c r="AI91" i="4"/>
  <c r="AJ91" i="4"/>
  <c r="AL92" i="4"/>
  <c r="AM91" i="4"/>
  <c r="AE91" i="4"/>
  <c r="AH94" i="4"/>
  <c r="AC93" i="4"/>
  <c r="AD92" i="4"/>
  <c r="AK93" i="4"/>
  <c r="AH95" i="6" l="1"/>
  <c r="AF94" i="6"/>
  <c r="AM95" i="6"/>
  <c r="AG94" i="6"/>
  <c r="AD94" i="6"/>
  <c r="AK94" i="6"/>
  <c r="AJ94" i="6"/>
  <c r="AI94" i="6"/>
  <c r="AC94" i="6"/>
  <c r="AE95" i="6"/>
  <c r="AL96" i="6"/>
  <c r="AM94" i="5"/>
  <c r="AL94" i="5"/>
  <c r="AG94" i="5"/>
  <c r="AF94" i="5"/>
  <c r="AK94" i="5"/>
  <c r="AI94" i="5"/>
  <c r="AD94" i="5"/>
  <c r="AJ94" i="5"/>
  <c r="AH94" i="5"/>
  <c r="AC94" i="5"/>
  <c r="AE94" i="5"/>
  <c r="AC93" i="2"/>
  <c r="AE92" i="4"/>
  <c r="AK94" i="4"/>
  <c r="AM92" i="4"/>
  <c r="AD93" i="4"/>
  <c r="AH95" i="4"/>
  <c r="AJ92" i="4"/>
  <c r="AI92" i="4"/>
  <c r="AF93" i="4"/>
  <c r="AC94" i="4"/>
  <c r="AL93" i="4"/>
  <c r="AG92" i="4"/>
  <c r="AG95" i="6" l="1"/>
  <c r="AM96" i="6"/>
  <c r="AF95" i="6"/>
  <c r="AI95" i="6"/>
  <c r="AJ95" i="6"/>
  <c r="AK95" i="6"/>
  <c r="AE96" i="6"/>
  <c r="AC95" i="6"/>
  <c r="AD95" i="6"/>
  <c r="AL97" i="6"/>
  <c r="AH96" i="6"/>
  <c r="AF95" i="5"/>
  <c r="AE95" i="5"/>
  <c r="AG95" i="5"/>
  <c r="AC95" i="5"/>
  <c r="AK95" i="5"/>
  <c r="AJ95" i="5"/>
  <c r="AD95" i="5"/>
  <c r="AI95" i="5"/>
  <c r="AL95" i="5"/>
  <c r="AH95" i="5"/>
  <c r="AM95" i="5"/>
  <c r="AC94" i="2"/>
  <c r="AD94" i="4"/>
  <c r="AM93" i="4"/>
  <c r="AJ93" i="4"/>
  <c r="AC95" i="4"/>
  <c r="AF94" i="4"/>
  <c r="AG93" i="4"/>
  <c r="AI93" i="4"/>
  <c r="AK95" i="4"/>
  <c r="AL94" i="4"/>
  <c r="AH96" i="4"/>
  <c r="AE93" i="4"/>
  <c r="AI96" i="6" l="1"/>
  <c r="AH97" i="6"/>
  <c r="AM97" i="6"/>
  <c r="AF96" i="6"/>
  <c r="AJ96" i="6"/>
  <c r="AC96" i="6"/>
  <c r="AE97" i="6"/>
  <c r="AK96" i="6"/>
  <c r="AL98" i="6"/>
  <c r="AD96" i="6"/>
  <c r="AG96" i="6"/>
  <c r="AI96" i="5"/>
  <c r="AC96" i="5"/>
  <c r="AD96" i="5"/>
  <c r="AH96" i="5"/>
  <c r="AM96" i="5"/>
  <c r="AG96" i="5"/>
  <c r="AJ96" i="5"/>
  <c r="AE96" i="5"/>
  <c r="AL96" i="5"/>
  <c r="AK96" i="5"/>
  <c r="AF96" i="5"/>
  <c r="AC95" i="2"/>
  <c r="AK96" i="4"/>
  <c r="AI94" i="4"/>
  <c r="AJ94" i="4"/>
  <c r="AH97" i="4"/>
  <c r="AD95" i="4"/>
  <c r="AC96" i="4"/>
  <c r="AE94" i="4"/>
  <c r="AG94" i="4"/>
  <c r="AM94" i="4"/>
  <c r="AL95" i="4"/>
  <c r="AF95" i="4"/>
  <c r="AF97" i="6" l="1"/>
  <c r="AK97" i="6"/>
  <c r="AD97" i="6"/>
  <c r="AC97" i="6"/>
  <c r="AG97" i="6"/>
  <c r="AE98" i="6"/>
  <c r="AJ97" i="6"/>
  <c r="AI97" i="6"/>
  <c r="AM98" i="6"/>
  <c r="AH98" i="6"/>
  <c r="AL99" i="6"/>
  <c r="AE97" i="5"/>
  <c r="AD97" i="5"/>
  <c r="AJ97" i="5"/>
  <c r="AC97" i="5"/>
  <c r="AK97" i="5"/>
  <c r="AL97" i="5"/>
  <c r="AM97" i="5"/>
  <c r="AI97" i="5"/>
  <c r="AH97" i="5"/>
  <c r="AF97" i="5"/>
  <c r="AG97" i="5"/>
  <c r="AC96" i="2"/>
  <c r="AG95" i="4"/>
  <c r="AF96" i="4"/>
  <c r="AE95" i="4"/>
  <c r="AC97" i="4"/>
  <c r="AK97" i="4"/>
  <c r="AH98" i="4"/>
  <c r="AJ95" i="4"/>
  <c r="AL96" i="4"/>
  <c r="AI95" i="4"/>
  <c r="AM95" i="4"/>
  <c r="AD96" i="4"/>
  <c r="AI98" i="6" l="1"/>
  <c r="AD98" i="6"/>
  <c r="AH99" i="6"/>
  <c r="AK98" i="6"/>
  <c r="AC98" i="6"/>
  <c r="AL100" i="6"/>
  <c r="AE99" i="6"/>
  <c r="AG98" i="6"/>
  <c r="AJ98" i="6"/>
  <c r="AM99" i="6"/>
  <c r="AF98" i="6"/>
  <c r="AI98" i="5"/>
  <c r="AJ98" i="5"/>
  <c r="AD98" i="5"/>
  <c r="AL98" i="5"/>
  <c r="AF98" i="5"/>
  <c r="AK98" i="5"/>
  <c r="AC98" i="5"/>
  <c r="AG98" i="5"/>
  <c r="AM98" i="5"/>
  <c r="AH98" i="5"/>
  <c r="AE98" i="5"/>
  <c r="AC97" i="2"/>
  <c r="AJ96" i="4"/>
  <c r="AL97" i="4"/>
  <c r="AE96" i="4"/>
  <c r="AH99" i="4"/>
  <c r="AI96" i="4"/>
  <c r="AC98" i="4"/>
  <c r="AD97" i="4"/>
  <c r="AM96" i="4"/>
  <c r="AF97" i="4"/>
  <c r="AK98" i="4"/>
  <c r="AG96" i="4"/>
  <c r="AG99" i="6" l="1"/>
  <c r="AK99" i="6"/>
  <c r="AH100" i="6"/>
  <c r="AD99" i="6"/>
  <c r="AF99" i="6"/>
  <c r="AJ99" i="6"/>
  <c r="AE100" i="6"/>
  <c r="AM100" i="6"/>
  <c r="AL101" i="6"/>
  <c r="AC99" i="6"/>
  <c r="AI99" i="6"/>
  <c r="AC99" i="5"/>
  <c r="AG99" i="5"/>
  <c r="AE99" i="5"/>
  <c r="AJ99" i="5"/>
  <c r="AK99" i="5"/>
  <c r="AM99" i="5"/>
  <c r="AI99" i="5"/>
  <c r="AL99" i="5"/>
  <c r="AD99" i="5"/>
  <c r="AH99" i="5"/>
  <c r="AF99" i="5"/>
  <c r="AC98" i="2"/>
  <c r="AH100" i="4"/>
  <c r="AM97" i="4"/>
  <c r="AG97" i="4"/>
  <c r="AE97" i="4"/>
  <c r="AC99" i="4"/>
  <c r="AJ97" i="4"/>
  <c r="AD98" i="4"/>
  <c r="AK99" i="4"/>
  <c r="AL98" i="4"/>
  <c r="AF98" i="4"/>
  <c r="AI97" i="4"/>
  <c r="AE101" i="6" l="1"/>
  <c r="AH101" i="6"/>
  <c r="AM101" i="6"/>
  <c r="AI100" i="6"/>
  <c r="AK100" i="6"/>
  <c r="AC100" i="6"/>
  <c r="AL102" i="6"/>
  <c r="AF100" i="6"/>
  <c r="AG100" i="6"/>
  <c r="AD100" i="6"/>
  <c r="AJ100" i="6"/>
  <c r="AI100" i="5"/>
  <c r="AL100" i="5"/>
  <c r="AF100" i="5"/>
  <c r="AM100" i="5"/>
  <c r="AK100" i="5"/>
  <c r="AC100" i="5"/>
  <c r="AJ100" i="5"/>
  <c r="AE100" i="5"/>
  <c r="AH100" i="5"/>
  <c r="AG100" i="5"/>
  <c r="AD100" i="5"/>
  <c r="AC99" i="2"/>
  <c r="AK100" i="4"/>
  <c r="AD99" i="4"/>
  <c r="AG98" i="4"/>
  <c r="AM98" i="4"/>
  <c r="AH101" i="4"/>
  <c r="AE98" i="4"/>
  <c r="AI98" i="4"/>
  <c r="AJ98" i="4"/>
  <c r="AF99" i="4"/>
  <c r="AL99" i="4"/>
  <c r="AC100" i="4"/>
  <c r="AF101" i="6" l="1"/>
  <c r="AM102" i="6"/>
  <c r="AH102" i="6"/>
  <c r="AL103" i="6"/>
  <c r="AD101" i="6"/>
  <c r="AE102" i="6"/>
  <c r="AI101" i="6"/>
  <c r="AJ101" i="6"/>
  <c r="AC101" i="6"/>
  <c r="AG101" i="6"/>
  <c r="AK101" i="6"/>
  <c r="AM101" i="5"/>
  <c r="AF101" i="5"/>
  <c r="AJ101" i="5"/>
  <c r="AL101" i="5"/>
  <c r="AC101" i="5"/>
  <c r="AK101" i="5"/>
  <c r="AE101" i="5"/>
  <c r="AD101" i="5"/>
  <c r="AG101" i="5"/>
  <c r="AH101" i="5"/>
  <c r="AI101" i="5"/>
  <c r="AC100" i="2"/>
  <c r="AC101" i="4"/>
  <c r="AD100" i="4"/>
  <c r="AE99" i="4"/>
  <c r="AF100" i="4"/>
  <c r="AK101" i="4"/>
  <c r="AJ99" i="4"/>
  <c r="AM99" i="4"/>
  <c r="AG99" i="4"/>
  <c r="AI99" i="4"/>
  <c r="AL100" i="4"/>
  <c r="AH102" i="4"/>
  <c r="AL104" i="6" l="1"/>
  <c r="AH103" i="6"/>
  <c r="AM103" i="6"/>
  <c r="AJ102" i="6"/>
  <c r="AK102" i="6"/>
  <c r="AG102" i="6"/>
  <c r="AC102" i="6"/>
  <c r="AD102" i="6"/>
  <c r="AI102" i="6"/>
  <c r="AE103" i="6"/>
  <c r="AF102" i="6"/>
  <c r="AL102" i="5"/>
  <c r="AJ102" i="5"/>
  <c r="AD102" i="5"/>
  <c r="AI102" i="5"/>
  <c r="AH102" i="5"/>
  <c r="AC102" i="5"/>
  <c r="AE102" i="5"/>
  <c r="AK102" i="5"/>
  <c r="AF102" i="5"/>
  <c r="AG102" i="5"/>
  <c r="AM102" i="5"/>
  <c r="AC101" i="2"/>
  <c r="AH103" i="4"/>
  <c r="AG100" i="4"/>
  <c r="AJ100" i="4"/>
  <c r="AE100" i="4"/>
  <c r="AF101" i="4"/>
  <c r="AM100" i="4"/>
  <c r="AL101" i="4"/>
  <c r="AD101" i="4"/>
  <c r="AI100" i="4"/>
  <c r="AK102" i="4"/>
  <c r="AC102" i="4"/>
  <c r="AD103" i="6" l="1"/>
  <c r="AJ103" i="6"/>
  <c r="AF103" i="6"/>
  <c r="AM104" i="6"/>
  <c r="AG103" i="6"/>
  <c r="AH104" i="6"/>
  <c r="AE104" i="6"/>
  <c r="AK103" i="6"/>
  <c r="AC103" i="6"/>
  <c r="AI103" i="6"/>
  <c r="AL105" i="6"/>
  <c r="AD103" i="5"/>
  <c r="AM103" i="5"/>
  <c r="AG103" i="5"/>
  <c r="AJ103" i="5"/>
  <c r="AH103" i="5"/>
  <c r="AK103" i="5"/>
  <c r="AI103" i="5"/>
  <c r="AE103" i="5"/>
  <c r="AC103" i="5"/>
  <c r="AF103" i="5"/>
  <c r="AL103" i="5"/>
  <c r="AC102" i="2"/>
  <c r="AD102" i="4"/>
  <c r="AL102" i="4"/>
  <c r="AJ101" i="4"/>
  <c r="AK103" i="4"/>
  <c r="AC103" i="4"/>
  <c r="AE101" i="4"/>
  <c r="AG101" i="4"/>
  <c r="AM101" i="4"/>
  <c r="AI101" i="4"/>
  <c r="AF102" i="4"/>
  <c r="AH104" i="4"/>
  <c r="AM105" i="6" l="1"/>
  <c r="AL106" i="6"/>
  <c r="AF104" i="6"/>
  <c r="AI104" i="6"/>
  <c r="AE105" i="6"/>
  <c r="AJ104" i="6"/>
  <c r="AC104" i="6"/>
  <c r="AG104" i="6"/>
  <c r="AK104" i="6"/>
  <c r="AH105" i="6"/>
  <c r="AD104" i="6"/>
  <c r="AG104" i="5"/>
  <c r="AE104" i="5"/>
  <c r="AL104" i="5"/>
  <c r="AF104" i="5"/>
  <c r="AK104" i="5"/>
  <c r="AJ104" i="5"/>
  <c r="AI104" i="5"/>
  <c r="AM104" i="5"/>
  <c r="AC104" i="5"/>
  <c r="AH104" i="5"/>
  <c r="AD104" i="5"/>
  <c r="AC103" i="2"/>
  <c r="AK104" i="4"/>
  <c r="AG102" i="4"/>
  <c r="AM102" i="4"/>
  <c r="AH105" i="4"/>
  <c r="AJ102" i="4"/>
  <c r="AF103" i="4"/>
  <c r="AE102" i="4"/>
  <c r="AL103" i="4"/>
  <c r="AI102" i="4"/>
  <c r="AD103" i="4"/>
  <c r="AC104" i="4"/>
  <c r="AG105" i="6" l="1"/>
  <c r="AD105" i="6"/>
  <c r="AH106" i="6"/>
  <c r="AI105" i="6"/>
  <c r="AC105" i="6"/>
  <c r="AF105" i="6"/>
  <c r="AL107" i="6"/>
  <c r="AJ105" i="6"/>
  <c r="AK105" i="6"/>
  <c r="AE106" i="6"/>
  <c r="AM106" i="6"/>
  <c r="AF105" i="5"/>
  <c r="AL105" i="5"/>
  <c r="AM105" i="5"/>
  <c r="AD105" i="5"/>
  <c r="AE105" i="5"/>
  <c r="AI105" i="5"/>
  <c r="AH105" i="5"/>
  <c r="AJ105" i="5"/>
  <c r="AC105" i="5"/>
  <c r="AK105" i="5"/>
  <c r="AG105" i="5"/>
  <c r="AC104" i="2"/>
  <c r="AE103" i="4"/>
  <c r="AM103" i="4"/>
  <c r="AH106" i="4"/>
  <c r="AC105" i="4"/>
  <c r="AF104" i="4"/>
  <c r="AK105" i="4"/>
  <c r="AL104" i="4"/>
  <c r="AD104" i="4"/>
  <c r="AG103" i="4"/>
  <c r="AJ103" i="4"/>
  <c r="AI103" i="4"/>
  <c r="AM107" i="6" l="1"/>
  <c r="AE107" i="6"/>
  <c r="AD106" i="6"/>
  <c r="AI106" i="6"/>
  <c r="AL108" i="6"/>
  <c r="AF106" i="6"/>
  <c r="AK106" i="6"/>
  <c r="AG106" i="6"/>
  <c r="AJ106" i="6"/>
  <c r="AH107" i="6"/>
  <c r="AC106" i="6"/>
  <c r="AH106" i="5"/>
  <c r="AI106" i="5"/>
  <c r="AD106" i="5"/>
  <c r="AK106" i="5"/>
  <c r="AF106" i="5"/>
  <c r="AJ106" i="5"/>
  <c r="AG106" i="5"/>
  <c r="AM106" i="5"/>
  <c r="AL106" i="5"/>
  <c r="AC106" i="5"/>
  <c r="AE106" i="5"/>
  <c r="AC105" i="2"/>
  <c r="AD105" i="4"/>
  <c r="AJ104" i="4"/>
  <c r="AI104" i="4"/>
  <c r="AL105" i="4"/>
  <c r="AE104" i="4"/>
  <c r="AC106" i="4"/>
  <c r="AH107" i="4"/>
  <c r="AM104" i="4"/>
  <c r="AK106" i="4"/>
  <c r="AF105" i="4"/>
  <c r="AG104" i="4"/>
  <c r="AC107" i="6" l="1"/>
  <c r="AE108" i="6"/>
  <c r="AI107" i="6"/>
  <c r="AK107" i="6"/>
  <c r="AH108" i="6"/>
  <c r="AJ107" i="6"/>
  <c r="AL109" i="6"/>
  <c r="AG107" i="6"/>
  <c r="AD107" i="6"/>
  <c r="AF107" i="6"/>
  <c r="AM108" i="6"/>
  <c r="AK107" i="5"/>
  <c r="AM107" i="5"/>
  <c r="AG107" i="5"/>
  <c r="AC107" i="5"/>
  <c r="AI107" i="5"/>
  <c r="AJ107" i="5"/>
  <c r="AL107" i="5"/>
  <c r="AH107" i="5"/>
  <c r="AE107" i="5"/>
  <c r="AD107" i="5"/>
  <c r="AF107" i="5"/>
  <c r="AC106" i="2"/>
  <c r="AL106" i="4"/>
  <c r="AI105" i="4"/>
  <c r="AM105" i="4"/>
  <c r="AG105" i="4"/>
  <c r="AH108" i="4"/>
  <c r="AC107" i="4"/>
  <c r="AF106" i="4"/>
  <c r="AJ105" i="4"/>
  <c r="AK107" i="4"/>
  <c r="AE105" i="4"/>
  <c r="AD106" i="4"/>
  <c r="AK108" i="6" l="1"/>
  <c r="AL111" i="6"/>
  <c r="AX109" i="6" s="1"/>
  <c r="AI108" i="6"/>
  <c r="AF108" i="6"/>
  <c r="AE109" i="6"/>
  <c r="AG108" i="6"/>
  <c r="AM109" i="6"/>
  <c r="AC108" i="6"/>
  <c r="AJ108" i="6"/>
  <c r="AD108" i="6"/>
  <c r="AH109" i="6"/>
  <c r="AF108" i="5"/>
  <c r="AG108" i="5"/>
  <c r="AJ108" i="5"/>
  <c r="AM108" i="5"/>
  <c r="AK108" i="5"/>
  <c r="AC108" i="5"/>
  <c r="AH108" i="5"/>
  <c r="AL108" i="5"/>
  <c r="AD108" i="5"/>
  <c r="AE108" i="5"/>
  <c r="AI108" i="5"/>
  <c r="AC107" i="2"/>
  <c r="AG106" i="4"/>
  <c r="AD107" i="4"/>
  <c r="AF107" i="4"/>
  <c r="AI106" i="4"/>
  <c r="AL107" i="4"/>
  <c r="AJ106" i="4"/>
  <c r="AM106" i="4"/>
  <c r="AE106" i="4"/>
  <c r="AC108" i="4"/>
  <c r="AH109" i="4"/>
  <c r="AK108" i="4"/>
  <c r="AC109" i="6" l="1"/>
  <c r="AF109" i="6"/>
  <c r="AI109" i="6"/>
  <c r="AH111" i="6"/>
  <c r="AT109" i="6" s="1"/>
  <c r="AD109" i="6"/>
  <c r="AX10" i="6"/>
  <c r="AX12" i="6"/>
  <c r="AX11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43" i="6"/>
  <c r="AX44" i="6"/>
  <c r="AX45" i="6"/>
  <c r="AX46" i="6"/>
  <c r="AX47" i="6"/>
  <c r="AX48" i="6"/>
  <c r="AX49" i="6"/>
  <c r="AX50" i="6"/>
  <c r="AX51" i="6"/>
  <c r="AX52" i="6"/>
  <c r="AX53" i="6"/>
  <c r="AX54" i="6"/>
  <c r="AX55" i="6"/>
  <c r="AX56" i="6"/>
  <c r="AX57" i="6"/>
  <c r="AX58" i="6"/>
  <c r="AX59" i="6"/>
  <c r="AX60" i="6"/>
  <c r="AX61" i="6"/>
  <c r="AX62" i="6"/>
  <c r="AX63" i="6"/>
  <c r="AX64" i="6"/>
  <c r="AX65" i="6"/>
  <c r="AX66" i="6"/>
  <c r="AX67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0" i="6"/>
  <c r="AX81" i="6"/>
  <c r="AX82" i="6"/>
  <c r="AX83" i="6"/>
  <c r="AX84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AX97" i="6"/>
  <c r="AX98" i="6"/>
  <c r="AX99" i="6"/>
  <c r="AX100" i="6"/>
  <c r="AX101" i="6"/>
  <c r="AX102" i="6"/>
  <c r="AX103" i="6"/>
  <c r="AX104" i="6"/>
  <c r="AX105" i="6"/>
  <c r="AX106" i="6"/>
  <c r="AX107" i="6"/>
  <c r="AX108" i="6"/>
  <c r="AJ109" i="6"/>
  <c r="AE111" i="6"/>
  <c r="AM111" i="6"/>
  <c r="AG109" i="6"/>
  <c r="AK109" i="6"/>
  <c r="AL109" i="5"/>
  <c r="AC109" i="5"/>
  <c r="AM109" i="5"/>
  <c r="AI109" i="5"/>
  <c r="AE109" i="5"/>
  <c r="AF109" i="5"/>
  <c r="AJ109" i="5"/>
  <c r="AH109" i="5"/>
  <c r="AG109" i="5"/>
  <c r="AD109" i="5"/>
  <c r="AK109" i="5"/>
  <c r="AC108" i="2"/>
  <c r="AE107" i="4"/>
  <c r="AK109" i="4"/>
  <c r="AD108" i="4"/>
  <c r="AI107" i="4"/>
  <c r="AF108" i="4"/>
  <c r="AM107" i="4"/>
  <c r="AH111" i="4"/>
  <c r="AJ107" i="4"/>
  <c r="AC109" i="4"/>
  <c r="AL108" i="4"/>
  <c r="AG107" i="4"/>
  <c r="AJ111" i="6" l="1"/>
  <c r="AV10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26" i="6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43" i="6"/>
  <c r="AT44" i="6"/>
  <c r="AT45" i="6"/>
  <c r="AT46" i="6"/>
  <c r="AT47" i="6"/>
  <c r="AT48" i="6"/>
  <c r="AT49" i="6"/>
  <c r="AT50" i="6"/>
  <c r="AT51" i="6"/>
  <c r="AT52" i="6"/>
  <c r="AT53" i="6"/>
  <c r="AT54" i="6"/>
  <c r="AT55" i="6"/>
  <c r="AT56" i="6"/>
  <c r="AT57" i="6"/>
  <c r="AT58" i="6"/>
  <c r="AT59" i="6"/>
  <c r="AT60" i="6"/>
  <c r="AT61" i="6"/>
  <c r="AT62" i="6"/>
  <c r="AT63" i="6"/>
  <c r="AT64" i="6"/>
  <c r="AT65" i="6"/>
  <c r="AT66" i="6"/>
  <c r="AT67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T81" i="6"/>
  <c r="AT82" i="6"/>
  <c r="AT83" i="6"/>
  <c r="AT84" i="6"/>
  <c r="AT85" i="6"/>
  <c r="AT86" i="6"/>
  <c r="AT87" i="6"/>
  <c r="AT88" i="6"/>
  <c r="AT89" i="6"/>
  <c r="AT90" i="6"/>
  <c r="AT91" i="6"/>
  <c r="AT92" i="6"/>
  <c r="AT93" i="6"/>
  <c r="AT94" i="6"/>
  <c r="AT95" i="6"/>
  <c r="AT96" i="6"/>
  <c r="AT97" i="6"/>
  <c r="AT98" i="6"/>
  <c r="AT99" i="6"/>
  <c r="AT100" i="6"/>
  <c r="AT101" i="6"/>
  <c r="AT102" i="6"/>
  <c r="AT103" i="6"/>
  <c r="AT104" i="6"/>
  <c r="AT105" i="6"/>
  <c r="AT106" i="6"/>
  <c r="AT107" i="6"/>
  <c r="AT108" i="6"/>
  <c r="AG111" i="6"/>
  <c r="AS109" i="6" s="1"/>
  <c r="AI111" i="6"/>
  <c r="AU109" i="6" s="1"/>
  <c r="AX111" i="6"/>
  <c r="AL117" i="6"/>
  <c r="AL114" i="6"/>
  <c r="AL113" i="6"/>
  <c r="AL116" i="6"/>
  <c r="AL118" i="6" s="1"/>
  <c r="AF111" i="6"/>
  <c r="AR109" i="6" s="1"/>
  <c r="AK111" i="6"/>
  <c r="AY11" i="6"/>
  <c r="AY10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Y45" i="6"/>
  <c r="AY46" i="6"/>
  <c r="AY47" i="6"/>
  <c r="AY48" i="6"/>
  <c r="AY49" i="6"/>
  <c r="AY50" i="6"/>
  <c r="AY51" i="6"/>
  <c r="AY52" i="6"/>
  <c r="AY53" i="6"/>
  <c r="AY54" i="6"/>
  <c r="AY55" i="6"/>
  <c r="AY56" i="6"/>
  <c r="AY57" i="6"/>
  <c r="AY58" i="6"/>
  <c r="AY59" i="6"/>
  <c r="AY60" i="6"/>
  <c r="AY61" i="6"/>
  <c r="AY62" i="6"/>
  <c r="AY63" i="6"/>
  <c r="AY64" i="6"/>
  <c r="AY65" i="6"/>
  <c r="AY66" i="6"/>
  <c r="AY67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AY82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Y97" i="6"/>
  <c r="AY98" i="6"/>
  <c r="AY99" i="6"/>
  <c r="AY100" i="6"/>
  <c r="AY101" i="6"/>
  <c r="AY102" i="6"/>
  <c r="AY103" i="6"/>
  <c r="AY104" i="6"/>
  <c r="AY105" i="6"/>
  <c r="AY106" i="6"/>
  <c r="AY107" i="6"/>
  <c r="AY108" i="6"/>
  <c r="AY109" i="6"/>
  <c r="AQ11" i="6"/>
  <c r="AQ10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43" i="6"/>
  <c r="AQ44" i="6"/>
  <c r="AQ45" i="6"/>
  <c r="AQ46" i="6"/>
  <c r="AQ47" i="6"/>
  <c r="AQ48" i="6"/>
  <c r="AQ49" i="6"/>
  <c r="AQ50" i="6"/>
  <c r="AQ51" i="6"/>
  <c r="AQ52" i="6"/>
  <c r="AQ53" i="6"/>
  <c r="AQ54" i="6"/>
  <c r="AQ55" i="6"/>
  <c r="AQ56" i="6"/>
  <c r="AQ57" i="6"/>
  <c r="AQ58" i="6"/>
  <c r="AQ59" i="6"/>
  <c r="AQ60" i="6"/>
  <c r="AQ61" i="6"/>
  <c r="AQ62" i="6"/>
  <c r="AQ63" i="6"/>
  <c r="AQ64" i="6"/>
  <c r="AQ65" i="6"/>
  <c r="AQ66" i="6"/>
  <c r="AQ67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Q82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Q96" i="6"/>
  <c r="AQ97" i="6"/>
  <c r="AQ98" i="6"/>
  <c r="AQ99" i="6"/>
  <c r="AQ100" i="6"/>
  <c r="AQ101" i="6"/>
  <c r="AQ102" i="6"/>
  <c r="AQ103" i="6"/>
  <c r="AQ104" i="6"/>
  <c r="AQ105" i="6"/>
  <c r="AQ106" i="6"/>
  <c r="AQ107" i="6"/>
  <c r="AQ108" i="6"/>
  <c r="AQ109" i="6"/>
  <c r="AD111" i="6"/>
  <c r="AP109" i="6" s="1"/>
  <c r="AC111" i="6"/>
  <c r="AM111" i="5"/>
  <c r="AI111" i="5"/>
  <c r="AU109" i="5"/>
  <c r="AJ111" i="5"/>
  <c r="AV109" i="5" s="1"/>
  <c r="AK111" i="5"/>
  <c r="AD111" i="5"/>
  <c r="AP109" i="5"/>
  <c r="AF111" i="5"/>
  <c r="AH111" i="5"/>
  <c r="AT109" i="5" s="1"/>
  <c r="AC111" i="5"/>
  <c r="AG111" i="5"/>
  <c r="AE111" i="5"/>
  <c r="AL111" i="5"/>
  <c r="AX109" i="5" s="1"/>
  <c r="AC109" i="2"/>
  <c r="AT12" i="4"/>
  <c r="AT11" i="4"/>
  <c r="AT10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79" i="4"/>
  <c r="AT80" i="4"/>
  <c r="AT81" i="4"/>
  <c r="AT82" i="4"/>
  <c r="AT83" i="4"/>
  <c r="AT84" i="4"/>
  <c r="AT85" i="4"/>
  <c r="AT86" i="4"/>
  <c r="AT87" i="4"/>
  <c r="AT88" i="4"/>
  <c r="AT89" i="4"/>
  <c r="AT90" i="4"/>
  <c r="AT91" i="4"/>
  <c r="AT92" i="4"/>
  <c r="AT93" i="4"/>
  <c r="AT94" i="4"/>
  <c r="AT95" i="4"/>
  <c r="AT96" i="4"/>
  <c r="AT97" i="4"/>
  <c r="AT98" i="4"/>
  <c r="AT99" i="4"/>
  <c r="AT100" i="4"/>
  <c r="AT101" i="4"/>
  <c r="AT102" i="4"/>
  <c r="AT103" i="4"/>
  <c r="AT104" i="4"/>
  <c r="AT105" i="4"/>
  <c r="AT106" i="4"/>
  <c r="AT107" i="4"/>
  <c r="AT108" i="4"/>
  <c r="AK111" i="4"/>
  <c r="AW109" i="4" s="1"/>
  <c r="AI108" i="4"/>
  <c r="AT109" i="4"/>
  <c r="AM108" i="4"/>
  <c r="AL109" i="4"/>
  <c r="AF109" i="4"/>
  <c r="AE108" i="4"/>
  <c r="AJ108" i="4"/>
  <c r="AG108" i="4"/>
  <c r="AD109" i="4"/>
  <c r="AC111" i="4"/>
  <c r="AO109" i="4" s="1"/>
  <c r="AP10" i="6" l="1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43" i="6"/>
  <c r="AP44" i="6"/>
  <c r="AP45" i="6"/>
  <c r="AP46" i="6"/>
  <c r="AP47" i="6"/>
  <c r="AP48" i="6"/>
  <c r="AP49" i="6"/>
  <c r="AP50" i="6"/>
  <c r="AP51" i="6"/>
  <c r="AP52" i="6"/>
  <c r="AP53" i="6"/>
  <c r="AP54" i="6"/>
  <c r="AP55" i="6"/>
  <c r="AP56" i="6"/>
  <c r="AP57" i="6"/>
  <c r="AP58" i="6"/>
  <c r="AP59" i="6"/>
  <c r="AP60" i="6"/>
  <c r="AP61" i="6"/>
  <c r="AP62" i="6"/>
  <c r="AP63" i="6"/>
  <c r="AP64" i="6"/>
  <c r="AP65" i="6"/>
  <c r="AP66" i="6"/>
  <c r="AP67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P82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P97" i="6"/>
  <c r="AP98" i="6"/>
  <c r="AP99" i="6"/>
  <c r="AP100" i="6"/>
  <c r="AP101" i="6"/>
  <c r="AP102" i="6"/>
  <c r="AP103" i="6"/>
  <c r="AP104" i="6"/>
  <c r="AP105" i="6"/>
  <c r="AP106" i="6"/>
  <c r="AP107" i="6"/>
  <c r="AP108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52" i="6"/>
  <c r="AO53" i="6"/>
  <c r="AO54" i="6"/>
  <c r="AO55" i="6"/>
  <c r="AO56" i="6"/>
  <c r="AO57" i="6"/>
  <c r="AO58" i="6"/>
  <c r="AO59" i="6"/>
  <c r="AO60" i="6"/>
  <c r="AO61" i="6"/>
  <c r="AO62" i="6"/>
  <c r="AO63" i="6"/>
  <c r="AO64" i="6"/>
  <c r="AO65" i="6"/>
  <c r="AO66" i="6"/>
  <c r="AO67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O82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O97" i="6"/>
  <c r="AO98" i="6"/>
  <c r="AO99" i="6"/>
  <c r="AO100" i="6"/>
  <c r="AO101" i="6"/>
  <c r="AO102" i="6"/>
  <c r="AO103" i="6"/>
  <c r="AO104" i="6"/>
  <c r="AO105" i="6"/>
  <c r="AO106" i="6"/>
  <c r="AO107" i="6"/>
  <c r="AO108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43" i="6"/>
  <c r="AS44" i="6"/>
  <c r="AS45" i="6"/>
  <c r="AS46" i="6"/>
  <c r="AS47" i="6"/>
  <c r="AS48" i="6"/>
  <c r="AS49" i="6"/>
  <c r="AS50" i="6"/>
  <c r="AS51" i="6"/>
  <c r="AS52" i="6"/>
  <c r="AS53" i="6"/>
  <c r="AS54" i="6"/>
  <c r="AS55" i="6"/>
  <c r="AS56" i="6"/>
  <c r="AS57" i="6"/>
  <c r="AS58" i="6"/>
  <c r="AS59" i="6"/>
  <c r="AS60" i="6"/>
  <c r="AS61" i="6"/>
  <c r="AS62" i="6"/>
  <c r="AS63" i="6"/>
  <c r="AS64" i="6"/>
  <c r="AS65" i="6"/>
  <c r="AS66" i="6"/>
  <c r="AS67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S82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S96" i="6"/>
  <c r="AS97" i="6"/>
  <c r="AS98" i="6"/>
  <c r="AS99" i="6"/>
  <c r="AS100" i="6"/>
  <c r="AS101" i="6"/>
  <c r="AS102" i="6"/>
  <c r="AS103" i="6"/>
  <c r="AS104" i="6"/>
  <c r="AS105" i="6"/>
  <c r="AS106" i="6"/>
  <c r="AS107" i="6"/>
  <c r="AS108" i="6"/>
  <c r="AL115" i="6"/>
  <c r="AL119" i="6" s="1"/>
  <c r="Y12" i="6" s="1"/>
  <c r="AH117" i="6"/>
  <c r="AH114" i="6"/>
  <c r="AH113" i="6"/>
  <c r="AT111" i="6"/>
  <c r="AH116" i="6"/>
  <c r="AH118" i="6" s="1"/>
  <c r="AQ111" i="6"/>
  <c r="AE117" i="6"/>
  <c r="AE114" i="6"/>
  <c r="AE113" i="6"/>
  <c r="AE116" i="6"/>
  <c r="AE118" i="6" s="1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43" i="6"/>
  <c r="AW44" i="6"/>
  <c r="AW45" i="6"/>
  <c r="AW46" i="6"/>
  <c r="AW47" i="6"/>
  <c r="AW48" i="6"/>
  <c r="AW49" i="6"/>
  <c r="AW50" i="6"/>
  <c r="AW51" i="6"/>
  <c r="AW52" i="6"/>
  <c r="AW53" i="6"/>
  <c r="AW54" i="6"/>
  <c r="AW55" i="6"/>
  <c r="AW56" i="6"/>
  <c r="AW57" i="6"/>
  <c r="AW58" i="6"/>
  <c r="AW59" i="6"/>
  <c r="AW60" i="6"/>
  <c r="AW61" i="6"/>
  <c r="AW62" i="6"/>
  <c r="AW63" i="6"/>
  <c r="AW64" i="6"/>
  <c r="AW65" i="6"/>
  <c r="AW66" i="6"/>
  <c r="AW67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W82" i="6"/>
  <c r="AW83" i="6"/>
  <c r="AW84" i="6"/>
  <c r="AW85" i="6"/>
  <c r="AW86" i="6"/>
  <c r="AW87" i="6"/>
  <c r="AW88" i="6"/>
  <c r="AW89" i="6"/>
  <c r="AW90" i="6"/>
  <c r="AW91" i="6"/>
  <c r="AW92" i="6"/>
  <c r="AW93" i="6"/>
  <c r="AW94" i="6"/>
  <c r="AW95" i="6"/>
  <c r="AW96" i="6"/>
  <c r="AW97" i="6"/>
  <c r="AW98" i="6"/>
  <c r="AW99" i="6"/>
  <c r="AW100" i="6"/>
  <c r="AW101" i="6"/>
  <c r="AW102" i="6"/>
  <c r="AW103" i="6"/>
  <c r="AW104" i="6"/>
  <c r="AW105" i="6"/>
  <c r="AW106" i="6"/>
  <c r="AW107" i="6"/>
  <c r="AW108" i="6"/>
  <c r="AW109" i="6"/>
  <c r="AY111" i="6"/>
  <c r="AM117" i="6"/>
  <c r="AM114" i="6"/>
  <c r="AM113" i="6"/>
  <c r="AM116" i="6"/>
  <c r="AO10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R45" i="6"/>
  <c r="AR46" i="6"/>
  <c r="AR47" i="6"/>
  <c r="AR48" i="6"/>
  <c r="AR49" i="6"/>
  <c r="AR50" i="6"/>
  <c r="AR51" i="6"/>
  <c r="AR52" i="6"/>
  <c r="AR53" i="6"/>
  <c r="AR54" i="6"/>
  <c r="AR55" i="6"/>
  <c r="AR56" i="6"/>
  <c r="AR57" i="6"/>
  <c r="AR58" i="6"/>
  <c r="AR59" i="6"/>
  <c r="AR60" i="6"/>
  <c r="AR61" i="6"/>
  <c r="AR62" i="6"/>
  <c r="AR63" i="6"/>
  <c r="AR64" i="6"/>
  <c r="AR65" i="6"/>
  <c r="AR66" i="6"/>
  <c r="AR67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R82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R97" i="6"/>
  <c r="AR98" i="6"/>
  <c r="AR99" i="6"/>
  <c r="AR100" i="6"/>
  <c r="AR101" i="6"/>
  <c r="AR102" i="6"/>
  <c r="AR103" i="6"/>
  <c r="AR104" i="6"/>
  <c r="AR105" i="6"/>
  <c r="AR106" i="6"/>
  <c r="AR107" i="6"/>
  <c r="AR108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U45" i="6"/>
  <c r="AU46" i="6"/>
  <c r="AU47" i="6"/>
  <c r="AU48" i="6"/>
  <c r="AU49" i="6"/>
  <c r="AU50" i="6"/>
  <c r="AU51" i="6"/>
  <c r="AU52" i="6"/>
  <c r="AU53" i="6"/>
  <c r="AU54" i="6"/>
  <c r="AU55" i="6"/>
  <c r="AU56" i="6"/>
  <c r="AU57" i="6"/>
  <c r="AU58" i="6"/>
  <c r="AU59" i="6"/>
  <c r="AU60" i="6"/>
  <c r="AU61" i="6"/>
  <c r="AU62" i="6"/>
  <c r="AU63" i="6"/>
  <c r="AU64" i="6"/>
  <c r="AU65" i="6"/>
  <c r="AU66" i="6"/>
  <c r="AU67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U82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U96" i="6"/>
  <c r="AU97" i="6"/>
  <c r="AU98" i="6"/>
  <c r="AU99" i="6"/>
  <c r="AU100" i="6"/>
  <c r="AU101" i="6"/>
  <c r="AU102" i="6"/>
  <c r="AU103" i="6"/>
  <c r="AU104" i="6"/>
  <c r="AU105" i="6"/>
  <c r="AU106" i="6"/>
  <c r="AU107" i="6"/>
  <c r="AU108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43" i="6"/>
  <c r="AV44" i="6"/>
  <c r="AV45" i="6"/>
  <c r="AV46" i="6"/>
  <c r="AV47" i="6"/>
  <c r="AV48" i="6"/>
  <c r="AV49" i="6"/>
  <c r="AV50" i="6"/>
  <c r="AV51" i="6"/>
  <c r="AV52" i="6"/>
  <c r="AV53" i="6"/>
  <c r="AV54" i="6"/>
  <c r="AV55" i="6"/>
  <c r="AV56" i="6"/>
  <c r="AV57" i="6"/>
  <c r="AV58" i="6"/>
  <c r="AV59" i="6"/>
  <c r="AV60" i="6"/>
  <c r="AV61" i="6"/>
  <c r="AV62" i="6"/>
  <c r="AV63" i="6"/>
  <c r="AV64" i="6"/>
  <c r="AV65" i="6"/>
  <c r="AV66" i="6"/>
  <c r="AV67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V81" i="6"/>
  <c r="AV82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V96" i="6"/>
  <c r="AV97" i="6"/>
  <c r="AV98" i="6"/>
  <c r="AV99" i="6"/>
  <c r="AV100" i="6"/>
  <c r="AV101" i="6"/>
  <c r="AV102" i="6"/>
  <c r="AV103" i="6"/>
  <c r="AV104" i="6"/>
  <c r="AV105" i="6"/>
  <c r="AV106" i="6"/>
  <c r="AV107" i="6"/>
  <c r="AV108" i="6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AO90" i="5"/>
  <c r="AO91" i="5"/>
  <c r="AO92" i="5"/>
  <c r="AO93" i="5"/>
  <c r="AO94" i="5"/>
  <c r="AO95" i="5"/>
  <c r="AO96" i="5"/>
  <c r="AO97" i="5"/>
  <c r="AO98" i="5"/>
  <c r="AO99" i="5"/>
  <c r="AO100" i="5"/>
  <c r="AO101" i="5"/>
  <c r="AO102" i="5"/>
  <c r="AO103" i="5"/>
  <c r="AO104" i="5"/>
  <c r="AO105" i="5"/>
  <c r="AO106" i="5"/>
  <c r="AO107" i="5"/>
  <c r="AO108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7" i="5"/>
  <c r="AW68" i="5"/>
  <c r="AW69" i="5"/>
  <c r="AW70" i="5"/>
  <c r="AW71" i="5"/>
  <c r="AW72" i="5"/>
  <c r="AW73" i="5"/>
  <c r="AW74" i="5"/>
  <c r="AW75" i="5"/>
  <c r="AW76" i="5"/>
  <c r="AW77" i="5"/>
  <c r="AW78" i="5"/>
  <c r="AW79" i="5"/>
  <c r="AW80" i="5"/>
  <c r="AW81" i="5"/>
  <c r="AW82" i="5"/>
  <c r="AW83" i="5"/>
  <c r="AW84" i="5"/>
  <c r="AW85" i="5"/>
  <c r="AW86" i="5"/>
  <c r="AW87" i="5"/>
  <c r="AW88" i="5"/>
  <c r="AW89" i="5"/>
  <c r="AW90" i="5"/>
  <c r="AW91" i="5"/>
  <c r="AW92" i="5"/>
  <c r="AW93" i="5"/>
  <c r="AW94" i="5"/>
  <c r="AW95" i="5"/>
  <c r="AW96" i="5"/>
  <c r="AW97" i="5"/>
  <c r="AW98" i="5"/>
  <c r="AW99" i="5"/>
  <c r="AW100" i="5"/>
  <c r="AW101" i="5"/>
  <c r="AW102" i="5"/>
  <c r="AW103" i="5"/>
  <c r="AW104" i="5"/>
  <c r="AW105" i="5"/>
  <c r="AW106" i="5"/>
  <c r="AW107" i="5"/>
  <c r="AW108" i="5"/>
  <c r="AO109" i="5"/>
  <c r="AW10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78" i="5"/>
  <c r="AT79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04" i="5"/>
  <c r="AT105" i="5"/>
  <c r="AT106" i="5"/>
  <c r="AT107" i="5"/>
  <c r="AT108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5" i="5"/>
  <c r="AV26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53" i="5"/>
  <c r="AV54" i="5"/>
  <c r="AV55" i="5"/>
  <c r="AV56" i="5"/>
  <c r="AV57" i="5"/>
  <c r="AV58" i="5"/>
  <c r="AV59" i="5"/>
  <c r="AV60" i="5"/>
  <c r="AV61" i="5"/>
  <c r="AV62" i="5"/>
  <c r="AV63" i="5"/>
  <c r="AV64" i="5"/>
  <c r="AV65" i="5"/>
  <c r="AV66" i="5"/>
  <c r="AV67" i="5"/>
  <c r="AV68" i="5"/>
  <c r="AV69" i="5"/>
  <c r="AV70" i="5"/>
  <c r="AV71" i="5"/>
  <c r="AV72" i="5"/>
  <c r="AV73" i="5"/>
  <c r="AV74" i="5"/>
  <c r="AV75" i="5"/>
  <c r="AV76" i="5"/>
  <c r="AV77" i="5"/>
  <c r="AV78" i="5"/>
  <c r="AV79" i="5"/>
  <c r="AV80" i="5"/>
  <c r="AV81" i="5"/>
  <c r="AV82" i="5"/>
  <c r="AV83" i="5"/>
  <c r="AV84" i="5"/>
  <c r="AV85" i="5"/>
  <c r="AV86" i="5"/>
  <c r="AV87" i="5"/>
  <c r="AV88" i="5"/>
  <c r="AV89" i="5"/>
  <c r="AV90" i="5"/>
  <c r="AV91" i="5"/>
  <c r="AV92" i="5"/>
  <c r="AV93" i="5"/>
  <c r="AV94" i="5"/>
  <c r="AV95" i="5"/>
  <c r="AV96" i="5"/>
  <c r="AV97" i="5"/>
  <c r="AV98" i="5"/>
  <c r="AV99" i="5"/>
  <c r="AV100" i="5"/>
  <c r="AV101" i="5"/>
  <c r="AV102" i="5"/>
  <c r="AV103" i="5"/>
  <c r="AV104" i="5"/>
  <c r="AV105" i="5"/>
  <c r="AV106" i="5"/>
  <c r="AV107" i="5"/>
  <c r="AV108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R59" i="5"/>
  <c r="AR60" i="5"/>
  <c r="AR61" i="5"/>
  <c r="AR62" i="5"/>
  <c r="AR63" i="5"/>
  <c r="AR64" i="5"/>
  <c r="AR65" i="5"/>
  <c r="AR66" i="5"/>
  <c r="AR67" i="5"/>
  <c r="AR68" i="5"/>
  <c r="AR69" i="5"/>
  <c r="AR70" i="5"/>
  <c r="AR71" i="5"/>
  <c r="AR72" i="5"/>
  <c r="AR73" i="5"/>
  <c r="AR74" i="5"/>
  <c r="AR75" i="5"/>
  <c r="AR76" i="5"/>
  <c r="AR77" i="5"/>
  <c r="AR78" i="5"/>
  <c r="AR79" i="5"/>
  <c r="AR80" i="5"/>
  <c r="AR81" i="5"/>
  <c r="AR82" i="5"/>
  <c r="AR83" i="5"/>
  <c r="AR84" i="5"/>
  <c r="AR85" i="5"/>
  <c r="AR86" i="5"/>
  <c r="AR87" i="5"/>
  <c r="AR88" i="5"/>
  <c r="AR89" i="5"/>
  <c r="AR90" i="5"/>
  <c r="AR91" i="5"/>
  <c r="AR92" i="5"/>
  <c r="AR93" i="5"/>
  <c r="AR94" i="5"/>
  <c r="AR95" i="5"/>
  <c r="AR96" i="5"/>
  <c r="AR97" i="5"/>
  <c r="AR98" i="5"/>
  <c r="AR99" i="5"/>
  <c r="AR100" i="5"/>
  <c r="AR101" i="5"/>
  <c r="AR102" i="5"/>
  <c r="AR103" i="5"/>
  <c r="AR104" i="5"/>
  <c r="AR105" i="5"/>
  <c r="AR106" i="5"/>
  <c r="AR107" i="5"/>
  <c r="AR108" i="5"/>
  <c r="AQ109" i="5"/>
  <c r="AR10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U49" i="5"/>
  <c r="AU50" i="5"/>
  <c r="AU51" i="5"/>
  <c r="AU52" i="5"/>
  <c r="AU53" i="5"/>
  <c r="AU54" i="5"/>
  <c r="AU55" i="5"/>
  <c r="AU56" i="5"/>
  <c r="AU57" i="5"/>
  <c r="AU58" i="5"/>
  <c r="AU59" i="5"/>
  <c r="AU60" i="5"/>
  <c r="AU61" i="5"/>
  <c r="AU62" i="5"/>
  <c r="AU63" i="5"/>
  <c r="AU64" i="5"/>
  <c r="AU65" i="5"/>
  <c r="AU66" i="5"/>
  <c r="AU67" i="5"/>
  <c r="AU68" i="5"/>
  <c r="AU69" i="5"/>
  <c r="AU70" i="5"/>
  <c r="AU71" i="5"/>
  <c r="AU72" i="5"/>
  <c r="AU73" i="5"/>
  <c r="AU74" i="5"/>
  <c r="AU75" i="5"/>
  <c r="AU76" i="5"/>
  <c r="AU77" i="5"/>
  <c r="AU78" i="5"/>
  <c r="AU79" i="5"/>
  <c r="AU80" i="5"/>
  <c r="AU81" i="5"/>
  <c r="AU82" i="5"/>
  <c r="AU83" i="5"/>
  <c r="AU84" i="5"/>
  <c r="AU85" i="5"/>
  <c r="AU86" i="5"/>
  <c r="AU87" i="5"/>
  <c r="AU88" i="5"/>
  <c r="AU89" i="5"/>
  <c r="AU90" i="5"/>
  <c r="AU91" i="5"/>
  <c r="AU92" i="5"/>
  <c r="AU93" i="5"/>
  <c r="AU94" i="5"/>
  <c r="AU95" i="5"/>
  <c r="AU96" i="5"/>
  <c r="AU97" i="5"/>
  <c r="AU98" i="5"/>
  <c r="AU99" i="5"/>
  <c r="AU100" i="5"/>
  <c r="AU101" i="5"/>
  <c r="AU102" i="5"/>
  <c r="AU103" i="5"/>
  <c r="AU104" i="5"/>
  <c r="AU105" i="5"/>
  <c r="AU106" i="5"/>
  <c r="AU107" i="5"/>
  <c r="AU108" i="5"/>
  <c r="AY10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43" i="5"/>
  <c r="AY44" i="5"/>
  <c r="AY45" i="5"/>
  <c r="AY46" i="5"/>
  <c r="AY47" i="5"/>
  <c r="AY48" i="5"/>
  <c r="AY49" i="5"/>
  <c r="AY50" i="5"/>
  <c r="AY51" i="5"/>
  <c r="AY52" i="5"/>
  <c r="AY53" i="5"/>
  <c r="AY54" i="5"/>
  <c r="AY55" i="5"/>
  <c r="AY56" i="5"/>
  <c r="AY57" i="5"/>
  <c r="AY58" i="5"/>
  <c r="AY59" i="5"/>
  <c r="AY60" i="5"/>
  <c r="AY61" i="5"/>
  <c r="AY62" i="5"/>
  <c r="AY63" i="5"/>
  <c r="AY64" i="5"/>
  <c r="AY65" i="5"/>
  <c r="AY66" i="5"/>
  <c r="AY67" i="5"/>
  <c r="AY68" i="5"/>
  <c r="AY69" i="5"/>
  <c r="AY70" i="5"/>
  <c r="AY71" i="5"/>
  <c r="AY72" i="5"/>
  <c r="AY73" i="5"/>
  <c r="AY74" i="5"/>
  <c r="AY75" i="5"/>
  <c r="AY76" i="5"/>
  <c r="AY77" i="5"/>
  <c r="AY78" i="5"/>
  <c r="AY79" i="5"/>
  <c r="AY80" i="5"/>
  <c r="AY81" i="5"/>
  <c r="AY82" i="5"/>
  <c r="AY83" i="5"/>
  <c r="AY84" i="5"/>
  <c r="AY85" i="5"/>
  <c r="AY86" i="5"/>
  <c r="AY87" i="5"/>
  <c r="AY88" i="5"/>
  <c r="AY89" i="5"/>
  <c r="AY90" i="5"/>
  <c r="AY91" i="5"/>
  <c r="AY92" i="5"/>
  <c r="AY93" i="5"/>
  <c r="AY94" i="5"/>
  <c r="AY95" i="5"/>
  <c r="AY96" i="5"/>
  <c r="AY97" i="5"/>
  <c r="AY98" i="5"/>
  <c r="AY99" i="5"/>
  <c r="AY100" i="5"/>
  <c r="AY101" i="5"/>
  <c r="AY102" i="5"/>
  <c r="AY103" i="5"/>
  <c r="AY104" i="5"/>
  <c r="AY105" i="5"/>
  <c r="AY106" i="5"/>
  <c r="AY107" i="5"/>
  <c r="AY108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43" i="5"/>
  <c r="AX44" i="5"/>
  <c r="AX45" i="5"/>
  <c r="AX46" i="5"/>
  <c r="AX47" i="5"/>
  <c r="AX48" i="5"/>
  <c r="AX49" i="5"/>
  <c r="AX50" i="5"/>
  <c r="AX51" i="5"/>
  <c r="AX52" i="5"/>
  <c r="AX53" i="5"/>
  <c r="AX54" i="5"/>
  <c r="AX55" i="5"/>
  <c r="AX56" i="5"/>
  <c r="AX57" i="5"/>
  <c r="AX58" i="5"/>
  <c r="AX59" i="5"/>
  <c r="AX60" i="5"/>
  <c r="AX61" i="5"/>
  <c r="AX62" i="5"/>
  <c r="AX63" i="5"/>
  <c r="AX64" i="5"/>
  <c r="AX65" i="5"/>
  <c r="AX66" i="5"/>
  <c r="AX67" i="5"/>
  <c r="AX68" i="5"/>
  <c r="AX69" i="5"/>
  <c r="AX70" i="5"/>
  <c r="AX71" i="5"/>
  <c r="AX72" i="5"/>
  <c r="AX73" i="5"/>
  <c r="AX74" i="5"/>
  <c r="AX75" i="5"/>
  <c r="AX76" i="5"/>
  <c r="AX77" i="5"/>
  <c r="AX78" i="5"/>
  <c r="AX79" i="5"/>
  <c r="AX80" i="5"/>
  <c r="AX81" i="5"/>
  <c r="AX82" i="5"/>
  <c r="AX83" i="5"/>
  <c r="AX84" i="5"/>
  <c r="AX85" i="5"/>
  <c r="AX86" i="5"/>
  <c r="AX87" i="5"/>
  <c r="AX88" i="5"/>
  <c r="AX89" i="5"/>
  <c r="AX90" i="5"/>
  <c r="AX91" i="5"/>
  <c r="AX92" i="5"/>
  <c r="AX93" i="5"/>
  <c r="AX94" i="5"/>
  <c r="AX95" i="5"/>
  <c r="AX96" i="5"/>
  <c r="AX97" i="5"/>
  <c r="AX98" i="5"/>
  <c r="AX99" i="5"/>
  <c r="AX100" i="5"/>
  <c r="AX101" i="5"/>
  <c r="AX102" i="5"/>
  <c r="AX103" i="5"/>
  <c r="AX104" i="5"/>
  <c r="AX105" i="5"/>
  <c r="AX106" i="5"/>
  <c r="AX107" i="5"/>
  <c r="AX108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3" i="5"/>
  <c r="AS54" i="5"/>
  <c r="AS55" i="5"/>
  <c r="AS56" i="5"/>
  <c r="AS57" i="5"/>
  <c r="AS58" i="5"/>
  <c r="AS59" i="5"/>
  <c r="AS60" i="5"/>
  <c r="AS61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S78" i="5"/>
  <c r="AS79" i="5"/>
  <c r="AS80" i="5"/>
  <c r="AS81" i="5"/>
  <c r="AS82" i="5"/>
  <c r="AS83" i="5"/>
  <c r="AS84" i="5"/>
  <c r="AS85" i="5"/>
  <c r="AS86" i="5"/>
  <c r="AS87" i="5"/>
  <c r="AS88" i="5"/>
  <c r="AS89" i="5"/>
  <c r="AS90" i="5"/>
  <c r="AS91" i="5"/>
  <c r="AS92" i="5"/>
  <c r="AS93" i="5"/>
  <c r="AS94" i="5"/>
  <c r="AS95" i="5"/>
  <c r="AS96" i="5"/>
  <c r="AS97" i="5"/>
  <c r="AS98" i="5"/>
  <c r="AS99" i="5"/>
  <c r="AS100" i="5"/>
  <c r="AS101" i="5"/>
  <c r="AS102" i="5"/>
  <c r="AS103" i="5"/>
  <c r="AS104" i="5"/>
  <c r="AS105" i="5"/>
  <c r="AS106" i="5"/>
  <c r="AS107" i="5"/>
  <c r="AS108" i="5"/>
  <c r="AS10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52" i="5"/>
  <c r="AP53" i="5"/>
  <c r="AP54" i="5"/>
  <c r="AP55" i="5"/>
  <c r="AP56" i="5"/>
  <c r="AP57" i="5"/>
  <c r="AP58" i="5"/>
  <c r="AP59" i="5"/>
  <c r="AP60" i="5"/>
  <c r="AP61" i="5"/>
  <c r="AP62" i="5"/>
  <c r="AP63" i="5"/>
  <c r="AP64" i="5"/>
  <c r="AP65" i="5"/>
  <c r="AP66" i="5"/>
  <c r="AP67" i="5"/>
  <c r="AP68" i="5"/>
  <c r="AP69" i="5"/>
  <c r="AP70" i="5"/>
  <c r="AP71" i="5"/>
  <c r="AP72" i="5"/>
  <c r="AP73" i="5"/>
  <c r="AP74" i="5"/>
  <c r="AP75" i="5"/>
  <c r="AP76" i="5"/>
  <c r="AP77" i="5"/>
  <c r="AP78" i="5"/>
  <c r="AP79" i="5"/>
  <c r="AP80" i="5"/>
  <c r="AP81" i="5"/>
  <c r="AP82" i="5"/>
  <c r="AP83" i="5"/>
  <c r="AP84" i="5"/>
  <c r="AP85" i="5"/>
  <c r="AP86" i="5"/>
  <c r="AP87" i="5"/>
  <c r="AP88" i="5"/>
  <c r="AP89" i="5"/>
  <c r="AP90" i="5"/>
  <c r="AP91" i="5"/>
  <c r="AP92" i="5"/>
  <c r="AP93" i="5"/>
  <c r="AP94" i="5"/>
  <c r="AP95" i="5"/>
  <c r="AP96" i="5"/>
  <c r="AP97" i="5"/>
  <c r="AP98" i="5"/>
  <c r="AP99" i="5"/>
  <c r="AP100" i="5"/>
  <c r="AP101" i="5"/>
  <c r="AP102" i="5"/>
  <c r="AP103" i="5"/>
  <c r="AP104" i="5"/>
  <c r="AP105" i="5"/>
  <c r="AP106" i="5"/>
  <c r="AP107" i="5"/>
  <c r="AP108" i="5"/>
  <c r="AY109" i="5"/>
  <c r="AC111" i="2"/>
  <c r="AO109" i="2" s="1"/>
  <c r="AE109" i="4"/>
  <c r="AD111" i="4"/>
  <c r="AF111" i="4"/>
  <c r="AR109" i="4"/>
  <c r="AW11" i="4"/>
  <c r="AW10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43" i="4"/>
  <c r="AW44" i="4"/>
  <c r="AW45" i="4"/>
  <c r="AW46" i="4"/>
  <c r="AW47" i="4"/>
  <c r="AW48" i="4"/>
  <c r="AW49" i="4"/>
  <c r="AW50" i="4"/>
  <c r="AW51" i="4"/>
  <c r="AW52" i="4"/>
  <c r="AW53" i="4"/>
  <c r="AW54" i="4"/>
  <c r="AW55" i="4"/>
  <c r="AW56" i="4"/>
  <c r="AW57" i="4"/>
  <c r="AW58" i="4"/>
  <c r="AW59" i="4"/>
  <c r="AW60" i="4"/>
  <c r="AW61" i="4"/>
  <c r="AW62" i="4"/>
  <c r="AW63" i="4"/>
  <c r="AW64" i="4"/>
  <c r="AW65" i="4"/>
  <c r="AW66" i="4"/>
  <c r="AW67" i="4"/>
  <c r="AW68" i="4"/>
  <c r="AW69" i="4"/>
  <c r="AW70" i="4"/>
  <c r="AW71" i="4"/>
  <c r="AW72" i="4"/>
  <c r="AW73" i="4"/>
  <c r="AW74" i="4"/>
  <c r="AW75" i="4"/>
  <c r="AW76" i="4"/>
  <c r="AW77" i="4"/>
  <c r="AW78" i="4"/>
  <c r="AW79" i="4"/>
  <c r="AW80" i="4"/>
  <c r="AW81" i="4"/>
  <c r="AW82" i="4"/>
  <c r="AW83" i="4"/>
  <c r="AW84" i="4"/>
  <c r="AW85" i="4"/>
  <c r="AW86" i="4"/>
  <c r="AW87" i="4"/>
  <c r="AW88" i="4"/>
  <c r="AW89" i="4"/>
  <c r="AW90" i="4"/>
  <c r="AW91" i="4"/>
  <c r="AW92" i="4"/>
  <c r="AW93" i="4"/>
  <c r="AW94" i="4"/>
  <c r="AW95" i="4"/>
  <c r="AW96" i="4"/>
  <c r="AW97" i="4"/>
  <c r="AW98" i="4"/>
  <c r="AW99" i="4"/>
  <c r="AW100" i="4"/>
  <c r="AW101" i="4"/>
  <c r="AW102" i="4"/>
  <c r="AW103" i="4"/>
  <c r="AW104" i="4"/>
  <c r="AW105" i="4"/>
  <c r="AW106" i="4"/>
  <c r="AW107" i="4"/>
  <c r="AW108" i="4"/>
  <c r="AI109" i="4"/>
  <c r="AG109" i="4"/>
  <c r="AL111" i="4"/>
  <c r="AH114" i="4"/>
  <c r="AH117" i="4"/>
  <c r="AT111" i="4"/>
  <c r="AH113" i="4"/>
  <c r="AH116" i="4"/>
  <c r="AJ109" i="4"/>
  <c r="AM109" i="4"/>
  <c r="AO11" i="4"/>
  <c r="AO10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O102" i="4"/>
  <c r="AO103" i="4"/>
  <c r="AO104" i="4"/>
  <c r="AO105" i="4"/>
  <c r="AO106" i="4"/>
  <c r="AO107" i="4"/>
  <c r="AO108" i="4"/>
  <c r="AH118" i="4" l="1"/>
  <c r="AM115" i="6"/>
  <c r="AH115" i="6"/>
  <c r="AE115" i="6"/>
  <c r="AE119" i="6" s="1"/>
  <c r="R12" i="6" s="1"/>
  <c r="AO111" i="6"/>
  <c r="AC113" i="6"/>
  <c r="AC117" i="6"/>
  <c r="AC114" i="6"/>
  <c r="AC116" i="6"/>
  <c r="AJ117" i="6"/>
  <c r="AJ114" i="6"/>
  <c r="AJ113" i="6"/>
  <c r="AV111" i="6"/>
  <c r="AJ116" i="6"/>
  <c r="AR111" i="6"/>
  <c r="AF117" i="6"/>
  <c r="AF114" i="6"/>
  <c r="AF113" i="6"/>
  <c r="AF116" i="6"/>
  <c r="AM118" i="6"/>
  <c r="AM119" i="6" s="1"/>
  <c r="Z12" i="6" s="1"/>
  <c r="AK113" i="6"/>
  <c r="AW111" i="6"/>
  <c r="AK114" i="6"/>
  <c r="AK115" i="6" s="1"/>
  <c r="AK117" i="6"/>
  <c r="AK116" i="6"/>
  <c r="AG117" i="6"/>
  <c r="AG114" i="6"/>
  <c r="AG113" i="6"/>
  <c r="AS111" i="6"/>
  <c r="AG116" i="6"/>
  <c r="AP111" i="6"/>
  <c r="AD117" i="6"/>
  <c r="AD113" i="6"/>
  <c r="AD114" i="6"/>
  <c r="AD116" i="6"/>
  <c r="AI117" i="6"/>
  <c r="AI114" i="6"/>
  <c r="AI113" i="6"/>
  <c r="AU111" i="6"/>
  <c r="AI116" i="6"/>
  <c r="AI118" i="6" s="1"/>
  <c r="AH119" i="6"/>
  <c r="U12" i="6" s="1"/>
  <c r="AR111" i="5"/>
  <c r="AF117" i="5"/>
  <c r="AF114" i="5"/>
  <c r="AF113" i="5"/>
  <c r="AF116" i="5"/>
  <c r="AD117" i="5"/>
  <c r="AD113" i="5"/>
  <c r="AP111" i="5"/>
  <c r="AD114" i="5"/>
  <c r="AD116" i="5"/>
  <c r="AD118" i="5" s="1"/>
  <c r="AJ117" i="5"/>
  <c r="AJ113" i="5"/>
  <c r="AJ114" i="5"/>
  <c r="AV111" i="5"/>
  <c r="AJ116" i="5"/>
  <c r="AJ118" i="5" s="1"/>
  <c r="AL117" i="5"/>
  <c r="AL114" i="5"/>
  <c r="AL113" i="5"/>
  <c r="AX111" i="5"/>
  <c r="AL116" i="5"/>
  <c r="AI117" i="5"/>
  <c r="AI114" i="5"/>
  <c r="AU111" i="5"/>
  <c r="AI113" i="5"/>
  <c r="AI116" i="5"/>
  <c r="AW111" i="5"/>
  <c r="AK117" i="5"/>
  <c r="AK114" i="5"/>
  <c r="AK113" i="5"/>
  <c r="AK116" i="5"/>
  <c r="AE117" i="5"/>
  <c r="AE114" i="5"/>
  <c r="AQ111" i="5"/>
  <c r="AE113" i="5"/>
  <c r="AE116" i="5"/>
  <c r="AH117" i="5"/>
  <c r="AT111" i="5"/>
  <c r="AH114" i="5"/>
  <c r="AH113" i="5"/>
  <c r="AH116" i="5"/>
  <c r="AH118" i="5" s="1"/>
  <c r="AG117" i="5"/>
  <c r="AG114" i="5"/>
  <c r="AG113" i="5"/>
  <c r="AS111" i="5"/>
  <c r="AG116" i="5"/>
  <c r="AM117" i="5"/>
  <c r="AM114" i="5"/>
  <c r="AM113" i="5"/>
  <c r="AY111" i="5"/>
  <c r="AM116" i="5"/>
  <c r="AO111" i="5"/>
  <c r="AC117" i="5"/>
  <c r="AC113" i="5"/>
  <c r="AC114" i="5"/>
  <c r="AC116" i="5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J111" i="4"/>
  <c r="AV109" i="4" s="1"/>
  <c r="AG111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AR53" i="4"/>
  <c r="AR54" i="4"/>
  <c r="AR55" i="4"/>
  <c r="AR56" i="4"/>
  <c r="AR57" i="4"/>
  <c r="AR58" i="4"/>
  <c r="AR59" i="4"/>
  <c r="AR60" i="4"/>
  <c r="AR61" i="4"/>
  <c r="AR62" i="4"/>
  <c r="AR63" i="4"/>
  <c r="AR64" i="4"/>
  <c r="AR65" i="4"/>
  <c r="AR66" i="4"/>
  <c r="AR67" i="4"/>
  <c r="AR68" i="4"/>
  <c r="AR69" i="4"/>
  <c r="AR70" i="4"/>
  <c r="AR71" i="4"/>
  <c r="AR72" i="4"/>
  <c r="AR73" i="4"/>
  <c r="AR74" i="4"/>
  <c r="AR75" i="4"/>
  <c r="AR76" i="4"/>
  <c r="AR77" i="4"/>
  <c r="AR78" i="4"/>
  <c r="AR79" i="4"/>
  <c r="AR80" i="4"/>
  <c r="AR81" i="4"/>
  <c r="AR82" i="4"/>
  <c r="AR83" i="4"/>
  <c r="AR84" i="4"/>
  <c r="AR85" i="4"/>
  <c r="AR86" i="4"/>
  <c r="AR87" i="4"/>
  <c r="AR88" i="4"/>
  <c r="AR89" i="4"/>
  <c r="AR90" i="4"/>
  <c r="AR91" i="4"/>
  <c r="AR92" i="4"/>
  <c r="AR93" i="4"/>
  <c r="AR94" i="4"/>
  <c r="AR95" i="4"/>
  <c r="AR96" i="4"/>
  <c r="AR97" i="4"/>
  <c r="AR98" i="4"/>
  <c r="AR99" i="4"/>
  <c r="AR100" i="4"/>
  <c r="AR101" i="4"/>
  <c r="AR102" i="4"/>
  <c r="AR103" i="4"/>
  <c r="AR104" i="4"/>
  <c r="AR105" i="4"/>
  <c r="AR106" i="4"/>
  <c r="AR107" i="4"/>
  <c r="AR108" i="4"/>
  <c r="AO111" i="4"/>
  <c r="AC113" i="4"/>
  <c r="AC114" i="4"/>
  <c r="AC117" i="4"/>
  <c r="AC116" i="4"/>
  <c r="AC118" i="4" s="1"/>
  <c r="AI111" i="4"/>
  <c r="AU109" i="4" s="1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AP95" i="4"/>
  <c r="AP96" i="4"/>
  <c r="AP97" i="4"/>
  <c r="AP98" i="4"/>
  <c r="AP99" i="4"/>
  <c r="AP100" i="4"/>
  <c r="AP101" i="4"/>
  <c r="AP102" i="4"/>
  <c r="AP103" i="4"/>
  <c r="AP104" i="4"/>
  <c r="AP105" i="4"/>
  <c r="AP106" i="4"/>
  <c r="AP107" i="4"/>
  <c r="AP108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43" i="4"/>
  <c r="AX44" i="4"/>
  <c r="AX45" i="4"/>
  <c r="AX46" i="4"/>
  <c r="AX47" i="4"/>
  <c r="AX48" i="4"/>
  <c r="AX49" i="4"/>
  <c r="AX50" i="4"/>
  <c r="AX51" i="4"/>
  <c r="AX52" i="4"/>
  <c r="AX53" i="4"/>
  <c r="AX54" i="4"/>
  <c r="AX55" i="4"/>
  <c r="AX56" i="4"/>
  <c r="AX57" i="4"/>
  <c r="AX58" i="4"/>
  <c r="AX59" i="4"/>
  <c r="AX60" i="4"/>
  <c r="AX61" i="4"/>
  <c r="AX62" i="4"/>
  <c r="AX63" i="4"/>
  <c r="AX64" i="4"/>
  <c r="AX65" i="4"/>
  <c r="AX66" i="4"/>
  <c r="AX67" i="4"/>
  <c r="AX68" i="4"/>
  <c r="AX69" i="4"/>
  <c r="AX70" i="4"/>
  <c r="AX71" i="4"/>
  <c r="AX72" i="4"/>
  <c r="AX73" i="4"/>
  <c r="AX74" i="4"/>
  <c r="AX75" i="4"/>
  <c r="AX76" i="4"/>
  <c r="AX77" i="4"/>
  <c r="AX78" i="4"/>
  <c r="AX79" i="4"/>
  <c r="AX80" i="4"/>
  <c r="AX81" i="4"/>
  <c r="AX82" i="4"/>
  <c r="AX83" i="4"/>
  <c r="AX84" i="4"/>
  <c r="AX85" i="4"/>
  <c r="AX86" i="4"/>
  <c r="AX87" i="4"/>
  <c r="AX88" i="4"/>
  <c r="AX89" i="4"/>
  <c r="AX90" i="4"/>
  <c r="AX91" i="4"/>
  <c r="AX92" i="4"/>
  <c r="AX93" i="4"/>
  <c r="AX94" i="4"/>
  <c r="AX95" i="4"/>
  <c r="AX96" i="4"/>
  <c r="AX97" i="4"/>
  <c r="AX98" i="4"/>
  <c r="AX99" i="4"/>
  <c r="AX100" i="4"/>
  <c r="AX101" i="4"/>
  <c r="AX102" i="4"/>
  <c r="AX103" i="4"/>
  <c r="AX104" i="4"/>
  <c r="AX105" i="4"/>
  <c r="AX106" i="4"/>
  <c r="AX107" i="4"/>
  <c r="AX108" i="4"/>
  <c r="AX109" i="4"/>
  <c r="AP109" i="4"/>
  <c r="AE111" i="4"/>
  <c r="AQ109" i="4" s="1"/>
  <c r="AM111" i="4"/>
  <c r="AY109" i="4" s="1"/>
  <c r="AH115" i="4"/>
  <c r="AH119" i="4" s="1"/>
  <c r="U12" i="4" s="1"/>
  <c r="AW111" i="4"/>
  <c r="AK113" i="4"/>
  <c r="AK114" i="4"/>
  <c r="AK117" i="4"/>
  <c r="AK116" i="4"/>
  <c r="AC115" i="5" l="1"/>
  <c r="AG115" i="6"/>
  <c r="AK115" i="4"/>
  <c r="AE115" i="5"/>
  <c r="AK118" i="6"/>
  <c r="AK119" i="6" s="1"/>
  <c r="X12" i="6" s="1"/>
  <c r="AF115" i="6"/>
  <c r="AC118" i="6"/>
  <c r="AC115" i="6"/>
  <c r="AC119" i="6" s="1"/>
  <c r="P12" i="6" s="1"/>
  <c r="AG118" i="6"/>
  <c r="AG119" i="6" s="1"/>
  <c r="T12" i="6" s="1"/>
  <c r="AJ118" i="6"/>
  <c r="AD115" i="6"/>
  <c r="AI115" i="6"/>
  <c r="AI119" i="6" s="1"/>
  <c r="V12" i="6" s="1"/>
  <c r="AD118" i="6"/>
  <c r="AF118" i="6"/>
  <c r="AJ115" i="6"/>
  <c r="AK118" i="5"/>
  <c r="AM118" i="5"/>
  <c r="AC118" i="5"/>
  <c r="AG118" i="5"/>
  <c r="AJ115" i="5"/>
  <c r="AJ119" i="5" s="1"/>
  <c r="W12" i="5" s="1"/>
  <c r="AF118" i="5"/>
  <c r="AF115" i="5"/>
  <c r="AM115" i="5"/>
  <c r="AM119" i="5" s="1"/>
  <c r="Z12" i="5" s="1"/>
  <c r="AH115" i="5"/>
  <c r="AH119" i="5" s="1"/>
  <c r="U12" i="5" s="1"/>
  <c r="AI115" i="5"/>
  <c r="AC119" i="5"/>
  <c r="P12" i="5" s="1"/>
  <c r="AK115" i="5"/>
  <c r="AL118" i="5"/>
  <c r="AE118" i="5"/>
  <c r="AE119" i="5" s="1"/>
  <c r="R12" i="5" s="1"/>
  <c r="AG115" i="5"/>
  <c r="AI118" i="5"/>
  <c r="AI119" i="5" s="1"/>
  <c r="V12" i="5" s="1"/>
  <c r="AL115" i="5"/>
  <c r="AD115" i="5"/>
  <c r="AD119" i="5" s="1"/>
  <c r="Q12" i="5" s="1"/>
  <c r="AC113" i="2"/>
  <c r="AO111" i="2"/>
  <c r="AC116" i="2"/>
  <c r="AC117" i="2"/>
  <c r="AC114" i="2"/>
  <c r="AC115" i="2" s="1"/>
  <c r="AC115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43" i="4"/>
  <c r="AU44" i="4"/>
  <c r="AU45" i="4"/>
  <c r="AU46" i="4"/>
  <c r="AU47" i="4"/>
  <c r="AU48" i="4"/>
  <c r="AU49" i="4"/>
  <c r="AU50" i="4"/>
  <c r="AU51" i="4"/>
  <c r="AU52" i="4"/>
  <c r="AU53" i="4"/>
  <c r="AU54" i="4"/>
  <c r="AU55" i="4"/>
  <c r="AU56" i="4"/>
  <c r="AU57" i="4"/>
  <c r="AU58" i="4"/>
  <c r="AU59" i="4"/>
  <c r="AU60" i="4"/>
  <c r="AU61" i="4"/>
  <c r="AU62" i="4"/>
  <c r="AU63" i="4"/>
  <c r="AU64" i="4"/>
  <c r="AU65" i="4"/>
  <c r="AU66" i="4"/>
  <c r="AU67" i="4"/>
  <c r="AU68" i="4"/>
  <c r="AU69" i="4"/>
  <c r="AU70" i="4"/>
  <c r="AU71" i="4"/>
  <c r="AU72" i="4"/>
  <c r="AU73" i="4"/>
  <c r="AU74" i="4"/>
  <c r="AU75" i="4"/>
  <c r="AU76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93" i="4"/>
  <c r="AU94" i="4"/>
  <c r="AU95" i="4"/>
  <c r="AU96" i="4"/>
  <c r="AU97" i="4"/>
  <c r="AU98" i="4"/>
  <c r="AU99" i="4"/>
  <c r="AU100" i="4"/>
  <c r="AU101" i="4"/>
  <c r="AU102" i="4"/>
  <c r="AU103" i="4"/>
  <c r="AU104" i="4"/>
  <c r="AU105" i="4"/>
  <c r="AU106" i="4"/>
  <c r="AU107" i="4"/>
  <c r="AU108" i="4"/>
  <c r="AX111" i="4"/>
  <c r="AL113" i="4"/>
  <c r="AL114" i="4"/>
  <c r="AL117" i="4"/>
  <c r="AL116" i="4"/>
  <c r="AF113" i="4"/>
  <c r="AF114" i="4"/>
  <c r="AF115" i="4" s="1"/>
  <c r="AF117" i="4"/>
  <c r="AR111" i="4"/>
  <c r="AF116" i="4"/>
  <c r="AF118" i="4" s="1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Y80" i="4"/>
  <c r="AY81" i="4"/>
  <c r="AY82" i="4"/>
  <c r="AY83" i="4"/>
  <c r="AY84" i="4"/>
  <c r="AY85" i="4"/>
  <c r="AY86" i="4"/>
  <c r="AY87" i="4"/>
  <c r="AY88" i="4"/>
  <c r="AY89" i="4"/>
  <c r="AY90" i="4"/>
  <c r="AY91" i="4"/>
  <c r="AY92" i="4"/>
  <c r="AY93" i="4"/>
  <c r="AY94" i="4"/>
  <c r="AY95" i="4"/>
  <c r="AY96" i="4"/>
  <c r="AY97" i="4"/>
  <c r="AY98" i="4"/>
  <c r="AY99" i="4"/>
  <c r="AY100" i="4"/>
  <c r="AY101" i="4"/>
  <c r="AY102" i="4"/>
  <c r="AY103" i="4"/>
  <c r="AY104" i="4"/>
  <c r="AY105" i="4"/>
  <c r="AY106" i="4"/>
  <c r="AY107" i="4"/>
  <c r="AY108" i="4"/>
  <c r="AK118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6" i="4"/>
  <c r="AS57" i="4"/>
  <c r="AS58" i="4"/>
  <c r="AS59" i="4"/>
  <c r="AS60" i="4"/>
  <c r="AS61" i="4"/>
  <c r="AS62" i="4"/>
  <c r="AS63" i="4"/>
  <c r="AS64" i="4"/>
  <c r="AS65" i="4"/>
  <c r="AS66" i="4"/>
  <c r="AS67" i="4"/>
  <c r="AS68" i="4"/>
  <c r="AS69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83" i="4"/>
  <c r="AS84" i="4"/>
  <c r="AS85" i="4"/>
  <c r="AS86" i="4"/>
  <c r="AS87" i="4"/>
  <c r="AS88" i="4"/>
  <c r="AS89" i="4"/>
  <c r="AS90" i="4"/>
  <c r="AS91" i="4"/>
  <c r="AS92" i="4"/>
  <c r="AS93" i="4"/>
  <c r="AS94" i="4"/>
  <c r="AS95" i="4"/>
  <c r="AS96" i="4"/>
  <c r="AS97" i="4"/>
  <c r="AS98" i="4"/>
  <c r="AS99" i="4"/>
  <c r="AS100" i="4"/>
  <c r="AS101" i="4"/>
  <c r="AS102" i="4"/>
  <c r="AS103" i="4"/>
  <c r="AS104" i="4"/>
  <c r="AS105" i="4"/>
  <c r="AS106" i="4"/>
  <c r="AS107" i="4"/>
  <c r="AS108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107" i="4"/>
  <c r="AQ108" i="4"/>
  <c r="AS109" i="4"/>
  <c r="AD113" i="4"/>
  <c r="AD114" i="4"/>
  <c r="AD115" i="4" s="1"/>
  <c r="AD117" i="4"/>
  <c r="AP111" i="4"/>
  <c r="AD116" i="4"/>
  <c r="AC119" i="4"/>
  <c r="P12" i="4" s="1"/>
  <c r="AK119" i="4"/>
  <c r="X12" i="4" s="1"/>
  <c r="AV10" i="4"/>
  <c r="AV11" i="4"/>
  <c r="AV12" i="4"/>
  <c r="AV13" i="4"/>
  <c r="AV14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43" i="4"/>
  <c r="AV44" i="4"/>
  <c r="AV45" i="4"/>
  <c r="AV46" i="4"/>
  <c r="AV47" i="4"/>
  <c r="AV48" i="4"/>
  <c r="AV49" i="4"/>
  <c r="AV50" i="4"/>
  <c r="AV51" i="4"/>
  <c r="AV52" i="4"/>
  <c r="AV53" i="4"/>
  <c r="AV54" i="4"/>
  <c r="AV55" i="4"/>
  <c r="AV56" i="4"/>
  <c r="AV57" i="4"/>
  <c r="AV58" i="4"/>
  <c r="AV59" i="4"/>
  <c r="AV60" i="4"/>
  <c r="AV61" i="4"/>
  <c r="AV62" i="4"/>
  <c r="AV63" i="4"/>
  <c r="AV64" i="4"/>
  <c r="AV65" i="4"/>
  <c r="AV66" i="4"/>
  <c r="AV67" i="4"/>
  <c r="AV68" i="4"/>
  <c r="AV69" i="4"/>
  <c r="AV70" i="4"/>
  <c r="AV71" i="4"/>
  <c r="AV72" i="4"/>
  <c r="AV73" i="4"/>
  <c r="AV74" i="4"/>
  <c r="AV75" i="4"/>
  <c r="AV76" i="4"/>
  <c r="AV77" i="4"/>
  <c r="AV78" i="4"/>
  <c r="AV79" i="4"/>
  <c r="AV80" i="4"/>
  <c r="AV81" i="4"/>
  <c r="AV82" i="4"/>
  <c r="AV83" i="4"/>
  <c r="AV84" i="4"/>
  <c r="AV85" i="4"/>
  <c r="AV86" i="4"/>
  <c r="AV87" i="4"/>
  <c r="AV88" i="4"/>
  <c r="AV89" i="4"/>
  <c r="AV90" i="4"/>
  <c r="AV91" i="4"/>
  <c r="AV92" i="4"/>
  <c r="AV93" i="4"/>
  <c r="AV94" i="4"/>
  <c r="AV95" i="4"/>
  <c r="AV96" i="4"/>
  <c r="AV97" i="4"/>
  <c r="AV98" i="4"/>
  <c r="AV99" i="4"/>
  <c r="AV100" i="4"/>
  <c r="AV101" i="4"/>
  <c r="AV102" i="4"/>
  <c r="AV103" i="4"/>
  <c r="AV104" i="4"/>
  <c r="AV105" i="4"/>
  <c r="AV106" i="4"/>
  <c r="AV107" i="4"/>
  <c r="AV108" i="4"/>
  <c r="AK119" i="5" l="1"/>
  <c r="X12" i="5" s="1"/>
  <c r="AD118" i="4"/>
  <c r="AF119" i="5"/>
  <c r="S12" i="5" s="1"/>
  <c r="AD119" i="6"/>
  <c r="Q12" i="6" s="1"/>
  <c r="AJ119" i="6"/>
  <c r="W12" i="6" s="1"/>
  <c r="AF119" i="6"/>
  <c r="S12" i="6" s="1"/>
  <c r="AL119" i="5"/>
  <c r="Y12" i="5" s="1"/>
  <c r="AG119" i="5"/>
  <c r="T12" i="5" s="1"/>
  <c r="AC118" i="2"/>
  <c r="AC119" i="2" s="1"/>
  <c r="P12" i="2" s="1"/>
  <c r="AL115" i="4"/>
  <c r="AV111" i="4"/>
  <c r="AJ113" i="4"/>
  <c r="AJ114" i="4"/>
  <c r="AJ117" i="4"/>
  <c r="AJ116" i="4"/>
  <c r="AD119" i="4"/>
  <c r="Q12" i="4" s="1"/>
  <c r="AG114" i="4"/>
  <c r="AG117" i="4"/>
  <c r="AS111" i="4"/>
  <c r="AG113" i="4"/>
  <c r="AG116" i="4"/>
  <c r="AG118" i="4" s="1"/>
  <c r="AM113" i="4"/>
  <c r="AM114" i="4"/>
  <c r="AM117" i="4"/>
  <c r="AY111" i="4"/>
  <c r="AM116" i="4"/>
  <c r="AE113" i="4"/>
  <c r="AE114" i="4"/>
  <c r="AE115" i="4" s="1"/>
  <c r="AE117" i="4"/>
  <c r="AQ111" i="4"/>
  <c r="AE116" i="4"/>
  <c r="AF119" i="4"/>
  <c r="S12" i="4" s="1"/>
  <c r="AI117" i="4"/>
  <c r="AU111" i="4"/>
  <c r="AI113" i="4"/>
  <c r="AI114" i="4"/>
  <c r="AI115" i="4" s="1"/>
  <c r="AI116" i="4"/>
  <c r="AL118" i="4"/>
  <c r="AL119" i="4" s="1"/>
  <c r="Y12" i="4" s="1"/>
  <c r="AE118" i="4" l="1"/>
  <c r="AM115" i="4"/>
  <c r="AJ118" i="4"/>
  <c r="AI118" i="4"/>
  <c r="AI119" i="4" s="1"/>
  <c r="V12" i="4" s="1"/>
  <c r="AJ115" i="4"/>
  <c r="AE119" i="4"/>
  <c r="R12" i="4" s="1"/>
  <c r="AJ119" i="4"/>
  <c r="W12" i="4" s="1"/>
  <c r="AM118" i="4"/>
  <c r="AM119" i="4" s="1"/>
  <c r="Z12" i="4" s="1"/>
  <c r="AG115" i="4"/>
  <c r="AG119" i="4" s="1"/>
  <c r="T12" i="4" s="1"/>
</calcChain>
</file>

<file path=xl/sharedStrings.xml><?xml version="1.0" encoding="utf-8"?>
<sst xmlns="http://schemas.openxmlformats.org/spreadsheetml/2006/main" count="630" uniqueCount="106">
  <si>
    <t xml:space="preserve">Sachant qu'en France le baby-boom commence à la fin des années 1930 et s'achève en 1973-1975 (Cours "Espaces démographiques européens"/"Situation démographique en Europe"),  </t>
  </si>
  <si>
    <t>TABLEAU 6 - POPULATION TOTALE PAR SEXE, ÂGE ET ÉTAT MATRIMONIAL AU 1ER JANVIER 1939</t>
  </si>
  <si>
    <t>Année</t>
  </si>
  <si>
    <t>Age</t>
  </si>
  <si>
    <t>Les</t>
  </si>
  <si>
    <t>Sexe masculin</t>
  </si>
  <si>
    <t>Sexe féminin</t>
  </si>
  <si>
    <t>de</t>
  </si>
  <si>
    <t>en</t>
  </si>
  <si>
    <t>deux</t>
  </si>
  <si>
    <t>naissance</t>
  </si>
  <si>
    <t>années</t>
  </si>
  <si>
    <t>sexes</t>
  </si>
  <si>
    <t>révolues</t>
  </si>
  <si>
    <t>Total</t>
  </si>
  <si>
    <t>Célibataires</t>
  </si>
  <si>
    <t>Mariés</t>
  </si>
  <si>
    <t>Veufs</t>
  </si>
  <si>
    <t>Divorcés</t>
  </si>
  <si>
    <t>Mariées</t>
  </si>
  <si>
    <t>Veuves</t>
  </si>
  <si>
    <t>Divorcées</t>
  </si>
  <si>
    <t>Population totale</t>
  </si>
  <si>
    <t>moins de 20 ans</t>
  </si>
  <si>
    <t>De 20 à 59 ans</t>
  </si>
  <si>
    <t>60 ans ou plus</t>
  </si>
  <si>
    <t>moins de 15 ans</t>
  </si>
  <si>
    <t>de 15 à 44 ans</t>
  </si>
  <si>
    <t>de 45 à 74 ans</t>
  </si>
  <si>
    <t>75 ans ou plus</t>
  </si>
  <si>
    <t>de 20 à 64 ans</t>
  </si>
  <si>
    <t>65 ans ou plus</t>
  </si>
  <si>
    <t xml:space="preserve">Champ : France métropolitaine sans le Bas-Rhin, le Haut-Rhin et la Moselle </t>
  </si>
  <si>
    <t xml:space="preserve">Source : Insee, état civil et recensement de population </t>
  </si>
  <si>
    <t>1839 ou avant</t>
  </si>
  <si>
    <t>99 et plus</t>
  </si>
  <si>
    <t>Calculs pour âge médian</t>
  </si>
  <si>
    <t>révolu</t>
  </si>
  <si>
    <t>Age moyen</t>
  </si>
  <si>
    <t>Age médian</t>
  </si>
  <si>
    <t>0-2</t>
  </si>
  <si>
    <t>3-4</t>
  </si>
  <si>
    <t>5-9</t>
  </si>
  <si>
    <t>10-17</t>
  </si>
  <si>
    <t>18-24</t>
  </si>
  <si>
    <t>25-39</t>
  </si>
  <si>
    <t>40-54</t>
  </si>
  <si>
    <t>55-64</t>
  </si>
  <si>
    <t>65-79</t>
  </si>
  <si>
    <t>80+</t>
  </si>
  <si>
    <t>Effectf total</t>
  </si>
  <si>
    <t>Total / 2</t>
  </si>
  <si>
    <t>age début d'intervalle</t>
  </si>
  <si>
    <t>age fin d'intervalle</t>
  </si>
  <si>
    <t>amplitude</t>
  </si>
  <si>
    <t>Effectif début d'intervalle</t>
  </si>
  <si>
    <t>part 1 %</t>
  </si>
  <si>
    <t>Effectif fin d'intervalle</t>
  </si>
  <si>
    <t>pour axe secondiare</t>
  </si>
  <si>
    <t>TABLEAU 6 - POPULATION TOTALE PAR SEXE, ÂGE ET ÉTAT MATRIMONIAL AU 1ER JANVIER 1974</t>
  </si>
  <si>
    <t xml:space="preserve">1873 ou av. </t>
  </si>
  <si>
    <t>Champ : France métropolitaine</t>
  </si>
  <si>
    <t>Source : Insee, état civil et recensement de population</t>
  </si>
  <si>
    <t>100 +</t>
  </si>
  <si>
    <t>pour axe</t>
  </si>
  <si>
    <t>secondiare</t>
  </si>
  <si>
    <t>no d'unités</t>
  </si>
  <si>
    <t>Veufs (-ves)</t>
  </si>
  <si>
    <t>Mariés (-es)</t>
  </si>
  <si>
    <t>Divorcé (-es)</t>
  </si>
  <si>
    <t>Etape 1</t>
  </si>
  <si>
    <t>Etape 2</t>
  </si>
  <si>
    <t>Calculs de la densité</t>
  </si>
  <si>
    <t>Etape 3</t>
  </si>
  <si>
    <t>préparationde l'echelle et des données à mettre sur le graphiques</t>
  </si>
  <si>
    <t>Préparons l'échelle et les données à mettre sur le graphique (il faut associer les point d'âge avec les points de densité)</t>
  </si>
  <si>
    <t>on peut sélectionner 1939 (début de la seconde Guerre mondiale) et 1974 (crise pétrolière) comme deux années de référence pour le débit et la fin du BB.</t>
  </si>
  <si>
    <t>Puisque nous disposons des données sur les effectifs de la population par année d'âge, appliquons les méthodes les plus simples =&gt; histogrammes superposés aux intervalles égaux.</t>
  </si>
  <si>
    <t>Récupérons les données pour 1939 de la source et plaçons les sur une feuille de calculs Pop 1939</t>
  </si>
  <si>
    <t>Il faudrait transformer l'échelle de référence (année de naissance/âge) du format "texte" en format numérique en les multipliant par 1 (collage spécial + multiplication)</t>
  </si>
  <si>
    <t>Calculons l'âge moyen à de chaque état matrimonial et de l'ensemble (fonction sommeprod)</t>
  </si>
  <si>
    <t>Faisons des calculs auxiliaires pour trouver l'âge médian</t>
  </si>
  <si>
    <t>Faisons la pyramide pour 1939</t>
  </si>
  <si>
    <t>Ajoutons deux copies de la feuille Pop 1939 à notre classeur et changeons leurs noms en Pop 1974 et Pop 2014</t>
  </si>
  <si>
    <t>Dans chaque nouvelles feuilles substituons données pour 1974 et 2014 aux données pour 1939</t>
  </si>
  <si>
    <t>Plaçons les résultats (les pyramides et les tableaux) sur le rapport</t>
  </si>
  <si>
    <t>Mettons les données sir le graphiques respectant l'ordre de leur apparition (superposition)</t>
  </si>
  <si>
    <t>Calculons l'effectif pour chaque groupe d'âge et chaque sexe (o14-z74)</t>
  </si>
  <si>
    <t>Calculons la densité de population sur chaque intervalle d'âge (divisez l'effectif par nombre d'unités) --&gt; O75</t>
  </si>
  <si>
    <t>Population de France au 1 janvier 1939 par age, sexe et  état matrimonial</t>
  </si>
  <si>
    <t>Population de France au 1 janvier 1975 par age, sexe et  état matrimonial</t>
  </si>
  <si>
    <t>Population de France au 1 janvier 1939 par sexe et groupe d'age</t>
  </si>
  <si>
    <t>Calculons l'amplitude pour intervalle d'âge pour choisir une unité de base (celle qui correspond par ex. à l'amplitude minimale, ) --&gt; O63</t>
  </si>
  <si>
    <t>Population de France au 1 janvier 1939 par groupe d'age, sexe et  état matrimonial</t>
  </si>
  <si>
    <t>Préparons le rapport : on voit que la pyramides par groupes d'âge ressemble à celle par année d'âge</t>
  </si>
  <si>
    <t>TABLEAU 6 - POPULATION TOTALE PAR SEXE, ÂGE ET ÉTAT MATRIMONIAL AU 1ER JANVIER 1930</t>
  </si>
  <si>
    <t xml:space="preserve">. </t>
  </si>
  <si>
    <t>1830 ou avant</t>
  </si>
  <si>
    <t>TABLEAU 6 - POPULATION TOTALE PAR SEXE, ÂGE ET ÉTAT MATRIMONIAL AU 1ER JANVIER 191950</t>
  </si>
  <si>
    <t>1949</t>
  </si>
  <si>
    <t>1850 ou avant</t>
  </si>
  <si>
    <t>Sexe masculin 1974</t>
  </si>
  <si>
    <t>Sexe masculin 1930</t>
  </si>
  <si>
    <t>Sexe féminin 1974</t>
  </si>
  <si>
    <t>Sexe féminin 1930</t>
  </si>
  <si>
    <t>Pour construire les pyramides par groupes d'âge inégaux il faudrait dans ce cas précis choisir un graphique format "nuage de points"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</si>
</sst>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"/>
    <numFmt numFmtId="165" formatCode="#,##0.00&quot; &quot;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2"/>
      <name val="Arial"/>
      <family val="2"/>
      <charset val="204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44">
    <xf numFmtId="0" fontId="0" fillId="0" borderId="0" xfId="0"/>
    <xf numFmtId="49" fontId="2" fillId="0" borderId="0" xfId="1" applyNumberFormat="1" applyFont="1" applyFill="1" applyAlignment="1">
      <alignment horizontal="left"/>
    </xf>
    <xf numFmtId="0" fontId="2" fillId="0" borderId="0" xfId="1" applyFont="1" applyFill="1"/>
    <xf numFmtId="0" fontId="3" fillId="0" borderId="0" xfId="0" applyFont="1"/>
    <xf numFmtId="49" fontId="2" fillId="0" borderId="0" xfId="1" applyNumberFormat="1" applyFont="1" applyFill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Continuous" vertical="center"/>
    </xf>
    <xf numFmtId="0" fontId="2" fillId="0" borderId="6" xfId="1" applyFont="1" applyFill="1" applyBorder="1" applyAlignment="1">
      <alignment horizontal="centerContinuous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center"/>
    </xf>
    <xf numFmtId="49" fontId="2" fillId="0" borderId="11" xfId="1" applyNumberFormat="1" applyFont="1" applyFill="1" applyBorder="1" applyAlignment="1">
      <alignment horizontal="center" vertical="center"/>
    </xf>
    <xf numFmtId="49" fontId="2" fillId="0" borderId="8" xfId="1" applyNumberFormat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vertical="center"/>
    </xf>
    <xf numFmtId="0" fontId="2" fillId="0" borderId="11" xfId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right"/>
    </xf>
    <xf numFmtId="0" fontId="3" fillId="0" borderId="0" xfId="0" applyFont="1"/>
    <xf numFmtId="49" fontId="2" fillId="0" borderId="0" xfId="1" applyNumberFormat="1" applyFont="1" applyFill="1" applyAlignment="1">
      <alignment horizontal="center" vertical="center"/>
    </xf>
    <xf numFmtId="49" fontId="2" fillId="0" borderId="8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3" fillId="0" borderId="0" xfId="0" applyNumberFormat="1" applyFont="1"/>
    <xf numFmtId="0" fontId="2" fillId="0" borderId="0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164" fontId="2" fillId="0" borderId="0" xfId="1" quotePrefix="1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0" fontId="3" fillId="0" borderId="0" xfId="0" applyFont="1" applyAlignment="1">
      <alignment horizontal="right"/>
    </xf>
    <xf numFmtId="49" fontId="2" fillId="0" borderId="0" xfId="2" applyNumberFormat="1" applyFont="1" applyFill="1" applyAlignment="1">
      <alignment horizontal="left"/>
    </xf>
    <xf numFmtId="49" fontId="2" fillId="0" borderId="0" xfId="2" applyNumberFormat="1" applyFont="1" applyFill="1" applyAlignment="1">
      <alignment horizontal="center"/>
    </xf>
    <xf numFmtId="0" fontId="2" fillId="0" borderId="0" xfId="2" applyFont="1" applyFill="1"/>
    <xf numFmtId="49" fontId="2" fillId="0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/>
    </xf>
    <xf numFmtId="0" fontId="2" fillId="0" borderId="2" xfId="2" applyFont="1" applyFill="1" applyBorder="1" applyAlignment="1">
      <alignment vertical="center"/>
    </xf>
    <xf numFmtId="0" fontId="2" fillId="0" borderId="3" xfId="2" applyFont="1" applyFill="1" applyBorder="1" applyAlignment="1">
      <alignment vertical="center"/>
    </xf>
    <xf numFmtId="0" fontId="2" fillId="0" borderId="4" xfId="2" applyFont="1" applyFill="1" applyBorder="1" applyAlignment="1">
      <alignment vertical="center"/>
    </xf>
    <xf numFmtId="49" fontId="2" fillId="0" borderId="5" xfId="2" applyNumberFormat="1" applyFont="1" applyFill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Continuous" vertical="center"/>
    </xf>
    <xf numFmtId="0" fontId="2" fillId="0" borderId="6" xfId="2" applyFont="1" applyFill="1" applyBorder="1" applyAlignment="1">
      <alignment horizontal="centerContinuous" vertical="center"/>
    </xf>
    <xf numFmtId="0" fontId="2" fillId="0" borderId="7" xfId="2" applyFont="1" applyFill="1" applyBorder="1" applyAlignment="1">
      <alignment horizontal="centerContinuous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vertical="center"/>
    </xf>
    <xf numFmtId="49" fontId="2" fillId="0" borderId="11" xfId="2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vertical="center"/>
    </xf>
    <xf numFmtId="0" fontId="2" fillId="0" borderId="11" xfId="2" applyFont="1" applyFill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/>
    </xf>
    <xf numFmtId="0" fontId="2" fillId="0" borderId="0" xfId="2" applyFont="1" applyFill="1" applyBorder="1"/>
    <xf numFmtId="0" fontId="2" fillId="0" borderId="0" xfId="2" applyFont="1" applyFill="1" applyBorder="1" applyAlignment="1">
      <alignment horizontal="center"/>
    </xf>
    <xf numFmtId="164" fontId="2" fillId="0" borderId="0" xfId="2" applyNumberFormat="1" applyFont="1" applyFill="1" applyAlignment="1">
      <alignment horizontal="right"/>
    </xf>
    <xf numFmtId="49" fontId="2" fillId="0" borderId="0" xfId="2" applyNumberFormat="1" applyFont="1" applyFill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/>
    </xf>
    <xf numFmtId="164" fontId="2" fillId="0" borderId="8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49" fontId="2" fillId="0" borderId="0" xfId="3" applyNumberFormat="1" applyFont="1" applyFill="1" applyAlignment="1">
      <alignment horizontal="left" vertical="center"/>
    </xf>
    <xf numFmtId="164" fontId="5" fillId="0" borderId="0" xfId="1" applyNumberFormat="1" applyFont="1" applyFill="1" applyAlignment="1">
      <alignment horizontal="right"/>
    </xf>
    <xf numFmtId="0" fontId="6" fillId="0" borderId="0" xfId="0" applyFont="1"/>
    <xf numFmtId="3" fontId="7" fillId="0" borderId="0" xfId="0" applyNumberFormat="1" applyFont="1"/>
    <xf numFmtId="0" fontId="7" fillId="0" borderId="0" xfId="0" applyFont="1"/>
    <xf numFmtId="164" fontId="8" fillId="0" borderId="0" xfId="1" applyNumberFormat="1" applyFont="1" applyFill="1" applyAlignment="1">
      <alignment horizontal="right"/>
    </xf>
    <xf numFmtId="3" fontId="8" fillId="0" borderId="0" xfId="1" applyNumberFormat="1" applyFont="1" applyFill="1" applyAlignment="1">
      <alignment horizontal="right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3" fillId="0" borderId="0" xfId="0" applyFont="1"/>
    <xf numFmtId="49" fontId="2" fillId="0" borderId="0" xfId="2" applyNumberFormat="1" applyFont="1" applyFill="1" applyAlignment="1">
      <alignment horizontal="center" vertical="center"/>
    </xf>
    <xf numFmtId="49" fontId="8" fillId="0" borderId="0" xfId="1" applyNumberFormat="1" applyFont="1" applyFill="1" applyAlignment="1">
      <alignment horizontal="left"/>
    </xf>
    <xf numFmtId="0" fontId="8" fillId="0" borderId="0" xfId="1" applyFont="1" applyFill="1"/>
    <xf numFmtId="49" fontId="8" fillId="0" borderId="0" xfId="1" applyNumberFormat="1" applyFont="1" applyFill="1" applyAlignment="1">
      <alignment horizont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8" fillId="0" borderId="4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Continuous" vertical="center"/>
    </xf>
    <xf numFmtId="0" fontId="8" fillId="0" borderId="6" xfId="1" applyFont="1" applyFill="1" applyBorder="1" applyAlignment="1">
      <alignment horizontal="centerContinuous" vertical="center"/>
    </xf>
    <xf numFmtId="0" fontId="8" fillId="0" borderId="6" xfId="1" applyFont="1" applyFill="1" applyBorder="1" applyAlignment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vertical="center"/>
    </xf>
    <xf numFmtId="49" fontId="8" fillId="0" borderId="11" xfId="1" applyNumberFormat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vertical="center"/>
    </xf>
    <xf numFmtId="0" fontId="8" fillId="0" borderId="11" xfId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center"/>
    </xf>
    <xf numFmtId="164" fontId="7" fillId="0" borderId="0" xfId="0" applyNumberFormat="1" applyFont="1"/>
    <xf numFmtId="165" fontId="8" fillId="0" borderId="0" xfId="1" applyNumberFormat="1" applyFont="1" applyFill="1" applyAlignment="1">
      <alignment horizontal="right"/>
    </xf>
    <xf numFmtId="164" fontId="8" fillId="0" borderId="0" xfId="1" quotePrefix="1" applyNumberFormat="1" applyFont="1" applyFill="1" applyAlignment="1">
      <alignment horizontal="right"/>
    </xf>
    <xf numFmtId="164" fontId="9" fillId="0" borderId="0" xfId="1" applyNumberFormat="1" applyFont="1" applyFill="1" applyAlignment="1">
      <alignment horizontal="right"/>
    </xf>
    <xf numFmtId="49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right"/>
    </xf>
    <xf numFmtId="0" fontId="7" fillId="0" borderId="0" xfId="0" applyFont="1" applyAlignment="1">
      <alignment horizontal="right"/>
    </xf>
    <xf numFmtId="49" fontId="8" fillId="0" borderId="8" xfId="1" applyNumberFormat="1" applyFont="1" applyFill="1" applyBorder="1" applyAlignment="1">
      <alignment horizontal="center"/>
    </xf>
    <xf numFmtId="164" fontId="8" fillId="0" borderId="8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0" fontId="8" fillId="0" borderId="0" xfId="1" applyNumberFormat="1" applyFont="1" applyFill="1" applyAlignment="1">
      <alignment horizontal="left"/>
    </xf>
    <xf numFmtId="0" fontId="8" fillId="0" borderId="0" xfId="1" applyNumberFormat="1" applyFont="1" applyFill="1" applyAlignment="1">
      <alignment horizontal="right"/>
    </xf>
    <xf numFmtId="0" fontId="7" fillId="0" borderId="0" xfId="0" applyFont="1"/>
    <xf numFmtId="0" fontId="8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3" fillId="0" borderId="0" xfId="0" applyFont="1"/>
    <xf numFmtId="49" fontId="2" fillId="0" borderId="0" xfId="2" applyNumberFormat="1" applyFont="1" applyFill="1" applyAlignment="1">
      <alignment horizontal="center" vertical="center"/>
    </xf>
  </cellXfs>
  <cellStyles count="4">
    <cellStyle name="Normal" xfId="0" builtinId="0"/>
    <cellStyle name="Normal_T6_F1939" xfId="1" xr:uid="{00000000-0005-0000-0000-000001000000}"/>
    <cellStyle name="Normal_T6_F1974" xfId="2" xr:uid="{00000000-0005-0000-0000-000002000000}"/>
    <cellStyle name="Normal_t6_f2005" xfId="3" xr:uid="{00000000-0005-0000-0000-000003000000}"/>
  </cellStyles>
  <dxfs count="0"/>
  <tableStyles count="0" defaultTableStyle="TableStyleMedium2" defaultPivotStyle="PivotStyleLight16"/>
  <colors>
    <mruColors>
      <color rgb="FFFEB0ED"/>
      <color rgb="FFFC10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'Pop 1930'!$D$4</c:f>
          <c:strCache>
            <c:ptCount val="1"/>
            <c:pt idx="0">
              <c:v>Sexe masculin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'Pop 1930'!$E$7</c:f>
              <c:strCache>
                <c:ptCount val="1"/>
                <c:pt idx="0">
                  <c:v>Célibataires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 1930'!$B$10:$B$109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1930'!$E$10:$E$109</c:f>
              <c:numCache>
                <c:formatCode>#\ ##0" "</c:formatCode>
                <c:ptCount val="100"/>
                <c:pt idx="0">
                  <c:v>351081</c:v>
                </c:pt>
                <c:pt idx="1">
                  <c:v>343371</c:v>
                </c:pt>
                <c:pt idx="2">
                  <c:v>346401</c:v>
                </c:pt>
                <c:pt idx="3">
                  <c:v>349273</c:v>
                </c:pt>
                <c:pt idx="4">
                  <c:v>355462</c:v>
                </c:pt>
                <c:pt idx="5">
                  <c:v>345619</c:v>
                </c:pt>
                <c:pt idx="6">
                  <c:v>351021</c:v>
                </c:pt>
                <c:pt idx="7">
                  <c:v>356126</c:v>
                </c:pt>
                <c:pt idx="8">
                  <c:v>373144</c:v>
                </c:pt>
                <c:pt idx="9">
                  <c:v>385166</c:v>
                </c:pt>
                <c:pt idx="10">
                  <c:v>231123</c:v>
                </c:pt>
                <c:pt idx="11">
                  <c:v>208587</c:v>
                </c:pt>
                <c:pt idx="12">
                  <c:v>183731</c:v>
                </c:pt>
                <c:pt idx="13">
                  <c:v>174720</c:v>
                </c:pt>
                <c:pt idx="14">
                  <c:v>217836</c:v>
                </c:pt>
                <c:pt idx="15">
                  <c:v>331064</c:v>
                </c:pt>
                <c:pt idx="16">
                  <c:v>337230</c:v>
                </c:pt>
                <c:pt idx="17">
                  <c:v>337789</c:v>
                </c:pt>
                <c:pt idx="18">
                  <c:v>316073</c:v>
                </c:pt>
                <c:pt idx="19">
                  <c:v>330307</c:v>
                </c:pt>
                <c:pt idx="20">
                  <c:v>325481</c:v>
                </c:pt>
                <c:pt idx="21">
                  <c:v>317508</c:v>
                </c:pt>
                <c:pt idx="22">
                  <c:v>281265</c:v>
                </c:pt>
                <c:pt idx="23">
                  <c:v>239777</c:v>
                </c:pt>
                <c:pt idx="24">
                  <c:v>199999</c:v>
                </c:pt>
                <c:pt idx="25">
                  <c:v>165123</c:v>
                </c:pt>
                <c:pt idx="26">
                  <c:v>141736</c:v>
                </c:pt>
                <c:pt idx="27">
                  <c:v>123861</c:v>
                </c:pt>
                <c:pt idx="28">
                  <c:v>107158</c:v>
                </c:pt>
                <c:pt idx="29">
                  <c:v>94212</c:v>
                </c:pt>
                <c:pt idx="30">
                  <c:v>74686</c:v>
                </c:pt>
                <c:pt idx="31">
                  <c:v>63682</c:v>
                </c:pt>
                <c:pt idx="32">
                  <c:v>54463</c:v>
                </c:pt>
                <c:pt idx="33">
                  <c:v>47605</c:v>
                </c:pt>
                <c:pt idx="34">
                  <c:v>39890</c:v>
                </c:pt>
                <c:pt idx="35">
                  <c:v>36158</c:v>
                </c:pt>
                <c:pt idx="36">
                  <c:v>33391</c:v>
                </c:pt>
                <c:pt idx="37">
                  <c:v>30586</c:v>
                </c:pt>
                <c:pt idx="38">
                  <c:v>29338</c:v>
                </c:pt>
                <c:pt idx="39">
                  <c:v>29197</c:v>
                </c:pt>
                <c:pt idx="40">
                  <c:v>26880</c:v>
                </c:pt>
                <c:pt idx="41">
                  <c:v>26154</c:v>
                </c:pt>
                <c:pt idx="42">
                  <c:v>25321</c:v>
                </c:pt>
                <c:pt idx="43">
                  <c:v>24295</c:v>
                </c:pt>
                <c:pt idx="44">
                  <c:v>24250</c:v>
                </c:pt>
                <c:pt idx="45">
                  <c:v>23116</c:v>
                </c:pt>
                <c:pt idx="46">
                  <c:v>22427</c:v>
                </c:pt>
                <c:pt idx="47">
                  <c:v>22278</c:v>
                </c:pt>
                <c:pt idx="48">
                  <c:v>21346</c:v>
                </c:pt>
                <c:pt idx="49">
                  <c:v>22204</c:v>
                </c:pt>
                <c:pt idx="50">
                  <c:v>21607</c:v>
                </c:pt>
                <c:pt idx="51">
                  <c:v>21484</c:v>
                </c:pt>
                <c:pt idx="52">
                  <c:v>21542</c:v>
                </c:pt>
                <c:pt idx="53">
                  <c:v>21737</c:v>
                </c:pt>
                <c:pt idx="54">
                  <c:v>20857</c:v>
                </c:pt>
                <c:pt idx="55">
                  <c:v>19947</c:v>
                </c:pt>
                <c:pt idx="56">
                  <c:v>19291</c:v>
                </c:pt>
                <c:pt idx="57">
                  <c:v>19056</c:v>
                </c:pt>
                <c:pt idx="58">
                  <c:v>16309</c:v>
                </c:pt>
                <c:pt idx="59">
                  <c:v>17508</c:v>
                </c:pt>
                <c:pt idx="60">
                  <c:v>15952</c:v>
                </c:pt>
                <c:pt idx="61">
                  <c:v>15036</c:v>
                </c:pt>
                <c:pt idx="62">
                  <c:v>15116</c:v>
                </c:pt>
                <c:pt idx="63">
                  <c:v>15114</c:v>
                </c:pt>
                <c:pt idx="64">
                  <c:v>13875</c:v>
                </c:pt>
                <c:pt idx="65">
                  <c:v>13321</c:v>
                </c:pt>
                <c:pt idx="66">
                  <c:v>12446</c:v>
                </c:pt>
                <c:pt idx="67">
                  <c:v>11717</c:v>
                </c:pt>
                <c:pt idx="68">
                  <c:v>10641</c:v>
                </c:pt>
                <c:pt idx="69">
                  <c:v>10619</c:v>
                </c:pt>
                <c:pt idx="70">
                  <c:v>9252</c:v>
                </c:pt>
                <c:pt idx="71">
                  <c:v>8039</c:v>
                </c:pt>
                <c:pt idx="72">
                  <c:v>6754</c:v>
                </c:pt>
                <c:pt idx="73">
                  <c:v>6460</c:v>
                </c:pt>
                <c:pt idx="74">
                  <c:v>5295</c:v>
                </c:pt>
                <c:pt idx="75">
                  <c:v>4703</c:v>
                </c:pt>
                <c:pt idx="76">
                  <c:v>4265</c:v>
                </c:pt>
                <c:pt idx="77">
                  <c:v>3831</c:v>
                </c:pt>
                <c:pt idx="78">
                  <c:v>3264</c:v>
                </c:pt>
                <c:pt idx="79">
                  <c:v>2850</c:v>
                </c:pt>
                <c:pt idx="80">
                  <c:v>2120</c:v>
                </c:pt>
                <c:pt idx="81">
                  <c:v>1815</c:v>
                </c:pt>
                <c:pt idx="82">
                  <c:v>1393</c:v>
                </c:pt>
                <c:pt idx="83">
                  <c:v>1157</c:v>
                </c:pt>
                <c:pt idx="84">
                  <c:v>914</c:v>
                </c:pt>
                <c:pt idx="85">
                  <c:v>739</c:v>
                </c:pt>
                <c:pt idx="86">
                  <c:v>518</c:v>
                </c:pt>
                <c:pt idx="87">
                  <c:v>390</c:v>
                </c:pt>
                <c:pt idx="88">
                  <c:v>258</c:v>
                </c:pt>
                <c:pt idx="89">
                  <c:v>193</c:v>
                </c:pt>
                <c:pt idx="90">
                  <c:v>115</c:v>
                </c:pt>
                <c:pt idx="91">
                  <c:v>70</c:v>
                </c:pt>
                <c:pt idx="92">
                  <c:v>42</c:v>
                </c:pt>
                <c:pt idx="93">
                  <c:v>44</c:v>
                </c:pt>
                <c:pt idx="94">
                  <c:v>38</c:v>
                </c:pt>
                <c:pt idx="9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5-4086-A8F0-CE9CCD536570}"/>
            </c:ext>
          </c:extLst>
        </c:ser>
        <c:ser>
          <c:idx val="1"/>
          <c:order val="1"/>
          <c:tx>
            <c:strRef>
              <c:f>'Pop 1930'!$F$7</c:f>
              <c:strCache>
                <c:ptCount val="1"/>
                <c:pt idx="0">
                  <c:v>Mariés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'Pop 1930'!$B$10:$B$109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1930'!$F$10:$F$109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1438</c:v>
                </c:pt>
                <c:pt idx="19">
                  <c:v>5933</c:v>
                </c:pt>
                <c:pt idx="20">
                  <c:v>13203</c:v>
                </c:pt>
                <c:pt idx="21">
                  <c:v>25335</c:v>
                </c:pt>
                <c:pt idx="22">
                  <c:v>55974</c:v>
                </c:pt>
                <c:pt idx="23">
                  <c:v>101486</c:v>
                </c:pt>
                <c:pt idx="24">
                  <c:v>139639</c:v>
                </c:pt>
                <c:pt idx="25">
                  <c:v>173802</c:v>
                </c:pt>
                <c:pt idx="26">
                  <c:v>203785</c:v>
                </c:pt>
                <c:pt idx="27">
                  <c:v>233464</c:v>
                </c:pt>
                <c:pt idx="28">
                  <c:v>250782</c:v>
                </c:pt>
                <c:pt idx="29">
                  <c:v>255033</c:v>
                </c:pt>
                <c:pt idx="30">
                  <c:v>258862</c:v>
                </c:pt>
                <c:pt idx="31">
                  <c:v>249796</c:v>
                </c:pt>
                <c:pt idx="32">
                  <c:v>248997</c:v>
                </c:pt>
                <c:pt idx="33">
                  <c:v>245316</c:v>
                </c:pt>
                <c:pt idx="34">
                  <c:v>210612</c:v>
                </c:pt>
                <c:pt idx="35">
                  <c:v>210867</c:v>
                </c:pt>
                <c:pt idx="36">
                  <c:v>214530</c:v>
                </c:pt>
                <c:pt idx="37">
                  <c:v>207116</c:v>
                </c:pt>
                <c:pt idx="38">
                  <c:v>214767</c:v>
                </c:pt>
                <c:pt idx="39">
                  <c:v>209786</c:v>
                </c:pt>
                <c:pt idx="40">
                  <c:v>214454</c:v>
                </c:pt>
                <c:pt idx="41">
                  <c:v>212896</c:v>
                </c:pt>
                <c:pt idx="42">
                  <c:v>214303</c:v>
                </c:pt>
                <c:pt idx="43">
                  <c:v>214526</c:v>
                </c:pt>
                <c:pt idx="44">
                  <c:v>213152</c:v>
                </c:pt>
                <c:pt idx="45">
                  <c:v>206712</c:v>
                </c:pt>
                <c:pt idx="46">
                  <c:v>203352</c:v>
                </c:pt>
                <c:pt idx="47">
                  <c:v>202685</c:v>
                </c:pt>
                <c:pt idx="48">
                  <c:v>202837</c:v>
                </c:pt>
                <c:pt idx="49">
                  <c:v>194848</c:v>
                </c:pt>
                <c:pt idx="50">
                  <c:v>203435</c:v>
                </c:pt>
                <c:pt idx="51">
                  <c:v>201767</c:v>
                </c:pt>
                <c:pt idx="52">
                  <c:v>202578</c:v>
                </c:pt>
                <c:pt idx="53">
                  <c:v>206775</c:v>
                </c:pt>
                <c:pt idx="54">
                  <c:v>199526</c:v>
                </c:pt>
                <c:pt idx="55">
                  <c:v>192567</c:v>
                </c:pt>
                <c:pt idx="56">
                  <c:v>183405</c:v>
                </c:pt>
                <c:pt idx="57">
                  <c:v>185959</c:v>
                </c:pt>
                <c:pt idx="58">
                  <c:v>147561</c:v>
                </c:pt>
                <c:pt idx="59">
                  <c:v>158630</c:v>
                </c:pt>
                <c:pt idx="60">
                  <c:v>152915</c:v>
                </c:pt>
                <c:pt idx="61">
                  <c:v>140517</c:v>
                </c:pt>
                <c:pt idx="62">
                  <c:v>138906</c:v>
                </c:pt>
                <c:pt idx="63">
                  <c:v>135945</c:v>
                </c:pt>
                <c:pt idx="64">
                  <c:v>124876</c:v>
                </c:pt>
                <c:pt idx="65">
                  <c:v>117739</c:v>
                </c:pt>
                <c:pt idx="66">
                  <c:v>113493</c:v>
                </c:pt>
                <c:pt idx="67">
                  <c:v>104360</c:v>
                </c:pt>
                <c:pt idx="68">
                  <c:v>96173</c:v>
                </c:pt>
                <c:pt idx="69">
                  <c:v>91745</c:v>
                </c:pt>
                <c:pt idx="70">
                  <c:v>83808</c:v>
                </c:pt>
                <c:pt idx="71">
                  <c:v>70518</c:v>
                </c:pt>
                <c:pt idx="72">
                  <c:v>60161</c:v>
                </c:pt>
                <c:pt idx="73">
                  <c:v>56209</c:v>
                </c:pt>
                <c:pt idx="74">
                  <c:v>47609</c:v>
                </c:pt>
                <c:pt idx="75">
                  <c:v>41197</c:v>
                </c:pt>
                <c:pt idx="76">
                  <c:v>36291</c:v>
                </c:pt>
                <c:pt idx="77">
                  <c:v>32560</c:v>
                </c:pt>
                <c:pt idx="78">
                  <c:v>26779</c:v>
                </c:pt>
                <c:pt idx="79">
                  <c:v>21433</c:v>
                </c:pt>
                <c:pt idx="80">
                  <c:v>16173</c:v>
                </c:pt>
                <c:pt idx="81">
                  <c:v>12643</c:v>
                </c:pt>
                <c:pt idx="82">
                  <c:v>8942</c:v>
                </c:pt>
                <c:pt idx="83">
                  <c:v>7240</c:v>
                </c:pt>
                <c:pt idx="84">
                  <c:v>5576</c:v>
                </c:pt>
                <c:pt idx="85">
                  <c:v>4051</c:v>
                </c:pt>
                <c:pt idx="86">
                  <c:v>2977</c:v>
                </c:pt>
                <c:pt idx="87">
                  <c:v>2020</c:v>
                </c:pt>
                <c:pt idx="88">
                  <c:v>1375</c:v>
                </c:pt>
                <c:pt idx="89">
                  <c:v>873</c:v>
                </c:pt>
                <c:pt idx="90">
                  <c:v>548</c:v>
                </c:pt>
                <c:pt idx="91">
                  <c:v>322</c:v>
                </c:pt>
                <c:pt idx="92">
                  <c:v>182</c:v>
                </c:pt>
                <c:pt idx="93">
                  <c:v>128</c:v>
                </c:pt>
                <c:pt idx="94">
                  <c:v>72</c:v>
                </c:pt>
                <c:pt idx="9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5-4086-A8F0-CE9CCD536570}"/>
            </c:ext>
          </c:extLst>
        </c:ser>
        <c:ser>
          <c:idx val="3"/>
          <c:order val="2"/>
          <c:tx>
            <c:strRef>
              <c:f>'Pop 1930'!$H$7</c:f>
              <c:strCache>
                <c:ptCount val="1"/>
                <c:pt idx="0">
                  <c:v>Divorcés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'Pop 1930'!$B$10:$B$109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1930'!$H$10:$H$109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13</c:v>
                </c:pt>
                <c:pt idx="20">
                  <c:v>67</c:v>
                </c:pt>
                <c:pt idx="21">
                  <c:v>136</c:v>
                </c:pt>
                <c:pt idx="22">
                  <c:v>251</c:v>
                </c:pt>
                <c:pt idx="23">
                  <c:v>475</c:v>
                </c:pt>
                <c:pt idx="24">
                  <c:v>474</c:v>
                </c:pt>
                <c:pt idx="25">
                  <c:v>690</c:v>
                </c:pt>
                <c:pt idx="26">
                  <c:v>946</c:v>
                </c:pt>
                <c:pt idx="27">
                  <c:v>1353</c:v>
                </c:pt>
                <c:pt idx="28">
                  <c:v>1868</c:v>
                </c:pt>
                <c:pt idx="29">
                  <c:v>2115</c:v>
                </c:pt>
                <c:pt idx="30">
                  <c:v>2338</c:v>
                </c:pt>
                <c:pt idx="31">
                  <c:v>2397</c:v>
                </c:pt>
                <c:pt idx="32">
                  <c:v>2410</c:v>
                </c:pt>
                <c:pt idx="33">
                  <c:v>2494</c:v>
                </c:pt>
                <c:pt idx="34">
                  <c:v>2442</c:v>
                </c:pt>
                <c:pt idx="35">
                  <c:v>2556</c:v>
                </c:pt>
                <c:pt idx="36">
                  <c:v>2592</c:v>
                </c:pt>
                <c:pt idx="37">
                  <c:v>2515</c:v>
                </c:pt>
                <c:pt idx="38">
                  <c:v>2549</c:v>
                </c:pt>
                <c:pt idx="39">
                  <c:v>2533</c:v>
                </c:pt>
                <c:pt idx="40">
                  <c:v>2574</c:v>
                </c:pt>
                <c:pt idx="41">
                  <c:v>2551</c:v>
                </c:pt>
                <c:pt idx="42">
                  <c:v>2709</c:v>
                </c:pt>
                <c:pt idx="43">
                  <c:v>2820</c:v>
                </c:pt>
                <c:pt idx="44">
                  <c:v>3249</c:v>
                </c:pt>
                <c:pt idx="45">
                  <c:v>3264</c:v>
                </c:pt>
                <c:pt idx="46">
                  <c:v>3238</c:v>
                </c:pt>
                <c:pt idx="47">
                  <c:v>3177</c:v>
                </c:pt>
                <c:pt idx="48">
                  <c:v>3135</c:v>
                </c:pt>
                <c:pt idx="49">
                  <c:v>3053</c:v>
                </c:pt>
                <c:pt idx="50">
                  <c:v>3088</c:v>
                </c:pt>
                <c:pt idx="51">
                  <c:v>2962</c:v>
                </c:pt>
                <c:pt idx="52">
                  <c:v>2933</c:v>
                </c:pt>
                <c:pt idx="53">
                  <c:v>2953</c:v>
                </c:pt>
                <c:pt idx="54">
                  <c:v>2802</c:v>
                </c:pt>
                <c:pt idx="55">
                  <c:v>2662</c:v>
                </c:pt>
                <c:pt idx="56">
                  <c:v>2514</c:v>
                </c:pt>
                <c:pt idx="57">
                  <c:v>2366</c:v>
                </c:pt>
                <c:pt idx="58">
                  <c:v>1879</c:v>
                </c:pt>
                <c:pt idx="59">
                  <c:v>1847</c:v>
                </c:pt>
                <c:pt idx="60">
                  <c:v>1756</c:v>
                </c:pt>
                <c:pt idx="61">
                  <c:v>1673</c:v>
                </c:pt>
                <c:pt idx="62">
                  <c:v>1593</c:v>
                </c:pt>
                <c:pt idx="63">
                  <c:v>1529</c:v>
                </c:pt>
                <c:pt idx="64">
                  <c:v>1335</c:v>
                </c:pt>
                <c:pt idx="65">
                  <c:v>1188</c:v>
                </c:pt>
                <c:pt idx="66">
                  <c:v>1092</c:v>
                </c:pt>
                <c:pt idx="67">
                  <c:v>987</c:v>
                </c:pt>
                <c:pt idx="68">
                  <c:v>891</c:v>
                </c:pt>
                <c:pt idx="69">
                  <c:v>890</c:v>
                </c:pt>
                <c:pt idx="70">
                  <c:v>768</c:v>
                </c:pt>
                <c:pt idx="71">
                  <c:v>606</c:v>
                </c:pt>
                <c:pt idx="72">
                  <c:v>507</c:v>
                </c:pt>
                <c:pt idx="73">
                  <c:v>480</c:v>
                </c:pt>
                <c:pt idx="74">
                  <c:v>353</c:v>
                </c:pt>
                <c:pt idx="75">
                  <c:v>324</c:v>
                </c:pt>
                <c:pt idx="76">
                  <c:v>238</c:v>
                </c:pt>
                <c:pt idx="77">
                  <c:v>208</c:v>
                </c:pt>
                <c:pt idx="78">
                  <c:v>147</c:v>
                </c:pt>
                <c:pt idx="79">
                  <c:v>120</c:v>
                </c:pt>
                <c:pt idx="80">
                  <c:v>98</c:v>
                </c:pt>
                <c:pt idx="81">
                  <c:v>76</c:v>
                </c:pt>
                <c:pt idx="82">
                  <c:v>60</c:v>
                </c:pt>
                <c:pt idx="83">
                  <c:v>34</c:v>
                </c:pt>
                <c:pt idx="84">
                  <c:v>31</c:v>
                </c:pt>
                <c:pt idx="85">
                  <c:v>17</c:v>
                </c:pt>
                <c:pt idx="86">
                  <c:v>11</c:v>
                </c:pt>
                <c:pt idx="87">
                  <c:v>10</c:v>
                </c:pt>
                <c:pt idx="88">
                  <c:v>11</c:v>
                </c:pt>
                <c:pt idx="89">
                  <c:v>5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5-4086-A8F0-CE9CCD536570}"/>
            </c:ext>
          </c:extLst>
        </c:ser>
        <c:ser>
          <c:idx val="2"/>
          <c:order val="3"/>
          <c:tx>
            <c:strRef>
              <c:f>'Pop 1930'!$G$7</c:f>
              <c:strCache>
                <c:ptCount val="1"/>
                <c:pt idx="0">
                  <c:v>Veufs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'Pop 1930'!$B$10:$B$109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1930'!$G$10:$G$109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34</c:v>
                </c:pt>
                <c:pt idx="20">
                  <c:v>220</c:v>
                </c:pt>
                <c:pt idx="21">
                  <c:v>412</c:v>
                </c:pt>
                <c:pt idx="22">
                  <c:v>453</c:v>
                </c:pt>
                <c:pt idx="23">
                  <c:v>702</c:v>
                </c:pt>
                <c:pt idx="24">
                  <c:v>1167</c:v>
                </c:pt>
                <c:pt idx="25">
                  <c:v>1515</c:v>
                </c:pt>
                <c:pt idx="26">
                  <c:v>1899</c:v>
                </c:pt>
                <c:pt idx="27">
                  <c:v>2296</c:v>
                </c:pt>
                <c:pt idx="28">
                  <c:v>2623</c:v>
                </c:pt>
                <c:pt idx="29">
                  <c:v>2962</c:v>
                </c:pt>
                <c:pt idx="30">
                  <c:v>3328</c:v>
                </c:pt>
                <c:pt idx="31">
                  <c:v>3523</c:v>
                </c:pt>
                <c:pt idx="32">
                  <c:v>3822</c:v>
                </c:pt>
                <c:pt idx="33">
                  <c:v>3985</c:v>
                </c:pt>
                <c:pt idx="34">
                  <c:v>3576</c:v>
                </c:pt>
                <c:pt idx="35">
                  <c:v>3868</c:v>
                </c:pt>
                <c:pt idx="36">
                  <c:v>4045</c:v>
                </c:pt>
                <c:pt idx="37">
                  <c:v>4140</c:v>
                </c:pt>
                <c:pt idx="38">
                  <c:v>4419</c:v>
                </c:pt>
                <c:pt idx="39">
                  <c:v>4600</c:v>
                </c:pt>
                <c:pt idx="40">
                  <c:v>5001</c:v>
                </c:pt>
                <c:pt idx="41">
                  <c:v>5322</c:v>
                </c:pt>
                <c:pt idx="42">
                  <c:v>5843</c:v>
                </c:pt>
                <c:pt idx="43">
                  <c:v>6291</c:v>
                </c:pt>
                <c:pt idx="44">
                  <c:v>7048</c:v>
                </c:pt>
                <c:pt idx="45">
                  <c:v>7349</c:v>
                </c:pt>
                <c:pt idx="46">
                  <c:v>7976</c:v>
                </c:pt>
                <c:pt idx="47">
                  <c:v>8712</c:v>
                </c:pt>
                <c:pt idx="48">
                  <c:v>9335</c:v>
                </c:pt>
                <c:pt idx="49">
                  <c:v>10011</c:v>
                </c:pt>
                <c:pt idx="50">
                  <c:v>11280</c:v>
                </c:pt>
                <c:pt idx="51">
                  <c:v>12181</c:v>
                </c:pt>
                <c:pt idx="52">
                  <c:v>13422</c:v>
                </c:pt>
                <c:pt idx="53">
                  <c:v>15070</c:v>
                </c:pt>
                <c:pt idx="54">
                  <c:v>15870</c:v>
                </c:pt>
                <c:pt idx="55">
                  <c:v>16669</c:v>
                </c:pt>
                <c:pt idx="56">
                  <c:v>17220</c:v>
                </c:pt>
                <c:pt idx="57">
                  <c:v>18755</c:v>
                </c:pt>
                <c:pt idx="58">
                  <c:v>16973</c:v>
                </c:pt>
                <c:pt idx="59">
                  <c:v>20011</c:v>
                </c:pt>
                <c:pt idx="60">
                  <c:v>20634</c:v>
                </c:pt>
                <c:pt idx="61">
                  <c:v>20992</c:v>
                </c:pt>
                <c:pt idx="62">
                  <c:v>23467</c:v>
                </c:pt>
                <c:pt idx="63">
                  <c:v>24840</c:v>
                </c:pt>
                <c:pt idx="64">
                  <c:v>25158</c:v>
                </c:pt>
                <c:pt idx="65">
                  <c:v>25822</c:v>
                </c:pt>
                <c:pt idx="66">
                  <c:v>26559</c:v>
                </c:pt>
                <c:pt idx="67">
                  <c:v>26983</c:v>
                </c:pt>
                <c:pt idx="68">
                  <c:v>27188</c:v>
                </c:pt>
                <c:pt idx="69">
                  <c:v>29113</c:v>
                </c:pt>
                <c:pt idx="70">
                  <c:v>27586</c:v>
                </c:pt>
                <c:pt idx="71">
                  <c:v>26152</c:v>
                </c:pt>
                <c:pt idx="72">
                  <c:v>26153</c:v>
                </c:pt>
                <c:pt idx="73">
                  <c:v>26923</c:v>
                </c:pt>
                <c:pt idx="74">
                  <c:v>25093</c:v>
                </c:pt>
                <c:pt idx="75">
                  <c:v>24097</c:v>
                </c:pt>
                <c:pt idx="76">
                  <c:v>23317</c:v>
                </c:pt>
                <c:pt idx="77">
                  <c:v>23393</c:v>
                </c:pt>
                <c:pt idx="78">
                  <c:v>21702</c:v>
                </c:pt>
                <c:pt idx="79">
                  <c:v>20160</c:v>
                </c:pt>
                <c:pt idx="80">
                  <c:v>16975</c:v>
                </c:pt>
                <c:pt idx="81">
                  <c:v>15040</c:v>
                </c:pt>
                <c:pt idx="82">
                  <c:v>11813</c:v>
                </c:pt>
                <c:pt idx="83">
                  <c:v>10677</c:v>
                </c:pt>
                <c:pt idx="84">
                  <c:v>9458</c:v>
                </c:pt>
                <c:pt idx="85">
                  <c:v>7394</c:v>
                </c:pt>
                <c:pt idx="86">
                  <c:v>5947</c:v>
                </c:pt>
                <c:pt idx="87">
                  <c:v>4652</c:v>
                </c:pt>
                <c:pt idx="88">
                  <c:v>3454</c:v>
                </c:pt>
                <c:pt idx="89">
                  <c:v>2553</c:v>
                </c:pt>
                <c:pt idx="90">
                  <c:v>1592</c:v>
                </c:pt>
                <c:pt idx="91">
                  <c:v>1073</c:v>
                </c:pt>
                <c:pt idx="92">
                  <c:v>675</c:v>
                </c:pt>
                <c:pt idx="93">
                  <c:v>442</c:v>
                </c:pt>
                <c:pt idx="94">
                  <c:v>340</c:v>
                </c:pt>
                <c:pt idx="95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5-4086-A8F0-CE9CCD53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353904624"/>
        <c:axId val="-353902448"/>
      </c:barChart>
      <c:barChart>
        <c:barDir val="bar"/>
        <c:grouping val="stacked"/>
        <c:varyColors val="0"/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'Pop 1930'!$A$10:$A$109</c:f>
              <c:strCache>
                <c:ptCount val="100"/>
                <c:pt idx="0">
                  <c:v>1929</c:v>
                </c:pt>
                <c:pt idx="1">
                  <c:v>1928</c:v>
                </c:pt>
                <c:pt idx="2">
                  <c:v>1927</c:v>
                </c:pt>
                <c:pt idx="3">
                  <c:v>1926</c:v>
                </c:pt>
                <c:pt idx="4">
                  <c:v>1925</c:v>
                </c:pt>
                <c:pt idx="5">
                  <c:v>1924</c:v>
                </c:pt>
                <c:pt idx="6">
                  <c:v>1923</c:v>
                </c:pt>
                <c:pt idx="7">
                  <c:v>1922</c:v>
                </c:pt>
                <c:pt idx="8">
                  <c:v>1921</c:v>
                </c:pt>
                <c:pt idx="9">
                  <c:v>1920</c:v>
                </c:pt>
                <c:pt idx="10">
                  <c:v>1919</c:v>
                </c:pt>
                <c:pt idx="11">
                  <c:v>1918</c:v>
                </c:pt>
                <c:pt idx="12">
                  <c:v>1917</c:v>
                </c:pt>
                <c:pt idx="13">
                  <c:v>1916</c:v>
                </c:pt>
                <c:pt idx="14">
                  <c:v>1915</c:v>
                </c:pt>
                <c:pt idx="15">
                  <c:v>1914</c:v>
                </c:pt>
                <c:pt idx="16">
                  <c:v>1913</c:v>
                </c:pt>
                <c:pt idx="17">
                  <c:v>1912</c:v>
                </c:pt>
                <c:pt idx="18">
                  <c:v>1911</c:v>
                </c:pt>
                <c:pt idx="19">
                  <c:v>1910</c:v>
                </c:pt>
                <c:pt idx="20">
                  <c:v>1909</c:v>
                </c:pt>
                <c:pt idx="21">
                  <c:v>1908</c:v>
                </c:pt>
                <c:pt idx="22">
                  <c:v>1907</c:v>
                </c:pt>
                <c:pt idx="23">
                  <c:v>1906</c:v>
                </c:pt>
                <c:pt idx="24">
                  <c:v>1905</c:v>
                </c:pt>
                <c:pt idx="25">
                  <c:v>1904</c:v>
                </c:pt>
                <c:pt idx="26">
                  <c:v>1903</c:v>
                </c:pt>
                <c:pt idx="27">
                  <c:v>1902</c:v>
                </c:pt>
                <c:pt idx="28">
                  <c:v>1901</c:v>
                </c:pt>
                <c:pt idx="29">
                  <c:v>1900</c:v>
                </c:pt>
                <c:pt idx="30">
                  <c:v>1899</c:v>
                </c:pt>
                <c:pt idx="31">
                  <c:v>1898</c:v>
                </c:pt>
                <c:pt idx="32">
                  <c:v>1897</c:v>
                </c:pt>
                <c:pt idx="33">
                  <c:v>1896</c:v>
                </c:pt>
                <c:pt idx="34">
                  <c:v>1895</c:v>
                </c:pt>
                <c:pt idx="35">
                  <c:v>1894</c:v>
                </c:pt>
                <c:pt idx="36">
                  <c:v>1893</c:v>
                </c:pt>
                <c:pt idx="37">
                  <c:v>1892</c:v>
                </c:pt>
                <c:pt idx="38">
                  <c:v>1891</c:v>
                </c:pt>
                <c:pt idx="39">
                  <c:v>1890</c:v>
                </c:pt>
                <c:pt idx="40">
                  <c:v>1889</c:v>
                </c:pt>
                <c:pt idx="41">
                  <c:v>1888</c:v>
                </c:pt>
                <c:pt idx="42">
                  <c:v>1887</c:v>
                </c:pt>
                <c:pt idx="43">
                  <c:v>1886</c:v>
                </c:pt>
                <c:pt idx="44">
                  <c:v>1885</c:v>
                </c:pt>
                <c:pt idx="45">
                  <c:v>1884</c:v>
                </c:pt>
                <c:pt idx="46">
                  <c:v>1883</c:v>
                </c:pt>
                <c:pt idx="47">
                  <c:v>1882</c:v>
                </c:pt>
                <c:pt idx="48">
                  <c:v>1881</c:v>
                </c:pt>
                <c:pt idx="49">
                  <c:v>1880</c:v>
                </c:pt>
                <c:pt idx="50">
                  <c:v>1879</c:v>
                </c:pt>
                <c:pt idx="51">
                  <c:v>1878</c:v>
                </c:pt>
                <c:pt idx="52">
                  <c:v>1877</c:v>
                </c:pt>
                <c:pt idx="53">
                  <c:v>1876</c:v>
                </c:pt>
                <c:pt idx="54">
                  <c:v>1875</c:v>
                </c:pt>
                <c:pt idx="55">
                  <c:v>1874</c:v>
                </c:pt>
                <c:pt idx="56">
                  <c:v>1873</c:v>
                </c:pt>
                <c:pt idx="57">
                  <c:v>1872</c:v>
                </c:pt>
                <c:pt idx="58">
                  <c:v>1871</c:v>
                </c:pt>
                <c:pt idx="59">
                  <c:v>1870</c:v>
                </c:pt>
                <c:pt idx="60">
                  <c:v>1869</c:v>
                </c:pt>
                <c:pt idx="61">
                  <c:v>1868</c:v>
                </c:pt>
                <c:pt idx="62">
                  <c:v>1867</c:v>
                </c:pt>
                <c:pt idx="63">
                  <c:v>1866</c:v>
                </c:pt>
                <c:pt idx="64">
                  <c:v>1865</c:v>
                </c:pt>
                <c:pt idx="65">
                  <c:v>1864</c:v>
                </c:pt>
                <c:pt idx="66">
                  <c:v>1863</c:v>
                </c:pt>
                <c:pt idx="67">
                  <c:v>1862</c:v>
                </c:pt>
                <c:pt idx="68">
                  <c:v>1861</c:v>
                </c:pt>
                <c:pt idx="69">
                  <c:v>1860</c:v>
                </c:pt>
                <c:pt idx="70">
                  <c:v>1859</c:v>
                </c:pt>
                <c:pt idx="71">
                  <c:v>1858</c:v>
                </c:pt>
                <c:pt idx="72">
                  <c:v>1857</c:v>
                </c:pt>
                <c:pt idx="73">
                  <c:v>1856</c:v>
                </c:pt>
                <c:pt idx="74">
                  <c:v>1855</c:v>
                </c:pt>
                <c:pt idx="75">
                  <c:v>1854</c:v>
                </c:pt>
                <c:pt idx="76">
                  <c:v>1853</c:v>
                </c:pt>
                <c:pt idx="77">
                  <c:v>1852</c:v>
                </c:pt>
                <c:pt idx="78">
                  <c:v>1851</c:v>
                </c:pt>
                <c:pt idx="79">
                  <c:v>1850</c:v>
                </c:pt>
                <c:pt idx="80">
                  <c:v>1849</c:v>
                </c:pt>
                <c:pt idx="81">
                  <c:v>1848</c:v>
                </c:pt>
                <c:pt idx="82">
                  <c:v>1847</c:v>
                </c:pt>
                <c:pt idx="83">
                  <c:v>1846</c:v>
                </c:pt>
                <c:pt idx="84">
                  <c:v>1845</c:v>
                </c:pt>
                <c:pt idx="85">
                  <c:v>1844</c:v>
                </c:pt>
                <c:pt idx="86">
                  <c:v>1843</c:v>
                </c:pt>
                <c:pt idx="87">
                  <c:v>1842</c:v>
                </c:pt>
                <c:pt idx="88">
                  <c:v>1841</c:v>
                </c:pt>
                <c:pt idx="89">
                  <c:v>1840</c:v>
                </c:pt>
                <c:pt idx="90">
                  <c:v>1839</c:v>
                </c:pt>
                <c:pt idx="91">
                  <c:v>1838</c:v>
                </c:pt>
                <c:pt idx="92">
                  <c:v>1837</c:v>
                </c:pt>
                <c:pt idx="93">
                  <c:v>1836</c:v>
                </c:pt>
                <c:pt idx="94">
                  <c:v>1835</c:v>
                </c:pt>
                <c:pt idx="95">
                  <c:v>1834</c:v>
                </c:pt>
                <c:pt idx="96">
                  <c:v>1833</c:v>
                </c:pt>
                <c:pt idx="97">
                  <c:v>1832</c:v>
                </c:pt>
                <c:pt idx="98">
                  <c:v>1831</c:v>
                </c:pt>
                <c:pt idx="99">
                  <c:v>1830 ou avant</c:v>
                </c:pt>
              </c:strCache>
            </c:strRef>
          </c:cat>
          <c:val>
            <c:numRef>
              <c:f>'Pop 1930'!$N$10:$N$109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5-4086-A8F0-CE9CCD53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353903536"/>
        <c:axId val="-353904080"/>
      </c:barChart>
      <c:catAx>
        <c:axId val="-3539046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353902448"/>
        <c:crosses val="autoZero"/>
        <c:auto val="1"/>
        <c:lblAlgn val="ctr"/>
        <c:lblOffset val="100"/>
        <c:noMultiLvlLbl val="0"/>
      </c:catAx>
      <c:valAx>
        <c:axId val="-353902448"/>
        <c:scaling>
          <c:orientation val="maxMin"/>
          <c:max val="5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353904624"/>
        <c:crosses val="autoZero"/>
        <c:crossBetween val="between"/>
      </c:valAx>
      <c:valAx>
        <c:axId val="-353904080"/>
        <c:scaling>
          <c:orientation val="minMax"/>
        </c:scaling>
        <c:delete val="1"/>
        <c:axPos val="t"/>
        <c:numFmt formatCode="#\ ##0&quot; &quot;" sourceLinked="1"/>
        <c:majorTickMark val="out"/>
        <c:minorTickMark val="none"/>
        <c:tickLblPos val="nextTo"/>
        <c:crossAx val="-353903536"/>
        <c:crosses val="max"/>
        <c:crossBetween val="between"/>
      </c:valAx>
      <c:catAx>
        <c:axId val="-3539035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353904080"/>
        <c:crosses val="max"/>
        <c:auto val="1"/>
        <c:lblAlgn val="ctr"/>
        <c:lblOffset val="100"/>
        <c:tickLblSkip val="5"/>
        <c:tickMarkSkip val="5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'Pop 1950'!$I$4:$M$4</c:f>
          <c:strCache>
            <c:ptCount val="5"/>
            <c:pt idx="0">
              <c:v>Sexe féminin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'Pop 1950'!$J$7</c:f>
              <c:strCache>
                <c:ptCount val="1"/>
                <c:pt idx="0">
                  <c:v>Célibataires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 1950'!$B$10:$B$109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1950'!$J$10:$J$109</c:f>
              <c:numCache>
                <c:formatCode>#\ ##0" "</c:formatCode>
                <c:ptCount val="100"/>
                <c:pt idx="0">
                  <c:v>409816</c:v>
                </c:pt>
                <c:pt idx="1">
                  <c:v>401455</c:v>
                </c:pt>
                <c:pt idx="2">
                  <c:v>399081</c:v>
                </c:pt>
                <c:pt idx="3">
                  <c:v>387139</c:v>
                </c:pt>
                <c:pt idx="4">
                  <c:v>290249</c:v>
                </c:pt>
                <c:pt idx="5">
                  <c:v>283025</c:v>
                </c:pt>
                <c:pt idx="6">
                  <c:v>281965</c:v>
                </c:pt>
                <c:pt idx="7">
                  <c:v>260935</c:v>
                </c:pt>
                <c:pt idx="8">
                  <c:v>238171</c:v>
                </c:pt>
                <c:pt idx="9">
                  <c:v>252273</c:v>
                </c:pt>
                <c:pt idx="10">
                  <c:v>278848</c:v>
                </c:pt>
                <c:pt idx="11">
                  <c:v>280296</c:v>
                </c:pt>
                <c:pt idx="12">
                  <c:v>282212</c:v>
                </c:pt>
                <c:pt idx="13">
                  <c:v>288083</c:v>
                </c:pt>
                <c:pt idx="14">
                  <c:v>290874</c:v>
                </c:pt>
                <c:pt idx="15">
                  <c:v>301131</c:v>
                </c:pt>
                <c:pt idx="16">
                  <c:v>298288</c:v>
                </c:pt>
                <c:pt idx="17">
                  <c:v>306672</c:v>
                </c:pt>
                <c:pt idx="18">
                  <c:v>292988</c:v>
                </c:pt>
                <c:pt idx="19">
                  <c:v>268100</c:v>
                </c:pt>
                <c:pt idx="20">
                  <c:v>218275</c:v>
                </c:pt>
                <c:pt idx="21">
                  <c:v>180413</c:v>
                </c:pt>
                <c:pt idx="22">
                  <c:v>146021</c:v>
                </c:pt>
                <c:pt idx="23">
                  <c:v>122763</c:v>
                </c:pt>
                <c:pt idx="24">
                  <c:v>101733</c:v>
                </c:pt>
                <c:pt idx="25">
                  <c:v>85320</c:v>
                </c:pt>
                <c:pt idx="26">
                  <c:v>74773</c:v>
                </c:pt>
                <c:pt idx="27">
                  <c:v>65555</c:v>
                </c:pt>
                <c:pt idx="28">
                  <c:v>60073</c:v>
                </c:pt>
                <c:pt idx="29">
                  <c:v>54301</c:v>
                </c:pt>
                <c:pt idx="30">
                  <c:v>30977</c:v>
                </c:pt>
                <c:pt idx="31">
                  <c:v>26075</c:v>
                </c:pt>
                <c:pt idx="32">
                  <c:v>21803</c:v>
                </c:pt>
                <c:pt idx="33">
                  <c:v>19963</c:v>
                </c:pt>
                <c:pt idx="34">
                  <c:v>23556</c:v>
                </c:pt>
                <c:pt idx="35">
                  <c:v>34669</c:v>
                </c:pt>
                <c:pt idx="36">
                  <c:v>33455</c:v>
                </c:pt>
                <c:pt idx="37">
                  <c:v>33409</c:v>
                </c:pt>
                <c:pt idx="38">
                  <c:v>31383</c:v>
                </c:pt>
                <c:pt idx="39">
                  <c:v>33044</c:v>
                </c:pt>
                <c:pt idx="40">
                  <c:v>33190</c:v>
                </c:pt>
                <c:pt idx="41">
                  <c:v>33796</c:v>
                </c:pt>
                <c:pt idx="42">
                  <c:v>32983</c:v>
                </c:pt>
                <c:pt idx="43">
                  <c:v>33617</c:v>
                </c:pt>
                <c:pt idx="44">
                  <c:v>33623</c:v>
                </c:pt>
                <c:pt idx="45">
                  <c:v>33780</c:v>
                </c:pt>
                <c:pt idx="46">
                  <c:v>33917</c:v>
                </c:pt>
                <c:pt idx="47">
                  <c:v>34022</c:v>
                </c:pt>
                <c:pt idx="48">
                  <c:v>33612</c:v>
                </c:pt>
                <c:pt idx="49">
                  <c:v>33038</c:v>
                </c:pt>
                <c:pt idx="50">
                  <c:v>32924</c:v>
                </c:pt>
                <c:pt idx="51">
                  <c:v>33145</c:v>
                </c:pt>
                <c:pt idx="52">
                  <c:v>33536</c:v>
                </c:pt>
                <c:pt idx="53">
                  <c:v>34342</c:v>
                </c:pt>
                <c:pt idx="54">
                  <c:v>32656</c:v>
                </c:pt>
                <c:pt idx="55">
                  <c:v>32662</c:v>
                </c:pt>
                <c:pt idx="56">
                  <c:v>32143</c:v>
                </c:pt>
                <c:pt idx="57">
                  <c:v>30358</c:v>
                </c:pt>
                <c:pt idx="58">
                  <c:v>29252</c:v>
                </c:pt>
                <c:pt idx="59">
                  <c:v>27804</c:v>
                </c:pt>
                <c:pt idx="60">
                  <c:v>27993</c:v>
                </c:pt>
                <c:pt idx="61">
                  <c:v>26436</c:v>
                </c:pt>
                <c:pt idx="62">
                  <c:v>25426</c:v>
                </c:pt>
                <c:pt idx="63">
                  <c:v>24152</c:v>
                </c:pt>
                <c:pt idx="64">
                  <c:v>23680</c:v>
                </c:pt>
                <c:pt idx="65">
                  <c:v>22593</c:v>
                </c:pt>
                <c:pt idx="66">
                  <c:v>21540</c:v>
                </c:pt>
                <c:pt idx="67">
                  <c:v>21111</c:v>
                </c:pt>
                <c:pt idx="68">
                  <c:v>20240</c:v>
                </c:pt>
                <c:pt idx="69">
                  <c:v>18887</c:v>
                </c:pt>
                <c:pt idx="70">
                  <c:v>18494</c:v>
                </c:pt>
                <c:pt idx="71">
                  <c:v>17578</c:v>
                </c:pt>
                <c:pt idx="72">
                  <c:v>17008</c:v>
                </c:pt>
                <c:pt idx="73">
                  <c:v>16539</c:v>
                </c:pt>
                <c:pt idx="74">
                  <c:v>15308</c:v>
                </c:pt>
                <c:pt idx="75">
                  <c:v>13925</c:v>
                </c:pt>
                <c:pt idx="76">
                  <c:v>12514</c:v>
                </c:pt>
                <c:pt idx="77">
                  <c:v>11796</c:v>
                </c:pt>
                <c:pt idx="78">
                  <c:v>8797</c:v>
                </c:pt>
                <c:pt idx="79">
                  <c:v>9133</c:v>
                </c:pt>
                <c:pt idx="80">
                  <c:v>7824</c:v>
                </c:pt>
                <c:pt idx="81">
                  <c:v>6497</c:v>
                </c:pt>
                <c:pt idx="82">
                  <c:v>5663</c:v>
                </c:pt>
                <c:pt idx="83">
                  <c:v>4994</c:v>
                </c:pt>
                <c:pt idx="84">
                  <c:v>4040</c:v>
                </c:pt>
                <c:pt idx="85">
                  <c:v>3197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A-4D74-A5EB-E9C1D0F652FB}"/>
            </c:ext>
          </c:extLst>
        </c:ser>
        <c:ser>
          <c:idx val="1"/>
          <c:order val="1"/>
          <c:tx>
            <c:strRef>
              <c:f>'Pop 1950'!$K$7</c:f>
              <c:strCache>
                <c:ptCount val="1"/>
                <c:pt idx="0">
                  <c:v>Mariées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'Pop 1950'!$B$10:$B$109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1950'!$K$10:$K$109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307</c:v>
                </c:pt>
                <c:pt idx="16">
                  <c:v>2055</c:v>
                </c:pt>
                <c:pt idx="17">
                  <c:v>8952</c:v>
                </c:pt>
                <c:pt idx="18">
                  <c:v>25748</c:v>
                </c:pt>
                <c:pt idx="19">
                  <c:v>57207</c:v>
                </c:pt>
                <c:pt idx="20">
                  <c:v>91292</c:v>
                </c:pt>
                <c:pt idx="21">
                  <c:v>133348</c:v>
                </c:pt>
                <c:pt idx="22">
                  <c:v>165346</c:v>
                </c:pt>
                <c:pt idx="23">
                  <c:v>195103</c:v>
                </c:pt>
                <c:pt idx="24">
                  <c:v>216205</c:v>
                </c:pt>
                <c:pt idx="25">
                  <c:v>226864</c:v>
                </c:pt>
                <c:pt idx="26">
                  <c:v>240447</c:v>
                </c:pt>
                <c:pt idx="27">
                  <c:v>249763</c:v>
                </c:pt>
                <c:pt idx="28">
                  <c:v>268056</c:v>
                </c:pt>
                <c:pt idx="29">
                  <c:v>276457</c:v>
                </c:pt>
                <c:pt idx="30">
                  <c:v>166905</c:v>
                </c:pt>
                <c:pt idx="31">
                  <c:v>150441</c:v>
                </c:pt>
                <c:pt idx="32">
                  <c:v>133378</c:v>
                </c:pt>
                <c:pt idx="33">
                  <c:v>126899</c:v>
                </c:pt>
                <c:pt idx="34">
                  <c:v>159041</c:v>
                </c:pt>
                <c:pt idx="35">
                  <c:v>245710</c:v>
                </c:pt>
                <c:pt idx="36">
                  <c:v>248878</c:v>
                </c:pt>
                <c:pt idx="37">
                  <c:v>251892</c:v>
                </c:pt>
                <c:pt idx="38">
                  <c:v>238036</c:v>
                </c:pt>
                <c:pt idx="39">
                  <c:v>251602</c:v>
                </c:pt>
                <c:pt idx="40">
                  <c:v>250990</c:v>
                </c:pt>
                <c:pt idx="41">
                  <c:v>251911</c:v>
                </c:pt>
                <c:pt idx="42">
                  <c:v>245148</c:v>
                </c:pt>
                <c:pt idx="43">
                  <c:v>246408</c:v>
                </c:pt>
                <c:pt idx="44">
                  <c:v>242726</c:v>
                </c:pt>
                <c:pt idx="45">
                  <c:v>241790</c:v>
                </c:pt>
                <c:pt idx="46">
                  <c:v>237591</c:v>
                </c:pt>
                <c:pt idx="47">
                  <c:v>238042</c:v>
                </c:pt>
                <c:pt idx="48">
                  <c:v>231750</c:v>
                </c:pt>
                <c:pt idx="49">
                  <c:v>220318</c:v>
                </c:pt>
                <c:pt idx="50">
                  <c:v>213635</c:v>
                </c:pt>
                <c:pt idx="51">
                  <c:v>205129</c:v>
                </c:pt>
                <c:pt idx="52">
                  <c:v>202046</c:v>
                </c:pt>
                <c:pt idx="53">
                  <c:v>198856</c:v>
                </c:pt>
                <c:pt idx="54">
                  <c:v>181542</c:v>
                </c:pt>
                <c:pt idx="55">
                  <c:v>178468</c:v>
                </c:pt>
                <c:pt idx="56">
                  <c:v>171999</c:v>
                </c:pt>
                <c:pt idx="57">
                  <c:v>157956</c:v>
                </c:pt>
                <c:pt idx="58">
                  <c:v>149717</c:v>
                </c:pt>
                <c:pt idx="59">
                  <c:v>138467</c:v>
                </c:pt>
                <c:pt idx="60">
                  <c:v>137775</c:v>
                </c:pt>
                <c:pt idx="61">
                  <c:v>129299</c:v>
                </c:pt>
                <c:pt idx="62">
                  <c:v>123692</c:v>
                </c:pt>
                <c:pt idx="63">
                  <c:v>113940</c:v>
                </c:pt>
                <c:pt idx="64">
                  <c:v>108912</c:v>
                </c:pt>
                <c:pt idx="65">
                  <c:v>102602</c:v>
                </c:pt>
                <c:pt idx="66">
                  <c:v>93161</c:v>
                </c:pt>
                <c:pt idx="67">
                  <c:v>87332</c:v>
                </c:pt>
                <c:pt idx="68">
                  <c:v>78367</c:v>
                </c:pt>
                <c:pt idx="69">
                  <c:v>69396</c:v>
                </c:pt>
                <c:pt idx="70">
                  <c:v>63418</c:v>
                </c:pt>
                <c:pt idx="71">
                  <c:v>56777</c:v>
                </c:pt>
                <c:pt idx="72">
                  <c:v>50808</c:v>
                </c:pt>
                <c:pt idx="73">
                  <c:v>45263</c:v>
                </c:pt>
                <c:pt idx="74">
                  <c:v>38635</c:v>
                </c:pt>
                <c:pt idx="75">
                  <c:v>32455</c:v>
                </c:pt>
                <c:pt idx="76">
                  <c:v>26353</c:v>
                </c:pt>
                <c:pt idx="77">
                  <c:v>22157</c:v>
                </c:pt>
                <c:pt idx="78">
                  <c:v>14372</c:v>
                </c:pt>
                <c:pt idx="79">
                  <c:v>12852</c:v>
                </c:pt>
                <c:pt idx="80">
                  <c:v>9627</c:v>
                </c:pt>
                <c:pt idx="81">
                  <c:v>7012</c:v>
                </c:pt>
                <c:pt idx="82">
                  <c:v>5075</c:v>
                </c:pt>
                <c:pt idx="83">
                  <c:v>3802</c:v>
                </c:pt>
                <c:pt idx="84">
                  <c:v>2574</c:v>
                </c:pt>
                <c:pt idx="85">
                  <c:v>1507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A-4D74-A5EB-E9C1D0F652FB}"/>
            </c:ext>
          </c:extLst>
        </c:ser>
        <c:ser>
          <c:idx val="3"/>
          <c:order val="2"/>
          <c:tx>
            <c:strRef>
              <c:f>'Pop 1950'!$M$7</c:f>
              <c:strCache>
                <c:ptCount val="1"/>
                <c:pt idx="0">
                  <c:v>Divorcées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'Pop 1950'!$B$10:$B$109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1950'!$M$10:$M$109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22</c:v>
                </c:pt>
                <c:pt idx="19">
                  <c:v>93</c:v>
                </c:pt>
                <c:pt idx="20">
                  <c:v>212</c:v>
                </c:pt>
                <c:pt idx="21">
                  <c:v>461</c:v>
                </c:pt>
                <c:pt idx="22">
                  <c:v>856</c:v>
                </c:pt>
                <c:pt idx="23">
                  <c:v>1439</c:v>
                </c:pt>
                <c:pt idx="24">
                  <c:v>2309</c:v>
                </c:pt>
                <c:pt idx="25">
                  <c:v>3228</c:v>
                </c:pt>
                <c:pt idx="26">
                  <c:v>4405</c:v>
                </c:pt>
                <c:pt idx="27">
                  <c:v>5894</c:v>
                </c:pt>
                <c:pt idx="28">
                  <c:v>7628</c:v>
                </c:pt>
                <c:pt idx="29">
                  <c:v>9747</c:v>
                </c:pt>
                <c:pt idx="30">
                  <c:v>6975</c:v>
                </c:pt>
                <c:pt idx="31">
                  <c:v>7247</c:v>
                </c:pt>
                <c:pt idx="32">
                  <c:v>6876</c:v>
                </c:pt>
                <c:pt idx="33">
                  <c:v>6520</c:v>
                </c:pt>
                <c:pt idx="34">
                  <c:v>8018</c:v>
                </c:pt>
                <c:pt idx="35">
                  <c:v>11866</c:v>
                </c:pt>
                <c:pt idx="36">
                  <c:v>11713</c:v>
                </c:pt>
                <c:pt idx="37">
                  <c:v>11497</c:v>
                </c:pt>
                <c:pt idx="38">
                  <c:v>10953</c:v>
                </c:pt>
                <c:pt idx="39">
                  <c:v>11249</c:v>
                </c:pt>
                <c:pt idx="40">
                  <c:v>10909</c:v>
                </c:pt>
                <c:pt idx="41">
                  <c:v>10787</c:v>
                </c:pt>
                <c:pt idx="42">
                  <c:v>10260</c:v>
                </c:pt>
                <c:pt idx="43">
                  <c:v>10081</c:v>
                </c:pt>
                <c:pt idx="44">
                  <c:v>9779</c:v>
                </c:pt>
                <c:pt idx="45">
                  <c:v>9373</c:v>
                </c:pt>
                <c:pt idx="46">
                  <c:v>8830</c:v>
                </c:pt>
                <c:pt idx="47">
                  <c:v>8661</c:v>
                </c:pt>
                <c:pt idx="48">
                  <c:v>8306</c:v>
                </c:pt>
                <c:pt idx="49">
                  <c:v>7793</c:v>
                </c:pt>
                <c:pt idx="50">
                  <c:v>7558</c:v>
                </c:pt>
                <c:pt idx="51">
                  <c:v>7127</c:v>
                </c:pt>
                <c:pt idx="52">
                  <c:v>6858</c:v>
                </c:pt>
                <c:pt idx="53">
                  <c:v>6642</c:v>
                </c:pt>
                <c:pt idx="54">
                  <c:v>6002</c:v>
                </c:pt>
                <c:pt idx="55">
                  <c:v>5896</c:v>
                </c:pt>
                <c:pt idx="56">
                  <c:v>5854</c:v>
                </c:pt>
                <c:pt idx="57">
                  <c:v>5292</c:v>
                </c:pt>
                <c:pt idx="58">
                  <c:v>5233</c:v>
                </c:pt>
                <c:pt idx="59">
                  <c:v>4778</c:v>
                </c:pt>
                <c:pt idx="60">
                  <c:v>4879</c:v>
                </c:pt>
                <c:pt idx="61">
                  <c:v>4655</c:v>
                </c:pt>
                <c:pt idx="62">
                  <c:v>4510</c:v>
                </c:pt>
                <c:pt idx="63">
                  <c:v>4424</c:v>
                </c:pt>
                <c:pt idx="64">
                  <c:v>4349</c:v>
                </c:pt>
                <c:pt idx="65">
                  <c:v>4010</c:v>
                </c:pt>
                <c:pt idx="66">
                  <c:v>3787</c:v>
                </c:pt>
                <c:pt idx="67">
                  <c:v>3511</c:v>
                </c:pt>
                <c:pt idx="68">
                  <c:v>3286</c:v>
                </c:pt>
                <c:pt idx="69">
                  <c:v>2923</c:v>
                </c:pt>
                <c:pt idx="70">
                  <c:v>2784</c:v>
                </c:pt>
                <c:pt idx="71">
                  <c:v>2488</c:v>
                </c:pt>
                <c:pt idx="72">
                  <c:v>2348</c:v>
                </c:pt>
                <c:pt idx="73">
                  <c:v>2098</c:v>
                </c:pt>
                <c:pt idx="74">
                  <c:v>1861</c:v>
                </c:pt>
                <c:pt idx="75">
                  <c:v>1610</c:v>
                </c:pt>
                <c:pt idx="76">
                  <c:v>1392</c:v>
                </c:pt>
                <c:pt idx="77">
                  <c:v>1258</c:v>
                </c:pt>
                <c:pt idx="78">
                  <c:v>854</c:v>
                </c:pt>
                <c:pt idx="79">
                  <c:v>774</c:v>
                </c:pt>
                <c:pt idx="80">
                  <c:v>660</c:v>
                </c:pt>
                <c:pt idx="81">
                  <c:v>525</c:v>
                </c:pt>
                <c:pt idx="82">
                  <c:v>457</c:v>
                </c:pt>
                <c:pt idx="83">
                  <c:v>397</c:v>
                </c:pt>
                <c:pt idx="84">
                  <c:v>320</c:v>
                </c:pt>
                <c:pt idx="85">
                  <c:v>234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A-4D74-A5EB-E9C1D0F652FB}"/>
            </c:ext>
          </c:extLst>
        </c:ser>
        <c:ser>
          <c:idx val="2"/>
          <c:order val="3"/>
          <c:tx>
            <c:strRef>
              <c:f>'Pop 1950'!$L$7</c:f>
              <c:strCache>
                <c:ptCount val="1"/>
                <c:pt idx="0">
                  <c:v>Veuves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'Pop 1950'!$B$10:$B$109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1950'!$L$11:$L$109</c:f>
              <c:numCache>
                <c:formatCode>#\ ##0" "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13</c:v>
                </c:pt>
                <c:pt idx="17">
                  <c:v>16</c:v>
                </c:pt>
                <c:pt idx="18">
                  <c:v>153</c:v>
                </c:pt>
                <c:pt idx="19">
                  <c:v>302</c:v>
                </c:pt>
                <c:pt idx="20">
                  <c:v>411</c:v>
                </c:pt>
                <c:pt idx="21">
                  <c:v>537</c:v>
                </c:pt>
                <c:pt idx="22">
                  <c:v>824</c:v>
                </c:pt>
                <c:pt idx="23">
                  <c:v>1113</c:v>
                </c:pt>
                <c:pt idx="24">
                  <c:v>1459</c:v>
                </c:pt>
                <c:pt idx="25">
                  <c:v>1898</c:v>
                </c:pt>
                <c:pt idx="26">
                  <c:v>2489</c:v>
                </c:pt>
                <c:pt idx="27">
                  <c:v>3100</c:v>
                </c:pt>
                <c:pt idx="28">
                  <c:v>4290</c:v>
                </c:pt>
                <c:pt idx="29">
                  <c:v>3271</c:v>
                </c:pt>
                <c:pt idx="30">
                  <c:v>3341</c:v>
                </c:pt>
                <c:pt idx="31">
                  <c:v>3505</c:v>
                </c:pt>
                <c:pt idx="32">
                  <c:v>3764</c:v>
                </c:pt>
                <c:pt idx="33">
                  <c:v>5131</c:v>
                </c:pt>
                <c:pt idx="34">
                  <c:v>8766</c:v>
                </c:pt>
                <c:pt idx="35">
                  <c:v>9824</c:v>
                </c:pt>
                <c:pt idx="36">
                  <c:v>10907</c:v>
                </c:pt>
                <c:pt idx="37">
                  <c:v>11576</c:v>
                </c:pt>
                <c:pt idx="38">
                  <c:v>13283</c:v>
                </c:pt>
                <c:pt idx="39">
                  <c:v>14602</c:v>
                </c:pt>
                <c:pt idx="40">
                  <c:v>16494</c:v>
                </c:pt>
                <c:pt idx="41">
                  <c:v>17714</c:v>
                </c:pt>
                <c:pt idx="42">
                  <c:v>19669</c:v>
                </c:pt>
                <c:pt idx="43">
                  <c:v>21440</c:v>
                </c:pt>
                <c:pt idx="44">
                  <c:v>23795</c:v>
                </c:pt>
                <c:pt idx="45">
                  <c:v>25868</c:v>
                </c:pt>
                <c:pt idx="46">
                  <c:v>28816</c:v>
                </c:pt>
                <c:pt idx="47">
                  <c:v>31434</c:v>
                </c:pt>
                <c:pt idx="48">
                  <c:v>33647</c:v>
                </c:pt>
                <c:pt idx="49">
                  <c:v>36721</c:v>
                </c:pt>
                <c:pt idx="50">
                  <c:v>39388</c:v>
                </c:pt>
                <c:pt idx="51">
                  <c:v>42529</c:v>
                </c:pt>
                <c:pt idx="52">
                  <c:v>47066</c:v>
                </c:pt>
                <c:pt idx="53">
                  <c:v>48560</c:v>
                </c:pt>
                <c:pt idx="54">
                  <c:v>53527</c:v>
                </c:pt>
                <c:pt idx="55">
                  <c:v>59245</c:v>
                </c:pt>
                <c:pt idx="56">
                  <c:v>61211</c:v>
                </c:pt>
                <c:pt idx="57">
                  <c:v>65809</c:v>
                </c:pt>
                <c:pt idx="58">
                  <c:v>69156</c:v>
                </c:pt>
                <c:pt idx="59">
                  <c:v>76927</c:v>
                </c:pt>
                <c:pt idx="60">
                  <c:v>80367</c:v>
                </c:pt>
                <c:pt idx="61">
                  <c:v>84149</c:v>
                </c:pt>
                <c:pt idx="62">
                  <c:v>86392</c:v>
                </c:pt>
                <c:pt idx="63">
                  <c:v>91433</c:v>
                </c:pt>
                <c:pt idx="64">
                  <c:v>93801</c:v>
                </c:pt>
                <c:pt idx="65">
                  <c:v>93424</c:v>
                </c:pt>
                <c:pt idx="66">
                  <c:v>97131</c:v>
                </c:pt>
                <c:pt idx="67">
                  <c:v>97686</c:v>
                </c:pt>
                <c:pt idx="68">
                  <c:v>95496</c:v>
                </c:pt>
                <c:pt idx="69">
                  <c:v>97403</c:v>
                </c:pt>
                <c:pt idx="70">
                  <c:v>97048</c:v>
                </c:pt>
                <c:pt idx="71">
                  <c:v>97232</c:v>
                </c:pt>
                <c:pt idx="72">
                  <c:v>98717</c:v>
                </c:pt>
                <c:pt idx="73">
                  <c:v>94659</c:v>
                </c:pt>
                <c:pt idx="74">
                  <c:v>89848</c:v>
                </c:pt>
                <c:pt idx="75">
                  <c:v>83744</c:v>
                </c:pt>
                <c:pt idx="76">
                  <c:v>82780</c:v>
                </c:pt>
                <c:pt idx="77">
                  <c:v>62757</c:v>
                </c:pt>
                <c:pt idx="78">
                  <c:v>65626</c:v>
                </c:pt>
                <c:pt idx="79">
                  <c:v>58969</c:v>
                </c:pt>
                <c:pt idx="80">
                  <c:v>49978</c:v>
                </c:pt>
                <c:pt idx="81">
                  <c:v>45061</c:v>
                </c:pt>
                <c:pt idx="82">
                  <c:v>40841</c:v>
                </c:pt>
                <c:pt idx="83">
                  <c:v>33845</c:v>
                </c:pt>
                <c:pt idx="84">
                  <c:v>28155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A-4D74-A5EB-E9C1D0F6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1809056"/>
        <c:axId val="-191822112"/>
      </c:barChart>
      <c:barChart>
        <c:barDir val="bar"/>
        <c:grouping val="stacked"/>
        <c:varyColors val="0"/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'Pop 1950'!$A$10:$A$108</c:f>
              <c:strCache>
                <c:ptCount val="99"/>
                <c:pt idx="0">
                  <c:v>1949</c:v>
                </c:pt>
                <c:pt idx="1">
                  <c:v>1948</c:v>
                </c:pt>
                <c:pt idx="2">
                  <c:v>1947</c:v>
                </c:pt>
                <c:pt idx="3">
                  <c:v>1946</c:v>
                </c:pt>
                <c:pt idx="4">
                  <c:v>1945</c:v>
                </c:pt>
                <c:pt idx="5">
                  <c:v>1944</c:v>
                </c:pt>
                <c:pt idx="6">
                  <c:v>1943</c:v>
                </c:pt>
                <c:pt idx="7">
                  <c:v>1942</c:v>
                </c:pt>
                <c:pt idx="8">
                  <c:v>1941</c:v>
                </c:pt>
                <c:pt idx="9">
                  <c:v>1940</c:v>
                </c:pt>
                <c:pt idx="10">
                  <c:v>1939</c:v>
                </c:pt>
                <c:pt idx="11">
                  <c:v>1938</c:v>
                </c:pt>
                <c:pt idx="12">
                  <c:v>1937</c:v>
                </c:pt>
                <c:pt idx="13">
                  <c:v>1936</c:v>
                </c:pt>
                <c:pt idx="14">
                  <c:v>1935</c:v>
                </c:pt>
                <c:pt idx="15">
                  <c:v>1934</c:v>
                </c:pt>
                <c:pt idx="16">
                  <c:v>1933</c:v>
                </c:pt>
                <c:pt idx="17">
                  <c:v>1932</c:v>
                </c:pt>
                <c:pt idx="18">
                  <c:v>1931</c:v>
                </c:pt>
                <c:pt idx="19">
                  <c:v>1930</c:v>
                </c:pt>
                <c:pt idx="20">
                  <c:v>1929</c:v>
                </c:pt>
                <c:pt idx="21">
                  <c:v>1928</c:v>
                </c:pt>
                <c:pt idx="22">
                  <c:v>1927</c:v>
                </c:pt>
                <c:pt idx="23">
                  <c:v>1926</c:v>
                </c:pt>
                <c:pt idx="24">
                  <c:v>1925</c:v>
                </c:pt>
                <c:pt idx="25">
                  <c:v>1924</c:v>
                </c:pt>
                <c:pt idx="26">
                  <c:v>1923</c:v>
                </c:pt>
                <c:pt idx="27">
                  <c:v>1922</c:v>
                </c:pt>
                <c:pt idx="28">
                  <c:v>1921</c:v>
                </c:pt>
                <c:pt idx="29">
                  <c:v>1920</c:v>
                </c:pt>
                <c:pt idx="30">
                  <c:v>1919</c:v>
                </c:pt>
                <c:pt idx="31">
                  <c:v>1918</c:v>
                </c:pt>
                <c:pt idx="32">
                  <c:v>1917</c:v>
                </c:pt>
                <c:pt idx="33">
                  <c:v>1916</c:v>
                </c:pt>
                <c:pt idx="34">
                  <c:v>1915</c:v>
                </c:pt>
                <c:pt idx="35">
                  <c:v>1914</c:v>
                </c:pt>
                <c:pt idx="36">
                  <c:v>1913</c:v>
                </c:pt>
                <c:pt idx="37">
                  <c:v>1912</c:v>
                </c:pt>
                <c:pt idx="38">
                  <c:v>1911</c:v>
                </c:pt>
                <c:pt idx="39">
                  <c:v>1910</c:v>
                </c:pt>
                <c:pt idx="40">
                  <c:v>1909</c:v>
                </c:pt>
                <c:pt idx="41">
                  <c:v>1908</c:v>
                </c:pt>
                <c:pt idx="42">
                  <c:v>1907</c:v>
                </c:pt>
                <c:pt idx="43">
                  <c:v>1906</c:v>
                </c:pt>
                <c:pt idx="44">
                  <c:v>1905</c:v>
                </c:pt>
                <c:pt idx="45">
                  <c:v>1904</c:v>
                </c:pt>
                <c:pt idx="46">
                  <c:v>1903</c:v>
                </c:pt>
                <c:pt idx="47">
                  <c:v>1902</c:v>
                </c:pt>
                <c:pt idx="48">
                  <c:v>1901</c:v>
                </c:pt>
                <c:pt idx="49">
                  <c:v>1900</c:v>
                </c:pt>
                <c:pt idx="50">
                  <c:v>1899</c:v>
                </c:pt>
                <c:pt idx="51">
                  <c:v>1898</c:v>
                </c:pt>
                <c:pt idx="52">
                  <c:v>1897</c:v>
                </c:pt>
                <c:pt idx="53">
                  <c:v>1896</c:v>
                </c:pt>
                <c:pt idx="54">
                  <c:v>1895</c:v>
                </c:pt>
                <c:pt idx="55">
                  <c:v>1894</c:v>
                </c:pt>
                <c:pt idx="56">
                  <c:v>1893</c:v>
                </c:pt>
                <c:pt idx="57">
                  <c:v>1892</c:v>
                </c:pt>
                <c:pt idx="58">
                  <c:v>1891</c:v>
                </c:pt>
                <c:pt idx="59">
                  <c:v>1890</c:v>
                </c:pt>
                <c:pt idx="60">
                  <c:v>1889</c:v>
                </c:pt>
                <c:pt idx="61">
                  <c:v>1888</c:v>
                </c:pt>
                <c:pt idx="62">
                  <c:v>1887</c:v>
                </c:pt>
                <c:pt idx="63">
                  <c:v>1886</c:v>
                </c:pt>
                <c:pt idx="64">
                  <c:v>1885</c:v>
                </c:pt>
                <c:pt idx="65">
                  <c:v>1884</c:v>
                </c:pt>
                <c:pt idx="66">
                  <c:v>1883</c:v>
                </c:pt>
                <c:pt idx="67">
                  <c:v>1882</c:v>
                </c:pt>
                <c:pt idx="68">
                  <c:v>1881</c:v>
                </c:pt>
                <c:pt idx="69">
                  <c:v>1880</c:v>
                </c:pt>
                <c:pt idx="70">
                  <c:v>1879</c:v>
                </c:pt>
                <c:pt idx="71">
                  <c:v>1878</c:v>
                </c:pt>
                <c:pt idx="72">
                  <c:v>1877</c:v>
                </c:pt>
                <c:pt idx="73">
                  <c:v>1876</c:v>
                </c:pt>
                <c:pt idx="74">
                  <c:v>1875</c:v>
                </c:pt>
                <c:pt idx="75">
                  <c:v>1874</c:v>
                </c:pt>
                <c:pt idx="76">
                  <c:v>1873</c:v>
                </c:pt>
                <c:pt idx="77">
                  <c:v>1872</c:v>
                </c:pt>
                <c:pt idx="78">
                  <c:v>1871</c:v>
                </c:pt>
                <c:pt idx="79">
                  <c:v>1870</c:v>
                </c:pt>
                <c:pt idx="80">
                  <c:v>1869</c:v>
                </c:pt>
                <c:pt idx="81">
                  <c:v>1868</c:v>
                </c:pt>
                <c:pt idx="82">
                  <c:v>1867</c:v>
                </c:pt>
                <c:pt idx="83">
                  <c:v>1866</c:v>
                </c:pt>
                <c:pt idx="84">
                  <c:v>1865</c:v>
                </c:pt>
                <c:pt idx="85">
                  <c:v>1864</c:v>
                </c:pt>
                <c:pt idx="86">
                  <c:v>1863</c:v>
                </c:pt>
                <c:pt idx="87">
                  <c:v>1862</c:v>
                </c:pt>
                <c:pt idx="88">
                  <c:v>1861</c:v>
                </c:pt>
                <c:pt idx="89">
                  <c:v>1860</c:v>
                </c:pt>
                <c:pt idx="90">
                  <c:v>1859</c:v>
                </c:pt>
                <c:pt idx="91">
                  <c:v>1858</c:v>
                </c:pt>
                <c:pt idx="92">
                  <c:v>1857</c:v>
                </c:pt>
                <c:pt idx="93">
                  <c:v>1856</c:v>
                </c:pt>
                <c:pt idx="94">
                  <c:v>1855</c:v>
                </c:pt>
                <c:pt idx="95">
                  <c:v>1854</c:v>
                </c:pt>
                <c:pt idx="96">
                  <c:v>1853</c:v>
                </c:pt>
                <c:pt idx="97">
                  <c:v>1852</c:v>
                </c:pt>
                <c:pt idx="98">
                  <c:v>1851</c:v>
                </c:pt>
              </c:strCache>
            </c:strRef>
          </c:cat>
          <c:val>
            <c:numRef>
              <c:f>'Pop 1950'!$N$10:$N$109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3A-4D74-A5EB-E9C1D0F6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1815040"/>
        <c:axId val="-191817216"/>
      </c:barChart>
      <c:catAx>
        <c:axId val="-19180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22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191822112"/>
        <c:scaling>
          <c:orientation val="minMax"/>
          <c:max val="5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09056"/>
        <c:crosses val="autoZero"/>
        <c:crossBetween val="between"/>
      </c:valAx>
      <c:valAx>
        <c:axId val="-191817216"/>
        <c:scaling>
          <c:orientation val="minMax"/>
        </c:scaling>
        <c:delete val="1"/>
        <c:axPos val="t"/>
        <c:numFmt formatCode="#\ ##0&quot; &quot;" sourceLinked="1"/>
        <c:majorTickMark val="out"/>
        <c:minorTickMark val="none"/>
        <c:tickLblPos val="nextTo"/>
        <c:crossAx val="-191815040"/>
        <c:crosses val="max"/>
        <c:crossBetween val="between"/>
      </c:valAx>
      <c:catAx>
        <c:axId val="-1918150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17216"/>
        <c:crosses val="max"/>
        <c:auto val="1"/>
        <c:lblAlgn val="ctr"/>
        <c:lblOffset val="100"/>
        <c:tickLblSkip val="5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9299945230423"/>
          <c:y val="3.3182503770739065E-2"/>
          <c:w val="0.77743749510985927"/>
          <c:h val="0.86755572974192707"/>
        </c:manualLayout>
      </c:layout>
      <c:scatterChart>
        <c:scatterStyle val="lineMarker"/>
        <c:varyColors val="0"/>
        <c:ser>
          <c:idx val="2"/>
          <c:order val="0"/>
          <c:tx>
            <c:strRef>
              <c:f>'Pop 1950'!$J$135</c:f>
              <c:strCache>
                <c:ptCount val="1"/>
                <c:pt idx="0">
                  <c:v>Veufs (-ves)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'Pop 1950'!$T$122:$T$152</c:f>
              <c:numCache>
                <c:formatCode>#\ ##0" "</c:formatCode>
                <c:ptCount val="31"/>
                <c:pt idx="0">
                  <c:v>0</c:v>
                </c:pt>
                <c:pt idx="1">
                  <c:v>-1258671</c:v>
                </c:pt>
                <c:pt idx="2">
                  <c:v>-1258671</c:v>
                </c:pt>
                <c:pt idx="3">
                  <c:v>-1051932</c:v>
                </c:pt>
                <c:pt idx="4">
                  <c:v>-1051932</c:v>
                </c:pt>
                <c:pt idx="5">
                  <c:v>-1051932</c:v>
                </c:pt>
                <c:pt idx="6">
                  <c:v>-814461.6</c:v>
                </c:pt>
                <c:pt idx="7">
                  <c:v>-814461.6</c:v>
                </c:pt>
                <c:pt idx="8">
                  <c:v>-814461.6</c:v>
                </c:pt>
                <c:pt idx="9">
                  <c:v>-893587.125</c:v>
                </c:pt>
                <c:pt idx="10">
                  <c:v>-893587.125</c:v>
                </c:pt>
                <c:pt idx="11">
                  <c:v>-893587.125</c:v>
                </c:pt>
                <c:pt idx="12">
                  <c:v>-986834.14285714284</c:v>
                </c:pt>
                <c:pt idx="13">
                  <c:v>-986834.14285714284</c:v>
                </c:pt>
                <c:pt idx="14">
                  <c:v>-986834.14285714284</c:v>
                </c:pt>
                <c:pt idx="15">
                  <c:v>-797784.20000000007</c:v>
                </c:pt>
                <c:pt idx="16">
                  <c:v>-797784.20000000007</c:v>
                </c:pt>
                <c:pt idx="17">
                  <c:v>-797784.20000000007</c:v>
                </c:pt>
                <c:pt idx="18">
                  <c:v>-831653.8</c:v>
                </c:pt>
                <c:pt idx="19">
                  <c:v>-831653.8</c:v>
                </c:pt>
                <c:pt idx="20">
                  <c:v>-831653.8</c:v>
                </c:pt>
                <c:pt idx="21">
                  <c:v>-526236.6</c:v>
                </c:pt>
                <c:pt idx="22">
                  <c:v>-526236.6</c:v>
                </c:pt>
                <c:pt idx="23">
                  <c:v>-526236.6</c:v>
                </c:pt>
                <c:pt idx="24">
                  <c:v>-327062.59999999998</c:v>
                </c:pt>
                <c:pt idx="25">
                  <c:v>-327062.59999999998</c:v>
                </c:pt>
                <c:pt idx="26">
                  <c:v>-327062.59999999998</c:v>
                </c:pt>
                <c:pt idx="27">
                  <c:v>-26494.199999999997</c:v>
                </c:pt>
                <c:pt idx="28">
                  <c:v>-26494.199999999997</c:v>
                </c:pt>
                <c:pt idx="29">
                  <c:v>-26494.199999999997</c:v>
                </c:pt>
                <c:pt idx="30">
                  <c:v>0</c:v>
                </c:pt>
              </c:numCache>
            </c:numRef>
          </c:xVal>
          <c:yVal>
            <c:numRef>
              <c:f>'Pop 1950'!$O$122:$O$152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7F-4D24-B5B7-EBFD8BBCB94D}"/>
            </c:ext>
          </c:extLst>
        </c:ser>
        <c:ser>
          <c:idx val="3"/>
          <c:order val="1"/>
          <c:tx>
            <c:strRef>
              <c:f>'Pop 1950'!$J$136</c:f>
              <c:strCache>
                <c:ptCount val="1"/>
                <c:pt idx="0">
                  <c:v>Divorcé (-es)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'Pop 1950'!$U$122:$U$152</c:f>
              <c:numCache>
                <c:formatCode>#\ ##0" "</c:formatCode>
                <c:ptCount val="31"/>
                <c:pt idx="0">
                  <c:v>0</c:v>
                </c:pt>
                <c:pt idx="1">
                  <c:v>-1258671</c:v>
                </c:pt>
                <c:pt idx="2">
                  <c:v>-1258671</c:v>
                </c:pt>
                <c:pt idx="3">
                  <c:v>-1051932</c:v>
                </c:pt>
                <c:pt idx="4">
                  <c:v>-1051932</c:v>
                </c:pt>
                <c:pt idx="5">
                  <c:v>-1051932</c:v>
                </c:pt>
                <c:pt idx="6">
                  <c:v>-814461.6</c:v>
                </c:pt>
                <c:pt idx="7">
                  <c:v>-814461.6</c:v>
                </c:pt>
                <c:pt idx="8">
                  <c:v>-814461.6</c:v>
                </c:pt>
                <c:pt idx="9">
                  <c:v>-893587.125</c:v>
                </c:pt>
                <c:pt idx="10">
                  <c:v>-893587.125</c:v>
                </c:pt>
                <c:pt idx="11">
                  <c:v>-893587.125</c:v>
                </c:pt>
                <c:pt idx="12">
                  <c:v>-987413.57142857136</c:v>
                </c:pt>
                <c:pt idx="13">
                  <c:v>-987413.57142857136</c:v>
                </c:pt>
                <c:pt idx="14">
                  <c:v>-987413.57142857136</c:v>
                </c:pt>
                <c:pt idx="15">
                  <c:v>-813575.60000000009</c:v>
                </c:pt>
                <c:pt idx="16">
                  <c:v>-813575.60000000009</c:v>
                </c:pt>
                <c:pt idx="17">
                  <c:v>-813575.60000000009</c:v>
                </c:pt>
                <c:pt idx="18">
                  <c:v>-854080.20000000007</c:v>
                </c:pt>
                <c:pt idx="19">
                  <c:v>-854080.20000000007</c:v>
                </c:pt>
                <c:pt idx="20">
                  <c:v>-854080.20000000007</c:v>
                </c:pt>
                <c:pt idx="21">
                  <c:v>-535302.6</c:v>
                </c:pt>
                <c:pt idx="22">
                  <c:v>-535302.6</c:v>
                </c:pt>
                <c:pt idx="23">
                  <c:v>-535302.6</c:v>
                </c:pt>
                <c:pt idx="24">
                  <c:v>-331098.59999999998</c:v>
                </c:pt>
                <c:pt idx="25">
                  <c:v>-331098.59999999998</c:v>
                </c:pt>
                <c:pt idx="26">
                  <c:v>-331098.59999999998</c:v>
                </c:pt>
                <c:pt idx="27">
                  <c:v>-26662.049999999996</c:v>
                </c:pt>
                <c:pt idx="28">
                  <c:v>-26662.049999999996</c:v>
                </c:pt>
                <c:pt idx="29">
                  <c:v>-26662.049999999996</c:v>
                </c:pt>
                <c:pt idx="30">
                  <c:v>0</c:v>
                </c:pt>
              </c:numCache>
            </c:numRef>
          </c:xVal>
          <c:yVal>
            <c:numRef>
              <c:f>'Pop 1950'!$O$122:$O$152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7F-4D24-B5B7-EBFD8BBCB94D}"/>
            </c:ext>
          </c:extLst>
        </c:ser>
        <c:ser>
          <c:idx val="1"/>
          <c:order val="2"/>
          <c:tx>
            <c:strRef>
              <c:f>'Pop 1950'!$J$134</c:f>
              <c:strCache>
                <c:ptCount val="1"/>
                <c:pt idx="0">
                  <c:v>Mariés (-es)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'Pop 1950'!$S$122:$S$152</c:f>
              <c:numCache>
                <c:formatCode>#\ ##0" "</c:formatCode>
                <c:ptCount val="31"/>
                <c:pt idx="0">
                  <c:v>0</c:v>
                </c:pt>
                <c:pt idx="1">
                  <c:v>-1258671</c:v>
                </c:pt>
                <c:pt idx="2">
                  <c:v>-1258671</c:v>
                </c:pt>
                <c:pt idx="3">
                  <c:v>-1051932</c:v>
                </c:pt>
                <c:pt idx="4">
                  <c:v>-1051932</c:v>
                </c:pt>
                <c:pt idx="5">
                  <c:v>-1051932</c:v>
                </c:pt>
                <c:pt idx="6">
                  <c:v>-814461.6</c:v>
                </c:pt>
                <c:pt idx="7">
                  <c:v>-814461.6</c:v>
                </c:pt>
                <c:pt idx="8">
                  <c:v>-814461.6</c:v>
                </c:pt>
                <c:pt idx="9">
                  <c:v>-893587.125</c:v>
                </c:pt>
                <c:pt idx="10">
                  <c:v>-893587.125</c:v>
                </c:pt>
                <c:pt idx="11">
                  <c:v>-893587.125</c:v>
                </c:pt>
                <c:pt idx="12">
                  <c:v>-986485.28571428568</c:v>
                </c:pt>
                <c:pt idx="13">
                  <c:v>-986485.28571428568</c:v>
                </c:pt>
                <c:pt idx="14">
                  <c:v>-986485.28571428568</c:v>
                </c:pt>
                <c:pt idx="15">
                  <c:v>-793173.4</c:v>
                </c:pt>
                <c:pt idx="16">
                  <c:v>-793173.4</c:v>
                </c:pt>
                <c:pt idx="17">
                  <c:v>-793173.4</c:v>
                </c:pt>
                <c:pt idx="18">
                  <c:v>-807564.60000000009</c:v>
                </c:pt>
                <c:pt idx="19">
                  <c:v>-807564.60000000009</c:v>
                </c:pt>
                <c:pt idx="20">
                  <c:v>-807564.60000000009</c:v>
                </c:pt>
                <c:pt idx="21">
                  <c:v>-483450.89999999997</c:v>
                </c:pt>
                <c:pt idx="22">
                  <c:v>-483450.89999999997</c:v>
                </c:pt>
                <c:pt idx="23">
                  <c:v>-483450.89999999997</c:v>
                </c:pt>
                <c:pt idx="24">
                  <c:v>-253975.2</c:v>
                </c:pt>
                <c:pt idx="25">
                  <c:v>-253975.2</c:v>
                </c:pt>
                <c:pt idx="26">
                  <c:v>-253975.2</c:v>
                </c:pt>
                <c:pt idx="27">
                  <c:v>-13796.4</c:v>
                </c:pt>
                <c:pt idx="28">
                  <c:v>-13796.4</c:v>
                </c:pt>
                <c:pt idx="29">
                  <c:v>-13796.4</c:v>
                </c:pt>
                <c:pt idx="30">
                  <c:v>0</c:v>
                </c:pt>
              </c:numCache>
            </c:numRef>
          </c:xVal>
          <c:yVal>
            <c:numRef>
              <c:f>'Pop 1950'!$O$122:$O$152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7F-4D24-B5B7-EBFD8BBCB94D}"/>
            </c:ext>
          </c:extLst>
        </c:ser>
        <c:ser>
          <c:idx val="0"/>
          <c:order val="3"/>
          <c:tx>
            <c:strRef>
              <c:f>'Pop 1950'!$R$7</c:f>
              <c:strCache>
                <c:ptCount val="1"/>
                <c:pt idx="0">
                  <c:v>Célibataires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'Pop 1950'!$R$122:$R$152</c:f>
              <c:numCache>
                <c:formatCode>#\ ##0" "</c:formatCode>
                <c:ptCount val="31"/>
                <c:pt idx="0">
                  <c:v>0</c:v>
                </c:pt>
                <c:pt idx="1">
                  <c:v>-1258671</c:v>
                </c:pt>
                <c:pt idx="2">
                  <c:v>-1258671</c:v>
                </c:pt>
                <c:pt idx="3">
                  <c:v>-1051932</c:v>
                </c:pt>
                <c:pt idx="4">
                  <c:v>-1051932</c:v>
                </c:pt>
                <c:pt idx="5">
                  <c:v>-1051932</c:v>
                </c:pt>
                <c:pt idx="6">
                  <c:v>-814461.6</c:v>
                </c:pt>
                <c:pt idx="7">
                  <c:v>-814461.6</c:v>
                </c:pt>
                <c:pt idx="8">
                  <c:v>-814461.6</c:v>
                </c:pt>
                <c:pt idx="9">
                  <c:v>-893553.75</c:v>
                </c:pt>
                <c:pt idx="10">
                  <c:v>-893553.75</c:v>
                </c:pt>
                <c:pt idx="11">
                  <c:v>-893553.75</c:v>
                </c:pt>
                <c:pt idx="12">
                  <c:v>-815760</c:v>
                </c:pt>
                <c:pt idx="13">
                  <c:v>-815760</c:v>
                </c:pt>
                <c:pt idx="14">
                  <c:v>-815760</c:v>
                </c:pt>
                <c:pt idx="15">
                  <c:v>-195151.4</c:v>
                </c:pt>
                <c:pt idx="16">
                  <c:v>-195151.4</c:v>
                </c:pt>
                <c:pt idx="17">
                  <c:v>-195151.4</c:v>
                </c:pt>
                <c:pt idx="18">
                  <c:v>-90602.8</c:v>
                </c:pt>
                <c:pt idx="19">
                  <c:v>-90602.8</c:v>
                </c:pt>
                <c:pt idx="20">
                  <c:v>-90602.8</c:v>
                </c:pt>
                <c:pt idx="21">
                  <c:v>-38387.1</c:v>
                </c:pt>
                <c:pt idx="22">
                  <c:v>-38387.1</c:v>
                </c:pt>
                <c:pt idx="23">
                  <c:v>-38387.1</c:v>
                </c:pt>
                <c:pt idx="24">
                  <c:v>-22462.2</c:v>
                </c:pt>
                <c:pt idx="25">
                  <c:v>-22462.2</c:v>
                </c:pt>
                <c:pt idx="26">
                  <c:v>-22462.2</c:v>
                </c:pt>
                <c:pt idx="27">
                  <c:v>-1692</c:v>
                </c:pt>
                <c:pt idx="28">
                  <c:v>-1692</c:v>
                </c:pt>
                <c:pt idx="29">
                  <c:v>-1692</c:v>
                </c:pt>
                <c:pt idx="30">
                  <c:v>0</c:v>
                </c:pt>
              </c:numCache>
            </c:numRef>
          </c:xVal>
          <c:yVal>
            <c:numRef>
              <c:f>'Pop 1950'!$O$122:$O$152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7F-4D24-B5B7-EBFD8BBCB94D}"/>
            </c:ext>
          </c:extLst>
        </c:ser>
        <c:ser>
          <c:idx val="4"/>
          <c:order val="4"/>
          <c:tx>
            <c:strRef>
              <c:f>'Pop 1950'!$Y$7</c:f>
              <c:strCache>
                <c:ptCount val="1"/>
                <c:pt idx="0">
                  <c:v>Veuves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'Pop 1950'!$Y$122:$Y$152</c:f>
              <c:numCache>
                <c:formatCode>#\ ##0" "</c:formatCode>
                <c:ptCount val="31"/>
                <c:pt idx="0">
                  <c:v>0</c:v>
                </c:pt>
                <c:pt idx="1">
                  <c:v>1210352</c:v>
                </c:pt>
                <c:pt idx="2">
                  <c:v>1210352</c:v>
                </c:pt>
                <c:pt idx="3">
                  <c:v>1016082</c:v>
                </c:pt>
                <c:pt idx="4">
                  <c:v>1016082</c:v>
                </c:pt>
                <c:pt idx="5">
                  <c:v>1016082</c:v>
                </c:pt>
                <c:pt idx="6">
                  <c:v>789821.39999999991</c:v>
                </c:pt>
                <c:pt idx="7">
                  <c:v>789821.39999999991</c:v>
                </c:pt>
                <c:pt idx="8">
                  <c:v>789821.39999999991</c:v>
                </c:pt>
                <c:pt idx="9">
                  <c:v>876650.25</c:v>
                </c:pt>
                <c:pt idx="10">
                  <c:v>876650.25</c:v>
                </c:pt>
                <c:pt idx="11">
                  <c:v>876650.25</c:v>
                </c:pt>
                <c:pt idx="12">
                  <c:v>950527.71428571409</c:v>
                </c:pt>
                <c:pt idx="13">
                  <c:v>950527.71428571409</c:v>
                </c:pt>
                <c:pt idx="14">
                  <c:v>950527.71428571409</c:v>
                </c:pt>
                <c:pt idx="15">
                  <c:v>789865.8</c:v>
                </c:pt>
                <c:pt idx="16">
                  <c:v>789865.8</c:v>
                </c:pt>
                <c:pt idx="17">
                  <c:v>789865.8</c:v>
                </c:pt>
                <c:pt idx="18">
                  <c:v>871561.2</c:v>
                </c:pt>
                <c:pt idx="19">
                  <c:v>871561.2</c:v>
                </c:pt>
                <c:pt idx="20">
                  <c:v>871561.2</c:v>
                </c:pt>
                <c:pt idx="21">
                  <c:v>725504.1</c:v>
                </c:pt>
                <c:pt idx="22">
                  <c:v>725504.1</c:v>
                </c:pt>
                <c:pt idx="23">
                  <c:v>725504.1</c:v>
                </c:pt>
                <c:pt idx="24">
                  <c:v>477352.60000000003</c:v>
                </c:pt>
                <c:pt idx="25">
                  <c:v>477352.60000000003</c:v>
                </c:pt>
                <c:pt idx="26">
                  <c:v>477352.60000000003</c:v>
                </c:pt>
                <c:pt idx="27">
                  <c:v>47799.149999999994</c:v>
                </c:pt>
                <c:pt idx="28">
                  <c:v>47799.149999999994</c:v>
                </c:pt>
                <c:pt idx="29">
                  <c:v>47799.149999999994</c:v>
                </c:pt>
                <c:pt idx="30">
                  <c:v>0</c:v>
                </c:pt>
              </c:numCache>
            </c:numRef>
          </c:xVal>
          <c:yVal>
            <c:numRef>
              <c:f>'Pop 1950'!$O$122:$O$152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87F-4D24-B5B7-EBFD8BBCB94D}"/>
            </c:ext>
          </c:extLst>
        </c:ser>
        <c:ser>
          <c:idx val="5"/>
          <c:order val="5"/>
          <c:tx>
            <c:strRef>
              <c:f>'Pop 1950'!$Z$7</c:f>
              <c:strCache>
                <c:ptCount val="1"/>
                <c:pt idx="0">
                  <c:v>Divorcées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'Pop 1950'!$Z$122:$Z$152</c:f>
              <c:numCache>
                <c:formatCode>#\ ##0" "</c:formatCode>
                <c:ptCount val="31"/>
                <c:pt idx="0">
                  <c:v>0</c:v>
                </c:pt>
                <c:pt idx="1">
                  <c:v>1210352</c:v>
                </c:pt>
                <c:pt idx="2">
                  <c:v>1210352</c:v>
                </c:pt>
                <c:pt idx="3">
                  <c:v>1016082</c:v>
                </c:pt>
                <c:pt idx="4">
                  <c:v>1016082</c:v>
                </c:pt>
                <c:pt idx="5">
                  <c:v>1016082</c:v>
                </c:pt>
                <c:pt idx="6">
                  <c:v>789821.39999999991</c:v>
                </c:pt>
                <c:pt idx="7">
                  <c:v>789821.39999999991</c:v>
                </c:pt>
                <c:pt idx="8">
                  <c:v>789821.39999999991</c:v>
                </c:pt>
                <c:pt idx="9">
                  <c:v>876651.375</c:v>
                </c:pt>
                <c:pt idx="10">
                  <c:v>876651.375</c:v>
                </c:pt>
                <c:pt idx="11">
                  <c:v>876651.375</c:v>
                </c:pt>
                <c:pt idx="12">
                  <c:v>952838.57142857125</c:v>
                </c:pt>
                <c:pt idx="13">
                  <c:v>952838.57142857125</c:v>
                </c:pt>
                <c:pt idx="14">
                  <c:v>952838.57142857125</c:v>
                </c:pt>
                <c:pt idx="15">
                  <c:v>814629</c:v>
                </c:pt>
                <c:pt idx="16">
                  <c:v>814629</c:v>
                </c:pt>
                <c:pt idx="17">
                  <c:v>814629</c:v>
                </c:pt>
                <c:pt idx="18">
                  <c:v>897354.39999999991</c:v>
                </c:pt>
                <c:pt idx="19">
                  <c:v>897354.39999999991</c:v>
                </c:pt>
                <c:pt idx="20">
                  <c:v>897354.39999999991</c:v>
                </c:pt>
                <c:pt idx="21">
                  <c:v>740465.1</c:v>
                </c:pt>
                <c:pt idx="22">
                  <c:v>740465.1</c:v>
                </c:pt>
                <c:pt idx="23">
                  <c:v>740465.1</c:v>
                </c:pt>
                <c:pt idx="24">
                  <c:v>484349.4</c:v>
                </c:pt>
                <c:pt idx="25">
                  <c:v>484349.4</c:v>
                </c:pt>
                <c:pt idx="26">
                  <c:v>484349.4</c:v>
                </c:pt>
                <c:pt idx="27">
                  <c:v>48188.099999999991</c:v>
                </c:pt>
                <c:pt idx="28">
                  <c:v>48188.099999999991</c:v>
                </c:pt>
                <c:pt idx="29">
                  <c:v>48188.099999999991</c:v>
                </c:pt>
                <c:pt idx="30">
                  <c:v>0</c:v>
                </c:pt>
              </c:numCache>
            </c:numRef>
          </c:xVal>
          <c:yVal>
            <c:numRef>
              <c:f>'Pop 1950'!$O$122:$O$152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87F-4D24-B5B7-EBFD8BBCB94D}"/>
            </c:ext>
          </c:extLst>
        </c:ser>
        <c:ser>
          <c:idx val="6"/>
          <c:order val="6"/>
          <c:tx>
            <c:strRef>
              <c:f>'Pop 1950'!$X$7</c:f>
              <c:strCache>
                <c:ptCount val="1"/>
                <c:pt idx="0">
                  <c:v>Mariées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'Pop 1950'!$X$122:$X$152</c:f>
              <c:numCache>
                <c:formatCode>#\ ##0" "</c:formatCode>
                <c:ptCount val="31"/>
                <c:pt idx="0">
                  <c:v>0</c:v>
                </c:pt>
                <c:pt idx="1">
                  <c:v>1210352</c:v>
                </c:pt>
                <c:pt idx="2">
                  <c:v>1210352</c:v>
                </c:pt>
                <c:pt idx="3">
                  <c:v>1016082</c:v>
                </c:pt>
                <c:pt idx="4">
                  <c:v>1016082</c:v>
                </c:pt>
                <c:pt idx="5">
                  <c:v>1016082</c:v>
                </c:pt>
                <c:pt idx="6">
                  <c:v>789821.39999999991</c:v>
                </c:pt>
                <c:pt idx="7">
                  <c:v>789821.39999999991</c:v>
                </c:pt>
                <c:pt idx="8">
                  <c:v>789821.39999999991</c:v>
                </c:pt>
                <c:pt idx="9">
                  <c:v>876645.375</c:v>
                </c:pt>
                <c:pt idx="10">
                  <c:v>876645.375</c:v>
                </c:pt>
                <c:pt idx="11">
                  <c:v>876645.375</c:v>
                </c:pt>
                <c:pt idx="12">
                  <c:v>949089.42857142841</c:v>
                </c:pt>
                <c:pt idx="13">
                  <c:v>949089.42857142841</c:v>
                </c:pt>
                <c:pt idx="14">
                  <c:v>949089.42857142841</c:v>
                </c:pt>
                <c:pt idx="15">
                  <c:v>772545</c:v>
                </c:pt>
                <c:pt idx="16">
                  <c:v>772545</c:v>
                </c:pt>
                <c:pt idx="17">
                  <c:v>772545</c:v>
                </c:pt>
                <c:pt idx="18">
                  <c:v>782012.6</c:v>
                </c:pt>
                <c:pt idx="19">
                  <c:v>782012.6</c:v>
                </c:pt>
                <c:pt idx="20">
                  <c:v>782012.6</c:v>
                </c:pt>
                <c:pt idx="21">
                  <c:v>507039.3</c:v>
                </c:pt>
                <c:pt idx="22">
                  <c:v>507039.3</c:v>
                </c:pt>
                <c:pt idx="23">
                  <c:v>507039.3</c:v>
                </c:pt>
                <c:pt idx="24">
                  <c:v>207882.2</c:v>
                </c:pt>
                <c:pt idx="25">
                  <c:v>207882.2</c:v>
                </c:pt>
                <c:pt idx="26">
                  <c:v>207882.2</c:v>
                </c:pt>
                <c:pt idx="27">
                  <c:v>9271.7999999999993</c:v>
                </c:pt>
                <c:pt idx="28">
                  <c:v>9271.7999999999993</c:v>
                </c:pt>
                <c:pt idx="29">
                  <c:v>9271.7999999999993</c:v>
                </c:pt>
                <c:pt idx="30">
                  <c:v>0</c:v>
                </c:pt>
              </c:numCache>
            </c:numRef>
          </c:xVal>
          <c:yVal>
            <c:numRef>
              <c:f>'Pop 1950'!$O$122:$O$152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87F-4D24-B5B7-EBFD8BBCB94D}"/>
            </c:ext>
          </c:extLst>
        </c:ser>
        <c:ser>
          <c:idx val="7"/>
          <c:order val="7"/>
          <c:tx>
            <c:strRef>
              <c:f>'Pop 1950'!$W$7</c:f>
              <c:strCache>
                <c:ptCount val="1"/>
                <c:pt idx="0">
                  <c:v>Célibataires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'Pop 1950'!$W$122:$W$152</c:f>
              <c:numCache>
                <c:formatCode>#\ ##0" "</c:formatCode>
                <c:ptCount val="31"/>
                <c:pt idx="0">
                  <c:v>0</c:v>
                </c:pt>
                <c:pt idx="1">
                  <c:v>1210352</c:v>
                </c:pt>
                <c:pt idx="2">
                  <c:v>1210352</c:v>
                </c:pt>
                <c:pt idx="3">
                  <c:v>1016082</c:v>
                </c:pt>
                <c:pt idx="4">
                  <c:v>1016082</c:v>
                </c:pt>
                <c:pt idx="5">
                  <c:v>1016082</c:v>
                </c:pt>
                <c:pt idx="6">
                  <c:v>789821.39999999991</c:v>
                </c:pt>
                <c:pt idx="7">
                  <c:v>789821.39999999991</c:v>
                </c:pt>
                <c:pt idx="8">
                  <c:v>789821.39999999991</c:v>
                </c:pt>
                <c:pt idx="9">
                  <c:v>872401.5</c:v>
                </c:pt>
                <c:pt idx="10">
                  <c:v>872401.5</c:v>
                </c:pt>
                <c:pt idx="11">
                  <c:v>872401.5</c:v>
                </c:pt>
                <c:pt idx="12">
                  <c:v>570125.57142857136</c:v>
                </c:pt>
                <c:pt idx="13">
                  <c:v>570125.57142857136</c:v>
                </c:pt>
                <c:pt idx="14">
                  <c:v>570125.57142857136</c:v>
                </c:pt>
                <c:pt idx="15">
                  <c:v>125671.2</c:v>
                </c:pt>
                <c:pt idx="16">
                  <c:v>125671.2</c:v>
                </c:pt>
                <c:pt idx="17">
                  <c:v>125671.2</c:v>
                </c:pt>
                <c:pt idx="18">
                  <c:v>100436.2</c:v>
                </c:pt>
                <c:pt idx="19">
                  <c:v>100436.2</c:v>
                </c:pt>
                <c:pt idx="20">
                  <c:v>100436.2</c:v>
                </c:pt>
                <c:pt idx="21">
                  <c:v>83971.8</c:v>
                </c:pt>
                <c:pt idx="22">
                  <c:v>83971.8</c:v>
                </c:pt>
                <c:pt idx="23">
                  <c:v>83971.8</c:v>
                </c:pt>
                <c:pt idx="24">
                  <c:v>49092.6</c:v>
                </c:pt>
                <c:pt idx="25">
                  <c:v>49092.6</c:v>
                </c:pt>
                <c:pt idx="26">
                  <c:v>49092.6</c:v>
                </c:pt>
                <c:pt idx="27">
                  <c:v>4832.25</c:v>
                </c:pt>
                <c:pt idx="28">
                  <c:v>4832.25</c:v>
                </c:pt>
                <c:pt idx="29">
                  <c:v>4832.25</c:v>
                </c:pt>
                <c:pt idx="30">
                  <c:v>0</c:v>
                </c:pt>
              </c:numCache>
            </c:numRef>
          </c:xVal>
          <c:yVal>
            <c:numRef>
              <c:f>'Pop 1950'!$O$122:$O$152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87F-4D24-B5B7-EBFD8BBCB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820480"/>
        <c:axId val="-191823200"/>
      </c:scatterChart>
      <c:valAx>
        <c:axId val="-19182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Black]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23200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-1918232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20480"/>
        <c:crosses val="autoZero"/>
        <c:crossBetween val="midCat"/>
        <c:majorUnit val="5"/>
        <c:minorUnit val="2.5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1143947711183784"/>
          <c:y val="0.27865654802199497"/>
          <c:w val="0.15361579052993191"/>
          <c:h val="0.16025747912732627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9299945230423"/>
          <c:y val="3.3182503770739065E-2"/>
          <c:w val="0.77743749510985927"/>
          <c:h val="0.8675557297419270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'Pop 1950'!$Q$4</c:f>
              <c:strCache>
                <c:ptCount val="1"/>
                <c:pt idx="0">
                  <c:v>Sexe masculin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'Pop 1950'!$Q$122:$Q$152</c:f>
              <c:numCache>
                <c:formatCode>#\ ##0" "</c:formatCode>
                <c:ptCount val="31"/>
                <c:pt idx="0">
                  <c:v>0</c:v>
                </c:pt>
                <c:pt idx="1">
                  <c:v>-1258671</c:v>
                </c:pt>
                <c:pt idx="2">
                  <c:v>-1258671</c:v>
                </c:pt>
                <c:pt idx="3">
                  <c:v>-1051932</c:v>
                </c:pt>
                <c:pt idx="4">
                  <c:v>-1051932</c:v>
                </c:pt>
                <c:pt idx="5">
                  <c:v>-1051932</c:v>
                </c:pt>
                <c:pt idx="6">
                  <c:v>-814461.6</c:v>
                </c:pt>
                <c:pt idx="7">
                  <c:v>-814461.6</c:v>
                </c:pt>
                <c:pt idx="8">
                  <c:v>-814461.6</c:v>
                </c:pt>
                <c:pt idx="9">
                  <c:v>-893587.125</c:v>
                </c:pt>
                <c:pt idx="10">
                  <c:v>-893587.125</c:v>
                </c:pt>
                <c:pt idx="11">
                  <c:v>-893587.125</c:v>
                </c:pt>
                <c:pt idx="12">
                  <c:v>-987413.57142857136</c:v>
                </c:pt>
                <c:pt idx="13">
                  <c:v>-987413.57142857136</c:v>
                </c:pt>
                <c:pt idx="14">
                  <c:v>-987413.57142857136</c:v>
                </c:pt>
                <c:pt idx="15">
                  <c:v>-813575.6</c:v>
                </c:pt>
                <c:pt idx="16">
                  <c:v>-813575.6</c:v>
                </c:pt>
                <c:pt idx="17">
                  <c:v>-813575.6</c:v>
                </c:pt>
                <c:pt idx="18">
                  <c:v>-854080.2</c:v>
                </c:pt>
                <c:pt idx="19">
                  <c:v>-854080.2</c:v>
                </c:pt>
                <c:pt idx="20">
                  <c:v>-854080.2</c:v>
                </c:pt>
                <c:pt idx="21">
                  <c:v>-535302.6</c:v>
                </c:pt>
                <c:pt idx="22">
                  <c:v>-535302.6</c:v>
                </c:pt>
                <c:pt idx="23">
                  <c:v>-535302.6</c:v>
                </c:pt>
                <c:pt idx="24">
                  <c:v>-331098.59999999998</c:v>
                </c:pt>
                <c:pt idx="25">
                  <c:v>-331098.59999999998</c:v>
                </c:pt>
                <c:pt idx="26">
                  <c:v>-331098.59999999998</c:v>
                </c:pt>
                <c:pt idx="27">
                  <c:v>-33346.199999999997</c:v>
                </c:pt>
                <c:pt idx="28">
                  <c:v>-33346.199999999997</c:v>
                </c:pt>
                <c:pt idx="29">
                  <c:v>-33346.199999999997</c:v>
                </c:pt>
                <c:pt idx="30">
                  <c:v>0</c:v>
                </c:pt>
              </c:numCache>
            </c:numRef>
          </c:xVal>
          <c:yVal>
            <c:numRef>
              <c:f>'Pop 1950'!$O$122:$O$152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31-41EA-B92D-7E1950A0AAAA}"/>
            </c:ext>
          </c:extLst>
        </c:ser>
        <c:ser>
          <c:idx val="7"/>
          <c:order val="1"/>
          <c:tx>
            <c:strRef>
              <c:f>'Pop 1950'!$V$4:$Z$4</c:f>
              <c:strCache>
                <c:ptCount val="1"/>
                <c:pt idx="0">
                  <c:v>Sexe féminin</c:v>
                </c:pt>
              </c:strCache>
            </c:strRef>
          </c:tx>
          <c:spPr>
            <a:ln w="19050" cap="rnd">
              <a:solidFill>
                <a:srgbClr val="FC10C9"/>
              </a:solidFill>
              <a:round/>
            </a:ln>
            <a:effectLst/>
          </c:spPr>
          <c:marker>
            <c:symbol val="none"/>
          </c:marker>
          <c:xVal>
            <c:numRef>
              <c:f>'Pop 1950'!$Z$122:$Z$152</c:f>
              <c:numCache>
                <c:formatCode>#\ ##0" "</c:formatCode>
                <c:ptCount val="31"/>
                <c:pt idx="0">
                  <c:v>0</c:v>
                </c:pt>
                <c:pt idx="1">
                  <c:v>1210352</c:v>
                </c:pt>
                <c:pt idx="2">
                  <c:v>1210352</c:v>
                </c:pt>
                <c:pt idx="3">
                  <c:v>1016082</c:v>
                </c:pt>
                <c:pt idx="4">
                  <c:v>1016082</c:v>
                </c:pt>
                <c:pt idx="5">
                  <c:v>1016082</c:v>
                </c:pt>
                <c:pt idx="6">
                  <c:v>789821.39999999991</c:v>
                </c:pt>
                <c:pt idx="7">
                  <c:v>789821.39999999991</c:v>
                </c:pt>
                <c:pt idx="8">
                  <c:v>789821.39999999991</c:v>
                </c:pt>
                <c:pt idx="9">
                  <c:v>876651.375</c:v>
                </c:pt>
                <c:pt idx="10">
                  <c:v>876651.375</c:v>
                </c:pt>
                <c:pt idx="11">
                  <c:v>876651.375</c:v>
                </c:pt>
                <c:pt idx="12">
                  <c:v>952838.57142857125</c:v>
                </c:pt>
                <c:pt idx="13">
                  <c:v>952838.57142857125</c:v>
                </c:pt>
                <c:pt idx="14">
                  <c:v>952838.57142857125</c:v>
                </c:pt>
                <c:pt idx="15">
                  <c:v>814629</c:v>
                </c:pt>
                <c:pt idx="16">
                  <c:v>814629</c:v>
                </c:pt>
                <c:pt idx="17">
                  <c:v>814629</c:v>
                </c:pt>
                <c:pt idx="18">
                  <c:v>897354.39999999991</c:v>
                </c:pt>
                <c:pt idx="19">
                  <c:v>897354.39999999991</c:v>
                </c:pt>
                <c:pt idx="20">
                  <c:v>897354.39999999991</c:v>
                </c:pt>
                <c:pt idx="21">
                  <c:v>740465.1</c:v>
                </c:pt>
                <c:pt idx="22">
                  <c:v>740465.1</c:v>
                </c:pt>
                <c:pt idx="23">
                  <c:v>740465.1</c:v>
                </c:pt>
                <c:pt idx="24">
                  <c:v>484349.4</c:v>
                </c:pt>
                <c:pt idx="25">
                  <c:v>484349.4</c:v>
                </c:pt>
                <c:pt idx="26">
                  <c:v>484349.4</c:v>
                </c:pt>
                <c:pt idx="27">
                  <c:v>48188.099999999991</c:v>
                </c:pt>
                <c:pt idx="28">
                  <c:v>48188.099999999991</c:v>
                </c:pt>
                <c:pt idx="29">
                  <c:v>48188.099999999991</c:v>
                </c:pt>
                <c:pt idx="30">
                  <c:v>0</c:v>
                </c:pt>
              </c:numCache>
            </c:numRef>
          </c:xVal>
          <c:yVal>
            <c:numRef>
              <c:f>'Pop 1950'!$O$122:$O$152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31-41EA-B92D-7E1950A0A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811776"/>
        <c:axId val="-191814496"/>
      </c:scatterChart>
      <c:valAx>
        <c:axId val="-19181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Black]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14496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-1918144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11776"/>
        <c:crosses val="autoZero"/>
        <c:crossBetween val="midCat"/>
        <c:majorUnit val="5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27496881480519"/>
          <c:y val="0.10520326361919689"/>
          <c:w val="0.16280896357979063"/>
          <c:h val="0.10181066733174192"/>
        </c:manualLayout>
      </c:layout>
      <c:overlay val="0"/>
      <c:spPr>
        <a:solidFill>
          <a:schemeClr val="tx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'Pop 1974'!$D$4</c:f>
          <c:strCache>
            <c:ptCount val="1"/>
            <c:pt idx="0">
              <c:v>Sexe masculin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'Pop 1974'!$E$7</c:f>
              <c:strCache>
                <c:ptCount val="1"/>
                <c:pt idx="0">
                  <c:v>Célibataires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 1974'!$B$10:$B$110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+</c:v>
                </c:pt>
              </c:strCache>
            </c:strRef>
          </c:cat>
          <c:val>
            <c:numRef>
              <c:f>'Pop 1974'!$E$10:$E$110</c:f>
              <c:numCache>
                <c:formatCode>#\ ##0" "</c:formatCode>
                <c:ptCount val="101"/>
                <c:pt idx="0">
                  <c:v>430458</c:v>
                </c:pt>
                <c:pt idx="1">
                  <c:v>439676</c:v>
                </c:pt>
                <c:pt idx="2">
                  <c:v>442553</c:v>
                </c:pt>
                <c:pt idx="3">
                  <c:v>428941</c:v>
                </c:pt>
                <c:pt idx="4">
                  <c:v>425066</c:v>
                </c:pt>
                <c:pt idx="5">
                  <c:v>424057</c:v>
                </c:pt>
                <c:pt idx="6">
                  <c:v>422746</c:v>
                </c:pt>
                <c:pt idx="7">
                  <c:v>433171</c:v>
                </c:pt>
                <c:pt idx="8">
                  <c:v>438595</c:v>
                </c:pt>
                <c:pt idx="9">
                  <c:v>447493</c:v>
                </c:pt>
                <c:pt idx="10">
                  <c:v>442749</c:v>
                </c:pt>
                <c:pt idx="11">
                  <c:v>431114</c:v>
                </c:pt>
                <c:pt idx="12">
                  <c:v>436959</c:v>
                </c:pt>
                <c:pt idx="13">
                  <c:v>431628</c:v>
                </c:pt>
                <c:pt idx="14">
                  <c:v>436419</c:v>
                </c:pt>
                <c:pt idx="15">
                  <c:v>428317</c:v>
                </c:pt>
                <c:pt idx="16">
                  <c:v>430418</c:v>
                </c:pt>
                <c:pt idx="17">
                  <c:v>427533</c:v>
                </c:pt>
                <c:pt idx="18">
                  <c:v>420582</c:v>
                </c:pt>
                <c:pt idx="19">
                  <c:v>409949</c:v>
                </c:pt>
                <c:pt idx="20">
                  <c:v>378667</c:v>
                </c:pt>
                <c:pt idx="21">
                  <c:v>342247</c:v>
                </c:pt>
                <c:pt idx="22">
                  <c:v>288870</c:v>
                </c:pt>
                <c:pt idx="23">
                  <c:v>242846</c:v>
                </c:pt>
                <c:pt idx="24">
                  <c:v>197612</c:v>
                </c:pt>
                <c:pt idx="25">
                  <c:v>162428</c:v>
                </c:pt>
                <c:pt idx="26">
                  <c:v>131506</c:v>
                </c:pt>
                <c:pt idx="27">
                  <c:v>105428</c:v>
                </c:pt>
                <c:pt idx="28">
                  <c:v>71057</c:v>
                </c:pt>
                <c:pt idx="29">
                  <c:v>62433</c:v>
                </c:pt>
                <c:pt idx="30">
                  <c:v>56212</c:v>
                </c:pt>
                <c:pt idx="31">
                  <c:v>49308</c:v>
                </c:pt>
                <c:pt idx="32">
                  <c:v>43538</c:v>
                </c:pt>
                <c:pt idx="33">
                  <c:v>44521</c:v>
                </c:pt>
                <c:pt idx="34">
                  <c:v>45647</c:v>
                </c:pt>
                <c:pt idx="35">
                  <c:v>44001</c:v>
                </c:pt>
                <c:pt idx="36">
                  <c:v>43471</c:v>
                </c:pt>
                <c:pt idx="37">
                  <c:v>43544</c:v>
                </c:pt>
                <c:pt idx="38">
                  <c:v>42889</c:v>
                </c:pt>
                <c:pt idx="39">
                  <c:v>43516</c:v>
                </c:pt>
                <c:pt idx="40">
                  <c:v>41529</c:v>
                </c:pt>
                <c:pt idx="41">
                  <c:v>42333</c:v>
                </c:pt>
                <c:pt idx="42">
                  <c:v>41773</c:v>
                </c:pt>
                <c:pt idx="43">
                  <c:v>43097</c:v>
                </c:pt>
                <c:pt idx="44">
                  <c:v>39274</c:v>
                </c:pt>
                <c:pt idx="45">
                  <c:v>39168</c:v>
                </c:pt>
                <c:pt idx="46">
                  <c:v>36661</c:v>
                </c:pt>
                <c:pt idx="47">
                  <c:v>36043</c:v>
                </c:pt>
                <c:pt idx="48">
                  <c:v>36467</c:v>
                </c:pt>
                <c:pt idx="49">
                  <c:v>34229</c:v>
                </c:pt>
                <c:pt idx="50">
                  <c:v>31891</c:v>
                </c:pt>
                <c:pt idx="51">
                  <c:v>30989</c:v>
                </c:pt>
                <c:pt idx="52">
                  <c:v>29851</c:v>
                </c:pt>
                <c:pt idx="53">
                  <c:v>28779</c:v>
                </c:pt>
                <c:pt idx="54">
                  <c:v>17273</c:v>
                </c:pt>
                <c:pt idx="55">
                  <c:v>15073</c:v>
                </c:pt>
                <c:pt idx="56">
                  <c:v>13141</c:v>
                </c:pt>
                <c:pt idx="57">
                  <c:v>12491</c:v>
                </c:pt>
                <c:pt idx="58">
                  <c:v>15854</c:v>
                </c:pt>
                <c:pt idx="59">
                  <c:v>22533</c:v>
                </c:pt>
                <c:pt idx="60">
                  <c:v>22541</c:v>
                </c:pt>
                <c:pt idx="61">
                  <c:v>22989</c:v>
                </c:pt>
                <c:pt idx="62">
                  <c:v>20861</c:v>
                </c:pt>
                <c:pt idx="63">
                  <c:v>21405</c:v>
                </c:pt>
                <c:pt idx="64">
                  <c:v>20569</c:v>
                </c:pt>
                <c:pt idx="65">
                  <c:v>19844</c:v>
                </c:pt>
                <c:pt idx="66">
                  <c:v>18530</c:v>
                </c:pt>
                <c:pt idx="67">
                  <c:v>17606</c:v>
                </c:pt>
                <c:pt idx="68">
                  <c:v>16783</c:v>
                </c:pt>
                <c:pt idx="69">
                  <c:v>15917</c:v>
                </c:pt>
                <c:pt idx="70">
                  <c:v>14756</c:v>
                </c:pt>
                <c:pt idx="71">
                  <c:v>13808</c:v>
                </c:pt>
                <c:pt idx="72">
                  <c:v>12536</c:v>
                </c:pt>
                <c:pt idx="73">
                  <c:v>10797</c:v>
                </c:pt>
                <c:pt idx="74">
                  <c:v>9252</c:v>
                </c:pt>
                <c:pt idx="75">
                  <c:v>7949</c:v>
                </c:pt>
                <c:pt idx="76">
                  <c:v>6849</c:v>
                </c:pt>
                <c:pt idx="77">
                  <c:v>5924</c:v>
                </c:pt>
                <c:pt idx="78">
                  <c:v>4569</c:v>
                </c:pt>
                <c:pt idx="79">
                  <c:v>3993</c:v>
                </c:pt>
                <c:pt idx="80">
                  <c:v>3574</c:v>
                </c:pt>
                <c:pt idx="81">
                  <c:v>2876</c:v>
                </c:pt>
                <c:pt idx="82">
                  <c:v>2620</c:v>
                </c:pt>
                <c:pt idx="83">
                  <c:v>2109</c:v>
                </c:pt>
                <c:pt idx="84">
                  <c:v>1942</c:v>
                </c:pt>
                <c:pt idx="85">
                  <c:v>1557</c:v>
                </c:pt>
                <c:pt idx="86">
                  <c:v>1311</c:v>
                </c:pt>
                <c:pt idx="87">
                  <c:v>968</c:v>
                </c:pt>
                <c:pt idx="88">
                  <c:v>835</c:v>
                </c:pt>
                <c:pt idx="89">
                  <c:v>516</c:v>
                </c:pt>
                <c:pt idx="90">
                  <c:v>368</c:v>
                </c:pt>
                <c:pt idx="91">
                  <c:v>245</c:v>
                </c:pt>
                <c:pt idx="92">
                  <c:v>151</c:v>
                </c:pt>
                <c:pt idx="93">
                  <c:v>122</c:v>
                </c:pt>
                <c:pt idx="94">
                  <c:v>97</c:v>
                </c:pt>
                <c:pt idx="95">
                  <c:v>74</c:v>
                </c:pt>
                <c:pt idx="96">
                  <c:v>64</c:v>
                </c:pt>
                <c:pt idx="97">
                  <c:v>60</c:v>
                </c:pt>
                <c:pt idx="98">
                  <c:v>14</c:v>
                </c:pt>
                <c:pt idx="99">
                  <c:v>1</c:v>
                </c:pt>
                <c:pt idx="10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3-48BB-9367-6D80E488E7D4}"/>
            </c:ext>
          </c:extLst>
        </c:ser>
        <c:ser>
          <c:idx val="1"/>
          <c:order val="1"/>
          <c:tx>
            <c:strRef>
              <c:f>'Pop 1974'!$F$7</c:f>
              <c:strCache>
                <c:ptCount val="1"/>
                <c:pt idx="0">
                  <c:v>Mariés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'Pop 1974'!$B$10:$B$110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+</c:v>
                </c:pt>
              </c:strCache>
            </c:strRef>
          </c:cat>
          <c:val>
            <c:numRef>
              <c:f>'Pop 1974'!$F$10:$F$110</c:f>
              <c:numCache>
                <c:formatCode>#\ ##0" "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469</c:v>
                </c:pt>
                <c:pt idx="18">
                  <c:v>4340</c:v>
                </c:pt>
                <c:pt idx="19">
                  <c:v>15403</c:v>
                </c:pt>
                <c:pt idx="20">
                  <c:v>38149</c:v>
                </c:pt>
                <c:pt idx="21">
                  <c:v>84331</c:v>
                </c:pt>
                <c:pt idx="22">
                  <c:v>139874</c:v>
                </c:pt>
                <c:pt idx="23">
                  <c:v>207154</c:v>
                </c:pt>
                <c:pt idx="24">
                  <c:v>253483</c:v>
                </c:pt>
                <c:pt idx="25">
                  <c:v>293583</c:v>
                </c:pt>
                <c:pt idx="26">
                  <c:v>323726</c:v>
                </c:pt>
                <c:pt idx="27">
                  <c:v>327004</c:v>
                </c:pt>
                <c:pt idx="28">
                  <c:v>257957</c:v>
                </c:pt>
                <c:pt idx="29">
                  <c:v>263481</c:v>
                </c:pt>
                <c:pt idx="30">
                  <c:v>266607</c:v>
                </c:pt>
                <c:pt idx="31">
                  <c:v>254435</c:v>
                </c:pt>
                <c:pt idx="32">
                  <c:v>232449</c:v>
                </c:pt>
                <c:pt idx="33">
                  <c:v>247092</c:v>
                </c:pt>
                <c:pt idx="34">
                  <c:v>264163</c:v>
                </c:pt>
                <c:pt idx="35">
                  <c:v>265214</c:v>
                </c:pt>
                <c:pt idx="36">
                  <c:v>266764</c:v>
                </c:pt>
                <c:pt idx="37">
                  <c:v>272419</c:v>
                </c:pt>
                <c:pt idx="38">
                  <c:v>270564</c:v>
                </c:pt>
                <c:pt idx="39">
                  <c:v>282132</c:v>
                </c:pt>
                <c:pt idx="40">
                  <c:v>278629</c:v>
                </c:pt>
                <c:pt idx="41">
                  <c:v>291644</c:v>
                </c:pt>
                <c:pt idx="42">
                  <c:v>290569</c:v>
                </c:pt>
                <c:pt idx="43">
                  <c:v>296813</c:v>
                </c:pt>
                <c:pt idx="44">
                  <c:v>282686</c:v>
                </c:pt>
                <c:pt idx="45">
                  <c:v>284128</c:v>
                </c:pt>
                <c:pt idx="46">
                  <c:v>279458</c:v>
                </c:pt>
                <c:pt idx="47">
                  <c:v>279512</c:v>
                </c:pt>
                <c:pt idx="48">
                  <c:v>275862</c:v>
                </c:pt>
                <c:pt idx="49">
                  <c:v>266451</c:v>
                </c:pt>
                <c:pt idx="50">
                  <c:v>267670</c:v>
                </c:pt>
                <c:pt idx="51">
                  <c:v>267651</c:v>
                </c:pt>
                <c:pt idx="52">
                  <c:v>273871</c:v>
                </c:pt>
                <c:pt idx="53">
                  <c:v>281866</c:v>
                </c:pt>
                <c:pt idx="54">
                  <c:v>168430</c:v>
                </c:pt>
                <c:pt idx="55">
                  <c:v>147406</c:v>
                </c:pt>
                <c:pt idx="56">
                  <c:v>128821</c:v>
                </c:pt>
                <c:pt idx="57">
                  <c:v>119821</c:v>
                </c:pt>
                <c:pt idx="58">
                  <c:v>146705</c:v>
                </c:pt>
                <c:pt idx="59">
                  <c:v>213088</c:v>
                </c:pt>
                <c:pt idx="60">
                  <c:v>214471</c:v>
                </c:pt>
                <c:pt idx="61">
                  <c:v>212128</c:v>
                </c:pt>
                <c:pt idx="62">
                  <c:v>193209</c:v>
                </c:pt>
                <c:pt idx="63">
                  <c:v>197922</c:v>
                </c:pt>
                <c:pt idx="64">
                  <c:v>189165</c:v>
                </c:pt>
                <c:pt idx="65">
                  <c:v>184964</c:v>
                </c:pt>
                <c:pt idx="66">
                  <c:v>172953</c:v>
                </c:pt>
                <c:pt idx="67">
                  <c:v>168076</c:v>
                </c:pt>
                <c:pt idx="68">
                  <c:v>160416</c:v>
                </c:pt>
                <c:pt idx="69">
                  <c:v>150905</c:v>
                </c:pt>
                <c:pt idx="70">
                  <c:v>142441</c:v>
                </c:pt>
                <c:pt idx="71">
                  <c:v>134898</c:v>
                </c:pt>
                <c:pt idx="72">
                  <c:v>124578</c:v>
                </c:pt>
                <c:pt idx="73">
                  <c:v>109122</c:v>
                </c:pt>
                <c:pt idx="74">
                  <c:v>98380</c:v>
                </c:pt>
                <c:pt idx="75">
                  <c:v>83923</c:v>
                </c:pt>
                <c:pt idx="76">
                  <c:v>73535</c:v>
                </c:pt>
                <c:pt idx="77">
                  <c:v>63313</c:v>
                </c:pt>
                <c:pt idx="78">
                  <c:v>48401</c:v>
                </c:pt>
                <c:pt idx="79">
                  <c:v>42947</c:v>
                </c:pt>
                <c:pt idx="80">
                  <c:v>37473</c:v>
                </c:pt>
                <c:pt idx="81">
                  <c:v>30534</c:v>
                </c:pt>
                <c:pt idx="82">
                  <c:v>26779</c:v>
                </c:pt>
                <c:pt idx="83">
                  <c:v>21240</c:v>
                </c:pt>
                <c:pt idx="84">
                  <c:v>18224</c:v>
                </c:pt>
                <c:pt idx="85">
                  <c:v>14394</c:v>
                </c:pt>
                <c:pt idx="86">
                  <c:v>10814</c:v>
                </c:pt>
                <c:pt idx="87">
                  <c:v>7855</c:v>
                </c:pt>
                <c:pt idx="88">
                  <c:v>5698</c:v>
                </c:pt>
                <c:pt idx="89">
                  <c:v>4302</c:v>
                </c:pt>
                <c:pt idx="90">
                  <c:v>3013</c:v>
                </c:pt>
                <c:pt idx="91">
                  <c:v>2227</c:v>
                </c:pt>
                <c:pt idx="92">
                  <c:v>1415</c:v>
                </c:pt>
                <c:pt idx="93">
                  <c:v>858</c:v>
                </c:pt>
                <c:pt idx="94">
                  <c:v>350</c:v>
                </c:pt>
                <c:pt idx="95">
                  <c:v>292</c:v>
                </c:pt>
                <c:pt idx="96">
                  <c:v>184</c:v>
                </c:pt>
                <c:pt idx="97">
                  <c:v>143</c:v>
                </c:pt>
                <c:pt idx="98">
                  <c:v>52</c:v>
                </c:pt>
                <c:pt idx="99">
                  <c:v>1</c:v>
                </c:pt>
                <c:pt idx="10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3-48BB-9367-6D80E488E7D4}"/>
            </c:ext>
          </c:extLst>
        </c:ser>
        <c:ser>
          <c:idx val="3"/>
          <c:order val="2"/>
          <c:tx>
            <c:strRef>
              <c:f>'Pop 1974'!$H$7</c:f>
              <c:strCache>
                <c:ptCount val="1"/>
                <c:pt idx="0">
                  <c:v>Divorcés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'Pop 1974'!$B$10:$B$110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+</c:v>
                </c:pt>
              </c:strCache>
            </c:strRef>
          </c:cat>
          <c:val>
            <c:numRef>
              <c:f>'Pop 1974'!$H$10:$H$110</c:f>
              <c:numCache>
                <c:formatCode>#\ ##0" "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</c:v>
                </c:pt>
                <c:pt idx="19">
                  <c:v>47</c:v>
                </c:pt>
                <c:pt idx="20">
                  <c:v>300</c:v>
                </c:pt>
                <c:pt idx="21">
                  <c:v>800</c:v>
                </c:pt>
                <c:pt idx="22">
                  <c:v>1060</c:v>
                </c:pt>
                <c:pt idx="23">
                  <c:v>1242</c:v>
                </c:pt>
                <c:pt idx="24">
                  <c:v>2330</c:v>
                </c:pt>
                <c:pt idx="25">
                  <c:v>3452</c:v>
                </c:pt>
                <c:pt idx="26">
                  <c:v>4628</c:v>
                </c:pt>
                <c:pt idx="27">
                  <c:v>6076</c:v>
                </c:pt>
                <c:pt idx="28">
                  <c:v>5274</c:v>
                </c:pt>
                <c:pt idx="29">
                  <c:v>6061</c:v>
                </c:pt>
                <c:pt idx="30">
                  <c:v>6510</c:v>
                </c:pt>
                <c:pt idx="31">
                  <c:v>6330</c:v>
                </c:pt>
                <c:pt idx="32">
                  <c:v>5580</c:v>
                </c:pt>
                <c:pt idx="33">
                  <c:v>6059</c:v>
                </c:pt>
                <c:pt idx="34">
                  <c:v>6384</c:v>
                </c:pt>
                <c:pt idx="35">
                  <c:v>6914</c:v>
                </c:pt>
                <c:pt idx="36">
                  <c:v>7070</c:v>
                </c:pt>
                <c:pt idx="37">
                  <c:v>7369</c:v>
                </c:pt>
                <c:pt idx="38">
                  <c:v>7529</c:v>
                </c:pt>
                <c:pt idx="39">
                  <c:v>7842</c:v>
                </c:pt>
                <c:pt idx="40">
                  <c:v>8604</c:v>
                </c:pt>
                <c:pt idx="41">
                  <c:v>8658</c:v>
                </c:pt>
                <c:pt idx="42">
                  <c:v>8733</c:v>
                </c:pt>
                <c:pt idx="43">
                  <c:v>9663</c:v>
                </c:pt>
                <c:pt idx="44">
                  <c:v>9252</c:v>
                </c:pt>
                <c:pt idx="45">
                  <c:v>9604</c:v>
                </c:pt>
                <c:pt idx="46">
                  <c:v>9538</c:v>
                </c:pt>
                <c:pt idx="47">
                  <c:v>9300</c:v>
                </c:pt>
                <c:pt idx="48">
                  <c:v>9716</c:v>
                </c:pt>
                <c:pt idx="49">
                  <c:v>8997</c:v>
                </c:pt>
                <c:pt idx="50">
                  <c:v>9301</c:v>
                </c:pt>
                <c:pt idx="51">
                  <c:v>9202</c:v>
                </c:pt>
                <c:pt idx="52">
                  <c:v>9352</c:v>
                </c:pt>
                <c:pt idx="53">
                  <c:v>9712</c:v>
                </c:pt>
                <c:pt idx="54">
                  <c:v>6001</c:v>
                </c:pt>
                <c:pt idx="55">
                  <c:v>5198</c:v>
                </c:pt>
                <c:pt idx="56">
                  <c:v>4627</c:v>
                </c:pt>
                <c:pt idx="57">
                  <c:v>4321</c:v>
                </c:pt>
                <c:pt idx="58">
                  <c:v>5058</c:v>
                </c:pt>
                <c:pt idx="59">
                  <c:v>7403</c:v>
                </c:pt>
                <c:pt idx="60">
                  <c:v>7499</c:v>
                </c:pt>
                <c:pt idx="61">
                  <c:v>7457</c:v>
                </c:pt>
                <c:pt idx="62">
                  <c:v>6830</c:v>
                </c:pt>
                <c:pt idx="63">
                  <c:v>6751</c:v>
                </c:pt>
                <c:pt idx="64">
                  <c:v>6565</c:v>
                </c:pt>
                <c:pt idx="65">
                  <c:v>6174</c:v>
                </c:pt>
                <c:pt idx="66">
                  <c:v>5704</c:v>
                </c:pt>
                <c:pt idx="67">
                  <c:v>5533</c:v>
                </c:pt>
                <c:pt idx="68">
                  <c:v>5100</c:v>
                </c:pt>
                <c:pt idx="69">
                  <c:v>4495</c:v>
                </c:pt>
                <c:pt idx="70">
                  <c:v>4030</c:v>
                </c:pt>
                <c:pt idx="71">
                  <c:v>3706</c:v>
                </c:pt>
                <c:pt idx="72">
                  <c:v>3195</c:v>
                </c:pt>
                <c:pt idx="73">
                  <c:v>2774</c:v>
                </c:pt>
                <c:pt idx="74">
                  <c:v>2430</c:v>
                </c:pt>
                <c:pt idx="75">
                  <c:v>1934</c:v>
                </c:pt>
                <c:pt idx="76">
                  <c:v>1651</c:v>
                </c:pt>
                <c:pt idx="77">
                  <c:v>1417</c:v>
                </c:pt>
                <c:pt idx="78">
                  <c:v>1027</c:v>
                </c:pt>
                <c:pt idx="79">
                  <c:v>845</c:v>
                </c:pt>
                <c:pt idx="80">
                  <c:v>810</c:v>
                </c:pt>
                <c:pt idx="81">
                  <c:v>614</c:v>
                </c:pt>
                <c:pt idx="82">
                  <c:v>521</c:v>
                </c:pt>
                <c:pt idx="83">
                  <c:v>433</c:v>
                </c:pt>
                <c:pt idx="84">
                  <c:v>392</c:v>
                </c:pt>
                <c:pt idx="85">
                  <c:v>351</c:v>
                </c:pt>
                <c:pt idx="86">
                  <c:v>289</c:v>
                </c:pt>
                <c:pt idx="87">
                  <c:v>229</c:v>
                </c:pt>
                <c:pt idx="88">
                  <c:v>186</c:v>
                </c:pt>
                <c:pt idx="89">
                  <c:v>154</c:v>
                </c:pt>
                <c:pt idx="90">
                  <c:v>113</c:v>
                </c:pt>
                <c:pt idx="91">
                  <c:v>84</c:v>
                </c:pt>
                <c:pt idx="92">
                  <c:v>66</c:v>
                </c:pt>
                <c:pt idx="93">
                  <c:v>52</c:v>
                </c:pt>
                <c:pt idx="94">
                  <c:v>41</c:v>
                </c:pt>
                <c:pt idx="95">
                  <c:v>31</c:v>
                </c:pt>
                <c:pt idx="96">
                  <c:v>26</c:v>
                </c:pt>
                <c:pt idx="97">
                  <c:v>15</c:v>
                </c:pt>
                <c:pt idx="98">
                  <c:v>10</c:v>
                </c:pt>
                <c:pt idx="99">
                  <c:v>18</c:v>
                </c:pt>
                <c:pt idx="10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3-48BB-9367-6D80E488E7D4}"/>
            </c:ext>
          </c:extLst>
        </c:ser>
        <c:ser>
          <c:idx val="2"/>
          <c:order val="3"/>
          <c:tx>
            <c:strRef>
              <c:f>'Pop 1974'!$G$7</c:f>
              <c:strCache>
                <c:ptCount val="1"/>
                <c:pt idx="0">
                  <c:v>Veufs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'Pop 1974'!$B$10:$B$110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+</c:v>
                </c:pt>
              </c:strCache>
            </c:strRef>
          </c:cat>
          <c:val>
            <c:numRef>
              <c:f>'Pop 1974'!$G$10:$G$110</c:f>
              <c:numCache>
                <c:formatCode>#\ ##0" "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45</c:v>
                </c:pt>
                <c:pt idx="20">
                  <c:v>56</c:v>
                </c:pt>
                <c:pt idx="21">
                  <c:v>118</c:v>
                </c:pt>
                <c:pt idx="22">
                  <c:v>152</c:v>
                </c:pt>
                <c:pt idx="23">
                  <c:v>228</c:v>
                </c:pt>
                <c:pt idx="24">
                  <c:v>248</c:v>
                </c:pt>
                <c:pt idx="25">
                  <c:v>345</c:v>
                </c:pt>
                <c:pt idx="26">
                  <c:v>449</c:v>
                </c:pt>
                <c:pt idx="27">
                  <c:v>499</c:v>
                </c:pt>
                <c:pt idx="28">
                  <c:v>425</c:v>
                </c:pt>
                <c:pt idx="29">
                  <c:v>482</c:v>
                </c:pt>
                <c:pt idx="30">
                  <c:v>538</c:v>
                </c:pt>
                <c:pt idx="31">
                  <c:v>595</c:v>
                </c:pt>
                <c:pt idx="32">
                  <c:v>708</c:v>
                </c:pt>
                <c:pt idx="33">
                  <c:v>685</c:v>
                </c:pt>
                <c:pt idx="34">
                  <c:v>781</c:v>
                </c:pt>
                <c:pt idx="35">
                  <c:v>1005</c:v>
                </c:pt>
                <c:pt idx="36">
                  <c:v>1101</c:v>
                </c:pt>
                <c:pt idx="37">
                  <c:v>1235</c:v>
                </c:pt>
                <c:pt idx="38">
                  <c:v>1480</c:v>
                </c:pt>
                <c:pt idx="39">
                  <c:v>1679</c:v>
                </c:pt>
                <c:pt idx="40">
                  <c:v>1945</c:v>
                </c:pt>
                <c:pt idx="41">
                  <c:v>2234</c:v>
                </c:pt>
                <c:pt idx="42">
                  <c:v>2566</c:v>
                </c:pt>
                <c:pt idx="43">
                  <c:v>2865</c:v>
                </c:pt>
                <c:pt idx="44">
                  <c:v>3118</c:v>
                </c:pt>
                <c:pt idx="45">
                  <c:v>3510</c:v>
                </c:pt>
                <c:pt idx="46">
                  <c:v>3752</c:v>
                </c:pt>
                <c:pt idx="47">
                  <c:v>4156</c:v>
                </c:pt>
                <c:pt idx="48">
                  <c:v>4672</c:v>
                </c:pt>
                <c:pt idx="49">
                  <c:v>4890</c:v>
                </c:pt>
                <c:pt idx="50">
                  <c:v>5251</c:v>
                </c:pt>
                <c:pt idx="51">
                  <c:v>5949</c:v>
                </c:pt>
                <c:pt idx="52">
                  <c:v>6903</c:v>
                </c:pt>
                <c:pt idx="53">
                  <c:v>7795</c:v>
                </c:pt>
                <c:pt idx="54">
                  <c:v>5155</c:v>
                </c:pt>
                <c:pt idx="55">
                  <c:v>5005</c:v>
                </c:pt>
                <c:pt idx="56">
                  <c:v>4571</c:v>
                </c:pt>
                <c:pt idx="57">
                  <c:v>4773</c:v>
                </c:pt>
                <c:pt idx="58">
                  <c:v>6679</c:v>
                </c:pt>
                <c:pt idx="59">
                  <c:v>10566</c:v>
                </c:pt>
                <c:pt idx="60">
                  <c:v>12086</c:v>
                </c:pt>
                <c:pt idx="61">
                  <c:v>13024</c:v>
                </c:pt>
                <c:pt idx="62">
                  <c:v>13819</c:v>
                </c:pt>
                <c:pt idx="63">
                  <c:v>15918</c:v>
                </c:pt>
                <c:pt idx="64">
                  <c:v>16810</c:v>
                </c:pt>
                <c:pt idx="65">
                  <c:v>18475</c:v>
                </c:pt>
                <c:pt idx="66">
                  <c:v>19236</c:v>
                </c:pt>
                <c:pt idx="67">
                  <c:v>20832</c:v>
                </c:pt>
                <c:pt idx="68">
                  <c:v>22002</c:v>
                </c:pt>
                <c:pt idx="69">
                  <c:v>22820</c:v>
                </c:pt>
                <c:pt idx="70">
                  <c:v>24075</c:v>
                </c:pt>
                <c:pt idx="71">
                  <c:v>27219</c:v>
                </c:pt>
                <c:pt idx="72">
                  <c:v>26658</c:v>
                </c:pt>
                <c:pt idx="73">
                  <c:v>26278</c:v>
                </c:pt>
                <c:pt idx="74">
                  <c:v>26175</c:v>
                </c:pt>
                <c:pt idx="75">
                  <c:v>25380</c:v>
                </c:pt>
                <c:pt idx="76">
                  <c:v>25111</c:v>
                </c:pt>
                <c:pt idx="77">
                  <c:v>23613</c:v>
                </c:pt>
                <c:pt idx="78">
                  <c:v>20186</c:v>
                </c:pt>
                <c:pt idx="79">
                  <c:v>19454</c:v>
                </c:pt>
                <c:pt idx="80">
                  <c:v>18516</c:v>
                </c:pt>
                <c:pt idx="81">
                  <c:v>16727</c:v>
                </c:pt>
                <c:pt idx="82">
                  <c:v>16149</c:v>
                </c:pt>
                <c:pt idx="83">
                  <c:v>14571</c:v>
                </c:pt>
                <c:pt idx="84">
                  <c:v>13560</c:v>
                </c:pt>
                <c:pt idx="85">
                  <c:v>12345</c:v>
                </c:pt>
                <c:pt idx="86">
                  <c:v>10659</c:v>
                </c:pt>
                <c:pt idx="87">
                  <c:v>8884</c:v>
                </c:pt>
                <c:pt idx="88">
                  <c:v>7757</c:v>
                </c:pt>
                <c:pt idx="89">
                  <c:v>6447</c:v>
                </c:pt>
                <c:pt idx="90">
                  <c:v>4787</c:v>
                </c:pt>
                <c:pt idx="91">
                  <c:v>3700</c:v>
                </c:pt>
                <c:pt idx="92">
                  <c:v>3000</c:v>
                </c:pt>
                <c:pt idx="93">
                  <c:v>2229</c:v>
                </c:pt>
                <c:pt idx="94">
                  <c:v>1326</c:v>
                </c:pt>
                <c:pt idx="95">
                  <c:v>1065</c:v>
                </c:pt>
                <c:pt idx="96">
                  <c:v>667</c:v>
                </c:pt>
                <c:pt idx="97">
                  <c:v>565</c:v>
                </c:pt>
                <c:pt idx="98">
                  <c:v>293</c:v>
                </c:pt>
                <c:pt idx="99">
                  <c:v>252</c:v>
                </c:pt>
                <c:pt idx="100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63-48BB-9367-6D80E488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1810688"/>
        <c:axId val="-191818848"/>
      </c:barChart>
      <c:barChart>
        <c:barDir val="bar"/>
        <c:grouping val="stacked"/>
        <c:varyColors val="0"/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'Pop 1974'!$A$10:$A$110</c:f>
              <c:strCache>
                <c:ptCount val="101"/>
                <c:pt idx="0">
                  <c:v>1973</c:v>
                </c:pt>
                <c:pt idx="1">
                  <c:v>1972</c:v>
                </c:pt>
                <c:pt idx="2">
                  <c:v>1971</c:v>
                </c:pt>
                <c:pt idx="3">
                  <c:v>1970</c:v>
                </c:pt>
                <c:pt idx="4">
                  <c:v>1969</c:v>
                </c:pt>
                <c:pt idx="5">
                  <c:v>1968</c:v>
                </c:pt>
                <c:pt idx="6">
                  <c:v>1967</c:v>
                </c:pt>
                <c:pt idx="7">
                  <c:v>1966</c:v>
                </c:pt>
                <c:pt idx="8">
                  <c:v>1965</c:v>
                </c:pt>
                <c:pt idx="9">
                  <c:v>1964</c:v>
                </c:pt>
                <c:pt idx="10">
                  <c:v>1963</c:v>
                </c:pt>
                <c:pt idx="11">
                  <c:v>1962</c:v>
                </c:pt>
                <c:pt idx="12">
                  <c:v>1961</c:v>
                </c:pt>
                <c:pt idx="13">
                  <c:v>1960</c:v>
                </c:pt>
                <c:pt idx="14">
                  <c:v>1959</c:v>
                </c:pt>
                <c:pt idx="15">
                  <c:v>1958</c:v>
                </c:pt>
                <c:pt idx="16">
                  <c:v>1957</c:v>
                </c:pt>
                <c:pt idx="17">
                  <c:v>1956</c:v>
                </c:pt>
                <c:pt idx="18">
                  <c:v>1955</c:v>
                </c:pt>
                <c:pt idx="19">
                  <c:v>1954</c:v>
                </c:pt>
                <c:pt idx="20">
                  <c:v>1953</c:v>
                </c:pt>
                <c:pt idx="21">
                  <c:v>1952</c:v>
                </c:pt>
                <c:pt idx="22">
                  <c:v>1951</c:v>
                </c:pt>
                <c:pt idx="23">
                  <c:v>1950</c:v>
                </c:pt>
                <c:pt idx="24">
                  <c:v>1949</c:v>
                </c:pt>
                <c:pt idx="25">
                  <c:v>1948</c:v>
                </c:pt>
                <c:pt idx="26">
                  <c:v>1947</c:v>
                </c:pt>
                <c:pt idx="27">
                  <c:v>1946</c:v>
                </c:pt>
                <c:pt idx="28">
                  <c:v>1945</c:v>
                </c:pt>
                <c:pt idx="29">
                  <c:v>1944</c:v>
                </c:pt>
                <c:pt idx="30">
                  <c:v>1943</c:v>
                </c:pt>
                <c:pt idx="31">
                  <c:v>1942</c:v>
                </c:pt>
                <c:pt idx="32">
                  <c:v>1941</c:v>
                </c:pt>
                <c:pt idx="33">
                  <c:v>1940</c:v>
                </c:pt>
                <c:pt idx="34">
                  <c:v>1939</c:v>
                </c:pt>
                <c:pt idx="35">
                  <c:v>1938</c:v>
                </c:pt>
                <c:pt idx="36">
                  <c:v>1937</c:v>
                </c:pt>
                <c:pt idx="37">
                  <c:v>1936</c:v>
                </c:pt>
                <c:pt idx="38">
                  <c:v>1935</c:v>
                </c:pt>
                <c:pt idx="39">
                  <c:v>1934</c:v>
                </c:pt>
                <c:pt idx="40">
                  <c:v>1933</c:v>
                </c:pt>
                <c:pt idx="41">
                  <c:v>1932</c:v>
                </c:pt>
                <c:pt idx="42">
                  <c:v>1931</c:v>
                </c:pt>
                <c:pt idx="43">
                  <c:v>1930</c:v>
                </c:pt>
                <c:pt idx="44">
                  <c:v>1929</c:v>
                </c:pt>
                <c:pt idx="45">
                  <c:v>1928</c:v>
                </c:pt>
                <c:pt idx="46">
                  <c:v>1927</c:v>
                </c:pt>
                <c:pt idx="47">
                  <c:v>1926</c:v>
                </c:pt>
                <c:pt idx="48">
                  <c:v>1925</c:v>
                </c:pt>
                <c:pt idx="49">
                  <c:v>1924</c:v>
                </c:pt>
                <c:pt idx="50">
                  <c:v>1923</c:v>
                </c:pt>
                <c:pt idx="51">
                  <c:v>1922</c:v>
                </c:pt>
                <c:pt idx="52">
                  <c:v>1921</c:v>
                </c:pt>
                <c:pt idx="53">
                  <c:v>1920</c:v>
                </c:pt>
                <c:pt idx="54">
                  <c:v>1919</c:v>
                </c:pt>
                <c:pt idx="55">
                  <c:v>1918</c:v>
                </c:pt>
                <c:pt idx="56">
                  <c:v>1917</c:v>
                </c:pt>
                <c:pt idx="57">
                  <c:v>1916</c:v>
                </c:pt>
                <c:pt idx="58">
                  <c:v>1915</c:v>
                </c:pt>
                <c:pt idx="59">
                  <c:v>1914</c:v>
                </c:pt>
                <c:pt idx="60">
                  <c:v>1913</c:v>
                </c:pt>
                <c:pt idx="61">
                  <c:v>1912</c:v>
                </c:pt>
                <c:pt idx="62">
                  <c:v>1911</c:v>
                </c:pt>
                <c:pt idx="63">
                  <c:v>1910</c:v>
                </c:pt>
                <c:pt idx="64">
                  <c:v>1909</c:v>
                </c:pt>
                <c:pt idx="65">
                  <c:v>1908</c:v>
                </c:pt>
                <c:pt idx="66">
                  <c:v>1907</c:v>
                </c:pt>
                <c:pt idx="67">
                  <c:v>1906</c:v>
                </c:pt>
                <c:pt idx="68">
                  <c:v>1905</c:v>
                </c:pt>
                <c:pt idx="69">
                  <c:v>1904</c:v>
                </c:pt>
                <c:pt idx="70">
                  <c:v>1903</c:v>
                </c:pt>
                <c:pt idx="71">
                  <c:v>1902</c:v>
                </c:pt>
                <c:pt idx="72">
                  <c:v>1901</c:v>
                </c:pt>
                <c:pt idx="73">
                  <c:v>1900</c:v>
                </c:pt>
                <c:pt idx="74">
                  <c:v>1899</c:v>
                </c:pt>
                <c:pt idx="75">
                  <c:v>1898</c:v>
                </c:pt>
                <c:pt idx="76">
                  <c:v>1897</c:v>
                </c:pt>
                <c:pt idx="77">
                  <c:v>1896</c:v>
                </c:pt>
                <c:pt idx="78">
                  <c:v>1895</c:v>
                </c:pt>
                <c:pt idx="79">
                  <c:v>1894</c:v>
                </c:pt>
                <c:pt idx="80">
                  <c:v>1893</c:v>
                </c:pt>
                <c:pt idx="81">
                  <c:v>1892</c:v>
                </c:pt>
                <c:pt idx="82">
                  <c:v>1891</c:v>
                </c:pt>
                <c:pt idx="83">
                  <c:v>1890</c:v>
                </c:pt>
                <c:pt idx="84">
                  <c:v>1889</c:v>
                </c:pt>
                <c:pt idx="85">
                  <c:v>1888</c:v>
                </c:pt>
                <c:pt idx="86">
                  <c:v>1887</c:v>
                </c:pt>
                <c:pt idx="87">
                  <c:v>1886</c:v>
                </c:pt>
                <c:pt idx="88">
                  <c:v>1885</c:v>
                </c:pt>
                <c:pt idx="89">
                  <c:v>1884</c:v>
                </c:pt>
                <c:pt idx="90">
                  <c:v>1883</c:v>
                </c:pt>
                <c:pt idx="91">
                  <c:v>1882</c:v>
                </c:pt>
                <c:pt idx="92">
                  <c:v>1881</c:v>
                </c:pt>
                <c:pt idx="93">
                  <c:v>1880</c:v>
                </c:pt>
                <c:pt idx="94">
                  <c:v>1879</c:v>
                </c:pt>
                <c:pt idx="95">
                  <c:v>1878</c:v>
                </c:pt>
                <c:pt idx="96">
                  <c:v>1877</c:v>
                </c:pt>
                <c:pt idx="97">
                  <c:v>1876</c:v>
                </c:pt>
                <c:pt idx="98">
                  <c:v>1875</c:v>
                </c:pt>
                <c:pt idx="99">
                  <c:v>1874</c:v>
                </c:pt>
                <c:pt idx="100">
                  <c:v>1873 ou av. </c:v>
                </c:pt>
              </c:strCache>
            </c:strRef>
          </c:cat>
          <c:val>
            <c:numRef>
              <c:f>'Pop 1974'!$N$10:$N$110</c:f>
              <c:numCache>
                <c:formatCode>#\ ##0" "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63-48BB-9367-6D80E488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1819392"/>
        <c:axId val="-191817760"/>
      </c:barChart>
      <c:catAx>
        <c:axId val="-1918106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18848"/>
        <c:crosses val="autoZero"/>
        <c:auto val="1"/>
        <c:lblAlgn val="ctr"/>
        <c:lblOffset val="100"/>
        <c:noMultiLvlLbl val="0"/>
      </c:catAx>
      <c:valAx>
        <c:axId val="-191818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10688"/>
        <c:crosses val="autoZero"/>
        <c:crossBetween val="between"/>
      </c:valAx>
      <c:valAx>
        <c:axId val="-191817760"/>
        <c:scaling>
          <c:orientation val="minMax"/>
        </c:scaling>
        <c:delete val="1"/>
        <c:axPos val="t"/>
        <c:numFmt formatCode="#\ ##0&quot; &quot;" sourceLinked="1"/>
        <c:majorTickMark val="out"/>
        <c:minorTickMark val="none"/>
        <c:tickLblPos val="nextTo"/>
        <c:crossAx val="-191819392"/>
        <c:crosses val="max"/>
        <c:crossBetween val="between"/>
      </c:valAx>
      <c:catAx>
        <c:axId val="-1918193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17760"/>
        <c:crosses val="max"/>
        <c:auto val="1"/>
        <c:lblAlgn val="ctr"/>
        <c:lblOffset val="100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'Pop 1974'!$I$4:$M$4</c:f>
          <c:strCache>
            <c:ptCount val="5"/>
            <c:pt idx="0">
              <c:v>Sexe féminin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'Pop 1974'!$J$7</c:f>
              <c:strCache>
                <c:ptCount val="1"/>
                <c:pt idx="0">
                  <c:v>Célibataires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 1974'!$B$10:$B$110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+</c:v>
                </c:pt>
              </c:strCache>
            </c:strRef>
          </c:cat>
          <c:val>
            <c:numRef>
              <c:f>'Pop 1974'!$J$10:$J$110</c:f>
              <c:numCache>
                <c:formatCode>#\ ##0" "</c:formatCode>
                <c:ptCount val="101"/>
                <c:pt idx="0">
                  <c:v>409446</c:v>
                </c:pt>
                <c:pt idx="1">
                  <c:v>418536</c:v>
                </c:pt>
                <c:pt idx="2">
                  <c:v>422858</c:v>
                </c:pt>
                <c:pt idx="3">
                  <c:v>408771</c:v>
                </c:pt>
                <c:pt idx="4">
                  <c:v>407201</c:v>
                </c:pt>
                <c:pt idx="5">
                  <c:v>407367</c:v>
                </c:pt>
                <c:pt idx="6">
                  <c:v>403998</c:v>
                </c:pt>
                <c:pt idx="7">
                  <c:v>414024</c:v>
                </c:pt>
                <c:pt idx="8">
                  <c:v>417831</c:v>
                </c:pt>
                <c:pt idx="9">
                  <c:v>427720</c:v>
                </c:pt>
                <c:pt idx="10">
                  <c:v>425164</c:v>
                </c:pt>
                <c:pt idx="11">
                  <c:v>413786</c:v>
                </c:pt>
                <c:pt idx="12">
                  <c:v>419065</c:v>
                </c:pt>
                <c:pt idx="13">
                  <c:v>414074</c:v>
                </c:pt>
                <c:pt idx="14">
                  <c:v>418124</c:v>
                </c:pt>
                <c:pt idx="15">
                  <c:v>411162</c:v>
                </c:pt>
                <c:pt idx="16">
                  <c:v>409463</c:v>
                </c:pt>
                <c:pt idx="17">
                  <c:v>396776</c:v>
                </c:pt>
                <c:pt idx="18">
                  <c:v>371686</c:v>
                </c:pt>
                <c:pt idx="19">
                  <c:v>331042</c:v>
                </c:pt>
                <c:pt idx="20">
                  <c:v>274220</c:v>
                </c:pt>
                <c:pt idx="21">
                  <c:v>226163</c:v>
                </c:pt>
                <c:pt idx="22">
                  <c:v>177015</c:v>
                </c:pt>
                <c:pt idx="23">
                  <c:v>145343</c:v>
                </c:pt>
                <c:pt idx="24">
                  <c:v>114981</c:v>
                </c:pt>
                <c:pt idx="25">
                  <c:v>95793</c:v>
                </c:pt>
                <c:pt idx="26">
                  <c:v>79384</c:v>
                </c:pt>
                <c:pt idx="27">
                  <c:v>63053</c:v>
                </c:pt>
                <c:pt idx="28">
                  <c:v>42696</c:v>
                </c:pt>
                <c:pt idx="29">
                  <c:v>37733</c:v>
                </c:pt>
                <c:pt idx="30">
                  <c:v>33618</c:v>
                </c:pt>
                <c:pt idx="31">
                  <c:v>28979</c:v>
                </c:pt>
                <c:pt idx="32">
                  <c:v>24443</c:v>
                </c:pt>
                <c:pt idx="33">
                  <c:v>25132</c:v>
                </c:pt>
                <c:pt idx="34">
                  <c:v>25560</c:v>
                </c:pt>
                <c:pt idx="35">
                  <c:v>24857</c:v>
                </c:pt>
                <c:pt idx="36">
                  <c:v>24476</c:v>
                </c:pt>
                <c:pt idx="37">
                  <c:v>24609</c:v>
                </c:pt>
                <c:pt idx="38">
                  <c:v>24272</c:v>
                </c:pt>
                <c:pt idx="39">
                  <c:v>25360</c:v>
                </c:pt>
                <c:pt idx="40">
                  <c:v>25034</c:v>
                </c:pt>
                <c:pt idx="41">
                  <c:v>26245</c:v>
                </c:pt>
                <c:pt idx="42">
                  <c:v>26458</c:v>
                </c:pt>
                <c:pt idx="43">
                  <c:v>27404</c:v>
                </c:pt>
                <c:pt idx="44">
                  <c:v>26678</c:v>
                </c:pt>
                <c:pt idx="45">
                  <c:v>26896</c:v>
                </c:pt>
                <c:pt idx="46">
                  <c:v>26896</c:v>
                </c:pt>
                <c:pt idx="47">
                  <c:v>27676</c:v>
                </c:pt>
                <c:pt idx="48">
                  <c:v>28161</c:v>
                </c:pt>
                <c:pt idx="49">
                  <c:v>27690</c:v>
                </c:pt>
                <c:pt idx="50">
                  <c:v>27661</c:v>
                </c:pt>
                <c:pt idx="51">
                  <c:v>26138</c:v>
                </c:pt>
                <c:pt idx="52">
                  <c:v>27367</c:v>
                </c:pt>
                <c:pt idx="53">
                  <c:v>27309</c:v>
                </c:pt>
                <c:pt idx="54">
                  <c:v>16781</c:v>
                </c:pt>
                <c:pt idx="55">
                  <c:v>14860</c:v>
                </c:pt>
                <c:pt idx="56">
                  <c:v>13256</c:v>
                </c:pt>
                <c:pt idx="57">
                  <c:v>12569</c:v>
                </c:pt>
                <c:pt idx="58">
                  <c:v>15975</c:v>
                </c:pt>
                <c:pt idx="59">
                  <c:v>23697</c:v>
                </c:pt>
                <c:pt idx="60">
                  <c:v>23801</c:v>
                </c:pt>
                <c:pt idx="61">
                  <c:v>24491</c:v>
                </c:pt>
                <c:pt idx="62">
                  <c:v>23128</c:v>
                </c:pt>
                <c:pt idx="63">
                  <c:v>24519</c:v>
                </c:pt>
                <c:pt idx="64">
                  <c:v>24230</c:v>
                </c:pt>
                <c:pt idx="65">
                  <c:v>25056</c:v>
                </c:pt>
                <c:pt idx="66">
                  <c:v>24308</c:v>
                </c:pt>
                <c:pt idx="67">
                  <c:v>24906</c:v>
                </c:pt>
                <c:pt idx="68">
                  <c:v>24775</c:v>
                </c:pt>
                <c:pt idx="69">
                  <c:v>24793</c:v>
                </c:pt>
                <c:pt idx="70">
                  <c:v>24429</c:v>
                </c:pt>
                <c:pt idx="71">
                  <c:v>24442</c:v>
                </c:pt>
                <c:pt idx="72">
                  <c:v>24136</c:v>
                </c:pt>
                <c:pt idx="73">
                  <c:v>22544</c:v>
                </c:pt>
                <c:pt idx="74">
                  <c:v>21930</c:v>
                </c:pt>
                <c:pt idx="75">
                  <c:v>21192</c:v>
                </c:pt>
                <c:pt idx="76">
                  <c:v>20693</c:v>
                </c:pt>
                <c:pt idx="77">
                  <c:v>20220</c:v>
                </c:pt>
                <c:pt idx="78">
                  <c:v>17853</c:v>
                </c:pt>
                <c:pt idx="79">
                  <c:v>17056</c:v>
                </c:pt>
                <c:pt idx="80">
                  <c:v>15510</c:v>
                </c:pt>
                <c:pt idx="81">
                  <c:v>13616</c:v>
                </c:pt>
                <c:pt idx="82">
                  <c:v>12222</c:v>
                </c:pt>
                <c:pt idx="83">
                  <c:v>10306</c:v>
                </c:pt>
                <c:pt idx="84">
                  <c:v>9451</c:v>
                </c:pt>
                <c:pt idx="85">
                  <c:v>7966</c:v>
                </c:pt>
                <c:pt idx="86">
                  <c:v>5501</c:v>
                </c:pt>
                <c:pt idx="87">
                  <c:v>4603</c:v>
                </c:pt>
                <c:pt idx="88">
                  <c:v>3898</c:v>
                </c:pt>
                <c:pt idx="89">
                  <c:v>3445</c:v>
                </c:pt>
                <c:pt idx="90">
                  <c:v>2580</c:v>
                </c:pt>
                <c:pt idx="91">
                  <c:v>2114</c:v>
                </c:pt>
                <c:pt idx="92">
                  <c:v>1562</c:v>
                </c:pt>
                <c:pt idx="93">
                  <c:v>1129</c:v>
                </c:pt>
                <c:pt idx="94">
                  <c:v>713</c:v>
                </c:pt>
                <c:pt idx="95">
                  <c:v>550</c:v>
                </c:pt>
                <c:pt idx="96">
                  <c:v>415</c:v>
                </c:pt>
                <c:pt idx="97">
                  <c:v>261</c:v>
                </c:pt>
                <c:pt idx="98">
                  <c:v>128</c:v>
                </c:pt>
                <c:pt idx="99">
                  <c:v>100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B-485D-8A89-CE2FA7793DD8}"/>
            </c:ext>
          </c:extLst>
        </c:ser>
        <c:ser>
          <c:idx val="1"/>
          <c:order val="1"/>
          <c:tx>
            <c:strRef>
              <c:f>'Pop 1974'!$K$7</c:f>
              <c:strCache>
                <c:ptCount val="1"/>
                <c:pt idx="0">
                  <c:v>Mariées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'Pop 1974'!$B$10:$B$110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+</c:v>
                </c:pt>
              </c:strCache>
            </c:strRef>
          </c:cat>
          <c:val>
            <c:numRef>
              <c:f>'Pop 1974'!$K$10:$K$110</c:f>
              <c:numCache>
                <c:formatCode>#\ ##0" "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220</c:v>
                </c:pt>
                <c:pt idx="15">
                  <c:v>1079</c:v>
                </c:pt>
                <c:pt idx="16">
                  <c:v>4900</c:v>
                </c:pt>
                <c:pt idx="17">
                  <c:v>15648</c:v>
                </c:pt>
                <c:pt idx="18">
                  <c:v>40580</c:v>
                </c:pt>
                <c:pt idx="19">
                  <c:v>81697</c:v>
                </c:pt>
                <c:pt idx="20">
                  <c:v>132734</c:v>
                </c:pt>
                <c:pt idx="21">
                  <c:v>189840</c:v>
                </c:pt>
                <c:pt idx="22">
                  <c:v>233165</c:v>
                </c:pt>
                <c:pt idx="23">
                  <c:v>279651</c:v>
                </c:pt>
                <c:pt idx="24">
                  <c:v>307436</c:v>
                </c:pt>
                <c:pt idx="25">
                  <c:v>327482</c:v>
                </c:pt>
                <c:pt idx="26">
                  <c:v>338021</c:v>
                </c:pt>
                <c:pt idx="27">
                  <c:v>333251</c:v>
                </c:pt>
                <c:pt idx="28">
                  <c:v>257790</c:v>
                </c:pt>
                <c:pt idx="29">
                  <c:v>259293</c:v>
                </c:pt>
                <c:pt idx="30">
                  <c:v>259009</c:v>
                </c:pt>
                <c:pt idx="31">
                  <c:v>243515</c:v>
                </c:pt>
                <c:pt idx="32">
                  <c:v>222160</c:v>
                </c:pt>
                <c:pt idx="33">
                  <c:v>236705</c:v>
                </c:pt>
                <c:pt idx="34">
                  <c:v>257567</c:v>
                </c:pt>
                <c:pt idx="35">
                  <c:v>258058</c:v>
                </c:pt>
                <c:pt idx="36">
                  <c:v>261007</c:v>
                </c:pt>
                <c:pt idx="37">
                  <c:v>267040</c:v>
                </c:pt>
                <c:pt idx="38">
                  <c:v>266845</c:v>
                </c:pt>
                <c:pt idx="39">
                  <c:v>276905</c:v>
                </c:pt>
                <c:pt idx="40">
                  <c:v>273865</c:v>
                </c:pt>
                <c:pt idx="41">
                  <c:v>286347</c:v>
                </c:pt>
                <c:pt idx="42">
                  <c:v>284072</c:v>
                </c:pt>
                <c:pt idx="43">
                  <c:v>288795</c:v>
                </c:pt>
                <c:pt idx="44">
                  <c:v>274062</c:v>
                </c:pt>
                <c:pt idx="45">
                  <c:v>276063</c:v>
                </c:pt>
                <c:pt idx="46">
                  <c:v>270192</c:v>
                </c:pt>
                <c:pt idx="47">
                  <c:v>270978</c:v>
                </c:pt>
                <c:pt idx="48">
                  <c:v>269082</c:v>
                </c:pt>
                <c:pt idx="49">
                  <c:v>261077</c:v>
                </c:pt>
                <c:pt idx="50">
                  <c:v>258845</c:v>
                </c:pt>
                <c:pt idx="51">
                  <c:v>259049</c:v>
                </c:pt>
                <c:pt idx="52">
                  <c:v>261868</c:v>
                </c:pt>
                <c:pt idx="53">
                  <c:v>262602</c:v>
                </c:pt>
                <c:pt idx="54">
                  <c:v>155194</c:v>
                </c:pt>
                <c:pt idx="55">
                  <c:v>135800</c:v>
                </c:pt>
                <c:pt idx="56">
                  <c:v>118677</c:v>
                </c:pt>
                <c:pt idx="57">
                  <c:v>109379</c:v>
                </c:pt>
                <c:pt idx="58">
                  <c:v>133342</c:v>
                </c:pt>
                <c:pt idx="59">
                  <c:v>196778</c:v>
                </c:pt>
                <c:pt idx="60">
                  <c:v>193434</c:v>
                </c:pt>
                <c:pt idx="61">
                  <c:v>188912</c:v>
                </c:pt>
                <c:pt idx="62">
                  <c:v>171707</c:v>
                </c:pt>
                <c:pt idx="63">
                  <c:v>173361</c:v>
                </c:pt>
                <c:pt idx="64">
                  <c:v>164904</c:v>
                </c:pt>
                <c:pt idx="65">
                  <c:v>157157</c:v>
                </c:pt>
                <c:pt idx="66">
                  <c:v>144895</c:v>
                </c:pt>
                <c:pt idx="67">
                  <c:v>137861</c:v>
                </c:pt>
                <c:pt idx="68">
                  <c:v>128025</c:v>
                </c:pt>
                <c:pt idx="69">
                  <c:v>119471</c:v>
                </c:pt>
                <c:pt idx="70">
                  <c:v>109284</c:v>
                </c:pt>
                <c:pt idx="71">
                  <c:v>102120</c:v>
                </c:pt>
                <c:pt idx="72">
                  <c:v>90752</c:v>
                </c:pt>
                <c:pt idx="73">
                  <c:v>76975</c:v>
                </c:pt>
                <c:pt idx="74">
                  <c:v>68081</c:v>
                </c:pt>
                <c:pt idx="75">
                  <c:v>57973</c:v>
                </c:pt>
                <c:pt idx="76">
                  <c:v>50473</c:v>
                </c:pt>
                <c:pt idx="77">
                  <c:v>43602</c:v>
                </c:pt>
                <c:pt idx="78">
                  <c:v>34207</c:v>
                </c:pt>
                <c:pt idx="79">
                  <c:v>29092</c:v>
                </c:pt>
                <c:pt idx="80">
                  <c:v>23524</c:v>
                </c:pt>
                <c:pt idx="81">
                  <c:v>17812</c:v>
                </c:pt>
                <c:pt idx="82">
                  <c:v>13538</c:v>
                </c:pt>
                <c:pt idx="83">
                  <c:v>10109</c:v>
                </c:pt>
                <c:pt idx="84">
                  <c:v>8202</c:v>
                </c:pt>
                <c:pt idx="85">
                  <c:v>6473</c:v>
                </c:pt>
                <c:pt idx="86">
                  <c:v>4272</c:v>
                </c:pt>
                <c:pt idx="87">
                  <c:v>2930</c:v>
                </c:pt>
                <c:pt idx="88">
                  <c:v>1984</c:v>
                </c:pt>
                <c:pt idx="89">
                  <c:v>1712</c:v>
                </c:pt>
                <c:pt idx="90">
                  <c:v>1109</c:v>
                </c:pt>
                <c:pt idx="91">
                  <c:v>822</c:v>
                </c:pt>
                <c:pt idx="92">
                  <c:v>545</c:v>
                </c:pt>
                <c:pt idx="93">
                  <c:v>407</c:v>
                </c:pt>
                <c:pt idx="94">
                  <c:v>258</c:v>
                </c:pt>
                <c:pt idx="95">
                  <c:v>105</c:v>
                </c:pt>
                <c:pt idx="96">
                  <c:v>104</c:v>
                </c:pt>
                <c:pt idx="97">
                  <c:v>88</c:v>
                </c:pt>
                <c:pt idx="98">
                  <c:v>48</c:v>
                </c:pt>
                <c:pt idx="99">
                  <c:v>31</c:v>
                </c:pt>
                <c:pt idx="100">
                  <c:v>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B-485D-8A89-CE2FA7793DD8}"/>
            </c:ext>
          </c:extLst>
        </c:ser>
        <c:ser>
          <c:idx val="3"/>
          <c:order val="2"/>
          <c:tx>
            <c:strRef>
              <c:f>'Pop 1974'!$M$7</c:f>
              <c:strCache>
                <c:ptCount val="1"/>
                <c:pt idx="0">
                  <c:v>Divorcées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'Pop 1974'!$B$10:$B$110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+</c:v>
                </c:pt>
              </c:strCache>
            </c:strRef>
          </c:cat>
          <c:val>
            <c:numRef>
              <c:f>'Pop 1974'!$M$10:$M$110</c:f>
              <c:numCache>
                <c:formatCode>#\ ##0" "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184</c:v>
                </c:pt>
                <c:pt idx="19">
                  <c:v>761</c:v>
                </c:pt>
                <c:pt idx="20">
                  <c:v>1290</c:v>
                </c:pt>
                <c:pt idx="21">
                  <c:v>2207</c:v>
                </c:pt>
                <c:pt idx="22">
                  <c:v>3139</c:v>
                </c:pt>
                <c:pt idx="23">
                  <c:v>4497</c:v>
                </c:pt>
                <c:pt idx="24">
                  <c:v>5665</c:v>
                </c:pt>
                <c:pt idx="25">
                  <c:v>7265</c:v>
                </c:pt>
                <c:pt idx="26">
                  <c:v>8776</c:v>
                </c:pt>
                <c:pt idx="27">
                  <c:v>9766</c:v>
                </c:pt>
                <c:pt idx="28">
                  <c:v>8163</c:v>
                </c:pt>
                <c:pt idx="29">
                  <c:v>8372</c:v>
                </c:pt>
                <c:pt idx="30">
                  <c:v>9105</c:v>
                </c:pt>
                <c:pt idx="31">
                  <c:v>8776</c:v>
                </c:pt>
                <c:pt idx="32">
                  <c:v>8236</c:v>
                </c:pt>
                <c:pt idx="33">
                  <c:v>8762</c:v>
                </c:pt>
                <c:pt idx="34">
                  <c:v>9163</c:v>
                </c:pt>
                <c:pt idx="35">
                  <c:v>9599</c:v>
                </c:pt>
                <c:pt idx="36">
                  <c:v>9718</c:v>
                </c:pt>
                <c:pt idx="37">
                  <c:v>9979</c:v>
                </c:pt>
                <c:pt idx="38">
                  <c:v>10671</c:v>
                </c:pt>
                <c:pt idx="39">
                  <c:v>11378</c:v>
                </c:pt>
                <c:pt idx="40">
                  <c:v>11510</c:v>
                </c:pt>
                <c:pt idx="41">
                  <c:v>11840</c:v>
                </c:pt>
                <c:pt idx="42">
                  <c:v>12296</c:v>
                </c:pt>
                <c:pt idx="43">
                  <c:v>12924</c:v>
                </c:pt>
                <c:pt idx="44">
                  <c:v>12559</c:v>
                </c:pt>
                <c:pt idx="45">
                  <c:v>12678</c:v>
                </c:pt>
                <c:pt idx="46">
                  <c:v>12721</c:v>
                </c:pt>
                <c:pt idx="47">
                  <c:v>13027</c:v>
                </c:pt>
                <c:pt idx="48">
                  <c:v>12969</c:v>
                </c:pt>
                <c:pt idx="49">
                  <c:v>12872</c:v>
                </c:pt>
                <c:pt idx="50">
                  <c:v>12762</c:v>
                </c:pt>
                <c:pt idx="51">
                  <c:v>12933</c:v>
                </c:pt>
                <c:pt idx="52">
                  <c:v>13605</c:v>
                </c:pt>
                <c:pt idx="53">
                  <c:v>14204</c:v>
                </c:pt>
                <c:pt idx="54">
                  <c:v>8834</c:v>
                </c:pt>
                <c:pt idx="55">
                  <c:v>7978</c:v>
                </c:pt>
                <c:pt idx="56">
                  <c:v>7071</c:v>
                </c:pt>
                <c:pt idx="57">
                  <c:v>6601</c:v>
                </c:pt>
                <c:pt idx="58">
                  <c:v>8011</c:v>
                </c:pt>
                <c:pt idx="59">
                  <c:v>11593</c:v>
                </c:pt>
                <c:pt idx="60">
                  <c:v>11277</c:v>
                </c:pt>
                <c:pt idx="61">
                  <c:v>11419</c:v>
                </c:pt>
                <c:pt idx="62">
                  <c:v>10445</c:v>
                </c:pt>
                <c:pt idx="63">
                  <c:v>10557</c:v>
                </c:pt>
                <c:pt idx="64">
                  <c:v>10212</c:v>
                </c:pt>
                <c:pt idx="65">
                  <c:v>9839</c:v>
                </c:pt>
                <c:pt idx="66">
                  <c:v>9287</c:v>
                </c:pt>
                <c:pt idx="67">
                  <c:v>8795</c:v>
                </c:pt>
                <c:pt idx="68">
                  <c:v>8300</c:v>
                </c:pt>
                <c:pt idx="69">
                  <c:v>7723</c:v>
                </c:pt>
                <c:pt idx="70">
                  <c:v>7054</c:v>
                </c:pt>
                <c:pt idx="71">
                  <c:v>6715</c:v>
                </c:pt>
                <c:pt idx="72">
                  <c:v>6422</c:v>
                </c:pt>
                <c:pt idx="73">
                  <c:v>5656</c:v>
                </c:pt>
                <c:pt idx="74">
                  <c:v>5051</c:v>
                </c:pt>
                <c:pt idx="75">
                  <c:v>4477</c:v>
                </c:pt>
                <c:pt idx="76">
                  <c:v>4142</c:v>
                </c:pt>
                <c:pt idx="77">
                  <c:v>3703</c:v>
                </c:pt>
                <c:pt idx="78">
                  <c:v>3258</c:v>
                </c:pt>
                <c:pt idx="79">
                  <c:v>2863</c:v>
                </c:pt>
                <c:pt idx="80">
                  <c:v>2671</c:v>
                </c:pt>
                <c:pt idx="81">
                  <c:v>2239</c:v>
                </c:pt>
                <c:pt idx="82">
                  <c:v>1980</c:v>
                </c:pt>
                <c:pt idx="83">
                  <c:v>1764</c:v>
                </c:pt>
                <c:pt idx="84">
                  <c:v>1532</c:v>
                </c:pt>
                <c:pt idx="85">
                  <c:v>1288</c:v>
                </c:pt>
                <c:pt idx="86">
                  <c:v>1057</c:v>
                </c:pt>
                <c:pt idx="87">
                  <c:v>830</c:v>
                </c:pt>
                <c:pt idx="88">
                  <c:v>705</c:v>
                </c:pt>
                <c:pt idx="89">
                  <c:v>548</c:v>
                </c:pt>
                <c:pt idx="90">
                  <c:v>434</c:v>
                </c:pt>
                <c:pt idx="91">
                  <c:v>343</c:v>
                </c:pt>
                <c:pt idx="92">
                  <c:v>255</c:v>
                </c:pt>
                <c:pt idx="93">
                  <c:v>193</c:v>
                </c:pt>
                <c:pt idx="94">
                  <c:v>120</c:v>
                </c:pt>
                <c:pt idx="95">
                  <c:v>70</c:v>
                </c:pt>
                <c:pt idx="96">
                  <c:v>30</c:v>
                </c:pt>
                <c:pt idx="97">
                  <c:v>17</c:v>
                </c:pt>
                <c:pt idx="98">
                  <c:v>16</c:v>
                </c:pt>
                <c:pt idx="99">
                  <c:v>12</c:v>
                </c:pt>
                <c:pt idx="10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FB-485D-8A89-CE2FA7793DD8}"/>
            </c:ext>
          </c:extLst>
        </c:ser>
        <c:ser>
          <c:idx val="2"/>
          <c:order val="3"/>
          <c:tx>
            <c:strRef>
              <c:f>'Pop 1974'!$L$7</c:f>
              <c:strCache>
                <c:ptCount val="1"/>
                <c:pt idx="0">
                  <c:v>Veuves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'Pop 1974'!$B$10:$B$110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+</c:v>
                </c:pt>
              </c:strCache>
            </c:strRef>
          </c:cat>
          <c:val>
            <c:numRef>
              <c:f>'Pop 1974'!$L$11:$L$110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29</c:v>
                </c:pt>
                <c:pt idx="17">
                  <c:v>57</c:v>
                </c:pt>
                <c:pt idx="18">
                  <c:v>218</c:v>
                </c:pt>
                <c:pt idx="19">
                  <c:v>288</c:v>
                </c:pt>
                <c:pt idx="20">
                  <c:v>455</c:v>
                </c:pt>
                <c:pt idx="21">
                  <c:v>588</c:v>
                </c:pt>
                <c:pt idx="22">
                  <c:v>821</c:v>
                </c:pt>
                <c:pt idx="23">
                  <c:v>1052</c:v>
                </c:pt>
                <c:pt idx="24">
                  <c:v>1339</c:v>
                </c:pt>
                <c:pt idx="25">
                  <c:v>1511</c:v>
                </c:pt>
                <c:pt idx="26">
                  <c:v>1825</c:v>
                </c:pt>
                <c:pt idx="27">
                  <c:v>1624</c:v>
                </c:pt>
                <c:pt idx="28">
                  <c:v>1841</c:v>
                </c:pt>
                <c:pt idx="29">
                  <c:v>1983</c:v>
                </c:pt>
                <c:pt idx="30">
                  <c:v>2127</c:v>
                </c:pt>
                <c:pt idx="31">
                  <c:v>2195</c:v>
                </c:pt>
                <c:pt idx="32">
                  <c:v>2625</c:v>
                </c:pt>
                <c:pt idx="33">
                  <c:v>3157</c:v>
                </c:pt>
                <c:pt idx="34">
                  <c:v>3819</c:v>
                </c:pt>
                <c:pt idx="35">
                  <c:v>4136</c:v>
                </c:pt>
                <c:pt idx="36">
                  <c:v>5028</c:v>
                </c:pt>
                <c:pt idx="37">
                  <c:v>5670</c:v>
                </c:pt>
                <c:pt idx="38">
                  <c:v>6742</c:v>
                </c:pt>
                <c:pt idx="39">
                  <c:v>7628</c:v>
                </c:pt>
                <c:pt idx="40">
                  <c:v>8849</c:v>
                </c:pt>
                <c:pt idx="41">
                  <c:v>10226</c:v>
                </c:pt>
                <c:pt idx="42">
                  <c:v>11938</c:v>
                </c:pt>
                <c:pt idx="43">
                  <c:v>12977</c:v>
                </c:pt>
                <c:pt idx="44">
                  <c:v>14823</c:v>
                </c:pt>
                <c:pt idx="45">
                  <c:v>16325</c:v>
                </c:pt>
                <c:pt idx="46">
                  <c:v>18455</c:v>
                </c:pt>
                <c:pt idx="47">
                  <c:v>20759</c:v>
                </c:pt>
                <c:pt idx="48">
                  <c:v>22743</c:v>
                </c:pt>
                <c:pt idx="49">
                  <c:v>25288</c:v>
                </c:pt>
                <c:pt idx="50">
                  <c:v>28979</c:v>
                </c:pt>
                <c:pt idx="51">
                  <c:v>32386</c:v>
                </c:pt>
                <c:pt idx="52">
                  <c:v>37537</c:v>
                </c:pt>
                <c:pt idx="53">
                  <c:v>25452</c:v>
                </c:pt>
                <c:pt idx="54">
                  <c:v>25090</c:v>
                </c:pt>
                <c:pt idx="55">
                  <c:v>24449</c:v>
                </c:pt>
                <c:pt idx="56">
                  <c:v>25272</c:v>
                </c:pt>
                <c:pt idx="57">
                  <c:v>34875</c:v>
                </c:pt>
                <c:pt idx="58">
                  <c:v>55106</c:v>
                </c:pt>
                <c:pt idx="59">
                  <c:v>59344</c:v>
                </c:pt>
                <c:pt idx="60">
                  <c:v>65388</c:v>
                </c:pt>
                <c:pt idx="61">
                  <c:v>66163</c:v>
                </c:pt>
                <c:pt idx="62">
                  <c:v>74776</c:v>
                </c:pt>
                <c:pt idx="63">
                  <c:v>78773</c:v>
                </c:pt>
                <c:pt idx="64">
                  <c:v>85760</c:v>
                </c:pt>
                <c:pt idx="65">
                  <c:v>87165</c:v>
                </c:pt>
                <c:pt idx="66">
                  <c:v>93804</c:v>
                </c:pt>
                <c:pt idx="67">
                  <c:v>98352</c:v>
                </c:pt>
                <c:pt idx="68">
                  <c:v>102596</c:v>
                </c:pt>
                <c:pt idx="69">
                  <c:v>106884</c:v>
                </c:pt>
                <c:pt idx="70">
                  <c:v>113097</c:v>
                </c:pt>
                <c:pt idx="71">
                  <c:v>115925</c:v>
                </c:pt>
                <c:pt idx="72">
                  <c:v>113622</c:v>
                </c:pt>
                <c:pt idx="73">
                  <c:v>112984</c:v>
                </c:pt>
                <c:pt idx="74">
                  <c:v>112212</c:v>
                </c:pt>
                <c:pt idx="75">
                  <c:v>111785</c:v>
                </c:pt>
                <c:pt idx="76">
                  <c:v>110652</c:v>
                </c:pt>
                <c:pt idx="77">
                  <c:v>101548</c:v>
                </c:pt>
                <c:pt idx="78">
                  <c:v>99692</c:v>
                </c:pt>
                <c:pt idx="79">
                  <c:v>95667</c:v>
                </c:pt>
                <c:pt idx="80">
                  <c:v>86056</c:v>
                </c:pt>
                <c:pt idx="81">
                  <c:v>80100</c:v>
                </c:pt>
                <c:pt idx="82">
                  <c:v>71122</c:v>
                </c:pt>
                <c:pt idx="83">
                  <c:v>66215</c:v>
                </c:pt>
                <c:pt idx="84">
                  <c:v>58887</c:v>
                </c:pt>
                <c:pt idx="85">
                  <c:v>50608</c:v>
                </c:pt>
                <c:pt idx="86">
                  <c:v>41938</c:v>
                </c:pt>
                <c:pt idx="87">
                  <c:v>35948</c:v>
                </c:pt>
                <c:pt idx="88">
                  <c:v>28534</c:v>
                </c:pt>
                <c:pt idx="89">
                  <c:v>21508</c:v>
                </c:pt>
                <c:pt idx="90">
                  <c:v>17323</c:v>
                </c:pt>
                <c:pt idx="91">
                  <c:v>12826</c:v>
                </c:pt>
                <c:pt idx="92">
                  <c:v>9468</c:v>
                </c:pt>
                <c:pt idx="93">
                  <c:v>6026</c:v>
                </c:pt>
                <c:pt idx="94">
                  <c:v>4791</c:v>
                </c:pt>
                <c:pt idx="95">
                  <c:v>3006</c:v>
                </c:pt>
                <c:pt idx="96">
                  <c:v>2158</c:v>
                </c:pt>
                <c:pt idx="97">
                  <c:v>1154</c:v>
                </c:pt>
                <c:pt idx="98">
                  <c:v>851</c:v>
                </c:pt>
                <c:pt idx="99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FB-485D-8A89-CE2FA7793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0001024"/>
        <c:axId val="-189999936"/>
      </c:barChart>
      <c:barChart>
        <c:barDir val="bar"/>
        <c:grouping val="stacked"/>
        <c:varyColors val="0"/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'Pop 1974'!$A$10:$A$110</c:f>
              <c:strCache>
                <c:ptCount val="101"/>
                <c:pt idx="0">
                  <c:v>1973</c:v>
                </c:pt>
                <c:pt idx="1">
                  <c:v>1972</c:v>
                </c:pt>
                <c:pt idx="2">
                  <c:v>1971</c:v>
                </c:pt>
                <c:pt idx="3">
                  <c:v>1970</c:v>
                </c:pt>
                <c:pt idx="4">
                  <c:v>1969</c:v>
                </c:pt>
                <c:pt idx="5">
                  <c:v>1968</c:v>
                </c:pt>
                <c:pt idx="6">
                  <c:v>1967</c:v>
                </c:pt>
                <c:pt idx="7">
                  <c:v>1966</c:v>
                </c:pt>
                <c:pt idx="8">
                  <c:v>1965</c:v>
                </c:pt>
                <c:pt idx="9">
                  <c:v>1964</c:v>
                </c:pt>
                <c:pt idx="10">
                  <c:v>1963</c:v>
                </c:pt>
                <c:pt idx="11">
                  <c:v>1962</c:v>
                </c:pt>
                <c:pt idx="12">
                  <c:v>1961</c:v>
                </c:pt>
                <c:pt idx="13">
                  <c:v>1960</c:v>
                </c:pt>
                <c:pt idx="14">
                  <c:v>1959</c:v>
                </c:pt>
                <c:pt idx="15">
                  <c:v>1958</c:v>
                </c:pt>
                <c:pt idx="16">
                  <c:v>1957</c:v>
                </c:pt>
                <c:pt idx="17">
                  <c:v>1956</c:v>
                </c:pt>
                <c:pt idx="18">
                  <c:v>1955</c:v>
                </c:pt>
                <c:pt idx="19">
                  <c:v>1954</c:v>
                </c:pt>
                <c:pt idx="20">
                  <c:v>1953</c:v>
                </c:pt>
                <c:pt idx="21">
                  <c:v>1952</c:v>
                </c:pt>
                <c:pt idx="22">
                  <c:v>1951</c:v>
                </c:pt>
                <c:pt idx="23">
                  <c:v>1950</c:v>
                </c:pt>
                <c:pt idx="24">
                  <c:v>1949</c:v>
                </c:pt>
                <c:pt idx="25">
                  <c:v>1948</c:v>
                </c:pt>
                <c:pt idx="26">
                  <c:v>1947</c:v>
                </c:pt>
                <c:pt idx="27">
                  <c:v>1946</c:v>
                </c:pt>
                <c:pt idx="28">
                  <c:v>1945</c:v>
                </c:pt>
                <c:pt idx="29">
                  <c:v>1944</c:v>
                </c:pt>
                <c:pt idx="30">
                  <c:v>1943</c:v>
                </c:pt>
                <c:pt idx="31">
                  <c:v>1942</c:v>
                </c:pt>
                <c:pt idx="32">
                  <c:v>1941</c:v>
                </c:pt>
                <c:pt idx="33">
                  <c:v>1940</c:v>
                </c:pt>
                <c:pt idx="34">
                  <c:v>1939</c:v>
                </c:pt>
                <c:pt idx="35">
                  <c:v>1938</c:v>
                </c:pt>
                <c:pt idx="36">
                  <c:v>1937</c:v>
                </c:pt>
                <c:pt idx="37">
                  <c:v>1936</c:v>
                </c:pt>
                <c:pt idx="38">
                  <c:v>1935</c:v>
                </c:pt>
                <c:pt idx="39">
                  <c:v>1934</c:v>
                </c:pt>
                <c:pt idx="40">
                  <c:v>1933</c:v>
                </c:pt>
                <c:pt idx="41">
                  <c:v>1932</c:v>
                </c:pt>
                <c:pt idx="42">
                  <c:v>1931</c:v>
                </c:pt>
                <c:pt idx="43">
                  <c:v>1930</c:v>
                </c:pt>
                <c:pt idx="44">
                  <c:v>1929</c:v>
                </c:pt>
                <c:pt idx="45">
                  <c:v>1928</c:v>
                </c:pt>
                <c:pt idx="46">
                  <c:v>1927</c:v>
                </c:pt>
                <c:pt idx="47">
                  <c:v>1926</c:v>
                </c:pt>
                <c:pt idx="48">
                  <c:v>1925</c:v>
                </c:pt>
                <c:pt idx="49">
                  <c:v>1924</c:v>
                </c:pt>
                <c:pt idx="50">
                  <c:v>1923</c:v>
                </c:pt>
                <c:pt idx="51">
                  <c:v>1922</c:v>
                </c:pt>
                <c:pt idx="52">
                  <c:v>1921</c:v>
                </c:pt>
                <c:pt idx="53">
                  <c:v>1920</c:v>
                </c:pt>
                <c:pt idx="54">
                  <c:v>1919</c:v>
                </c:pt>
                <c:pt idx="55">
                  <c:v>1918</c:v>
                </c:pt>
                <c:pt idx="56">
                  <c:v>1917</c:v>
                </c:pt>
                <c:pt idx="57">
                  <c:v>1916</c:v>
                </c:pt>
                <c:pt idx="58">
                  <c:v>1915</c:v>
                </c:pt>
                <c:pt idx="59">
                  <c:v>1914</c:v>
                </c:pt>
                <c:pt idx="60">
                  <c:v>1913</c:v>
                </c:pt>
                <c:pt idx="61">
                  <c:v>1912</c:v>
                </c:pt>
                <c:pt idx="62">
                  <c:v>1911</c:v>
                </c:pt>
                <c:pt idx="63">
                  <c:v>1910</c:v>
                </c:pt>
                <c:pt idx="64">
                  <c:v>1909</c:v>
                </c:pt>
                <c:pt idx="65">
                  <c:v>1908</c:v>
                </c:pt>
                <c:pt idx="66">
                  <c:v>1907</c:v>
                </c:pt>
                <c:pt idx="67">
                  <c:v>1906</c:v>
                </c:pt>
                <c:pt idx="68">
                  <c:v>1905</c:v>
                </c:pt>
                <c:pt idx="69">
                  <c:v>1904</c:v>
                </c:pt>
                <c:pt idx="70">
                  <c:v>1903</c:v>
                </c:pt>
                <c:pt idx="71">
                  <c:v>1902</c:v>
                </c:pt>
                <c:pt idx="72">
                  <c:v>1901</c:v>
                </c:pt>
                <c:pt idx="73">
                  <c:v>1900</c:v>
                </c:pt>
                <c:pt idx="74">
                  <c:v>1899</c:v>
                </c:pt>
                <c:pt idx="75">
                  <c:v>1898</c:v>
                </c:pt>
                <c:pt idx="76">
                  <c:v>1897</c:v>
                </c:pt>
                <c:pt idx="77">
                  <c:v>1896</c:v>
                </c:pt>
                <c:pt idx="78">
                  <c:v>1895</c:v>
                </c:pt>
                <c:pt idx="79">
                  <c:v>1894</c:v>
                </c:pt>
                <c:pt idx="80">
                  <c:v>1893</c:v>
                </c:pt>
                <c:pt idx="81">
                  <c:v>1892</c:v>
                </c:pt>
                <c:pt idx="82">
                  <c:v>1891</c:v>
                </c:pt>
                <c:pt idx="83">
                  <c:v>1890</c:v>
                </c:pt>
                <c:pt idx="84">
                  <c:v>1889</c:v>
                </c:pt>
                <c:pt idx="85">
                  <c:v>1888</c:v>
                </c:pt>
                <c:pt idx="86">
                  <c:v>1887</c:v>
                </c:pt>
                <c:pt idx="87">
                  <c:v>1886</c:v>
                </c:pt>
                <c:pt idx="88">
                  <c:v>1885</c:v>
                </c:pt>
                <c:pt idx="89">
                  <c:v>1884</c:v>
                </c:pt>
                <c:pt idx="90">
                  <c:v>1883</c:v>
                </c:pt>
                <c:pt idx="91">
                  <c:v>1882</c:v>
                </c:pt>
                <c:pt idx="92">
                  <c:v>1881</c:v>
                </c:pt>
                <c:pt idx="93">
                  <c:v>1880</c:v>
                </c:pt>
                <c:pt idx="94">
                  <c:v>1879</c:v>
                </c:pt>
                <c:pt idx="95">
                  <c:v>1878</c:v>
                </c:pt>
                <c:pt idx="96">
                  <c:v>1877</c:v>
                </c:pt>
                <c:pt idx="97">
                  <c:v>1876</c:v>
                </c:pt>
                <c:pt idx="98">
                  <c:v>1875</c:v>
                </c:pt>
                <c:pt idx="99">
                  <c:v>1874</c:v>
                </c:pt>
                <c:pt idx="100">
                  <c:v>1873 ou av. </c:v>
                </c:pt>
              </c:strCache>
            </c:strRef>
          </c:cat>
          <c:val>
            <c:numRef>
              <c:f>'Pop 1974'!$N$10:$N$110</c:f>
              <c:numCache>
                <c:formatCode>#\ ##0" "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FB-485D-8A89-CE2FA7793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89992864"/>
        <c:axId val="-189993952"/>
      </c:barChart>
      <c:catAx>
        <c:axId val="-190001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9999936"/>
        <c:crosses val="autoZero"/>
        <c:auto val="1"/>
        <c:lblAlgn val="ctr"/>
        <c:lblOffset val="100"/>
        <c:noMultiLvlLbl val="0"/>
      </c:catAx>
      <c:valAx>
        <c:axId val="-18999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0001024"/>
        <c:crosses val="autoZero"/>
        <c:crossBetween val="between"/>
      </c:valAx>
      <c:valAx>
        <c:axId val="-189993952"/>
        <c:scaling>
          <c:orientation val="minMax"/>
        </c:scaling>
        <c:delete val="1"/>
        <c:axPos val="t"/>
        <c:numFmt formatCode="#\ ##0&quot; &quot;" sourceLinked="1"/>
        <c:majorTickMark val="out"/>
        <c:minorTickMark val="none"/>
        <c:tickLblPos val="nextTo"/>
        <c:crossAx val="-189992864"/>
        <c:crosses val="max"/>
        <c:crossBetween val="between"/>
      </c:valAx>
      <c:catAx>
        <c:axId val="-1899928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9993952"/>
        <c:crosses val="max"/>
        <c:auto val="1"/>
        <c:lblAlgn val="ctr"/>
        <c:lblOffset val="100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'superposition 1930 x 1974'!$D$4</c:f>
              <c:strCache>
                <c:ptCount val="1"/>
                <c:pt idx="0">
                  <c:v>Sexe masculin 1930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6"/>
              <c:layout>
                <c:manualLayout>
                  <c:x val="-0.24722222222222223"/>
                  <c:y val="-2.6936026936026935E-2"/>
                </c:manualLayout>
              </c:layout>
              <c:tx>
                <c:rich>
                  <a:bodyPr/>
                  <a:lstStyle/>
                  <a:p>
                    <a:fld id="{35C976FF-5776-45BD-9D6C-C620FC3868AD}" type="SERIESNAME">
                      <a:rPr lang="en-US"/>
                      <a:pPr/>
                      <a:t>[NOM DE SÉRIE]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7E-4616-AF66-7F9FFDA1B2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accent1">
                    <a:alpha val="0"/>
                  </a:schemeClr>
                </a:solidFill>
                <a:round/>
              </a:ln>
              <a:effectLst/>
            </c:spPr>
          </c:errBars>
          <c:errBars>
            <c:errDir val="y"/>
            <c:errBarType val="minus"/>
            <c:errValType val="percentage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'superposition 1930 x 1974'!$D$10:$D$110</c:f>
              <c:numCache>
                <c:formatCode>General</c:formatCode>
                <c:ptCount val="101"/>
                <c:pt idx="0">
                  <c:v>-351081</c:v>
                </c:pt>
                <c:pt idx="1">
                  <c:v>-343371</c:v>
                </c:pt>
                <c:pt idx="2">
                  <c:v>-346401</c:v>
                </c:pt>
                <c:pt idx="3">
                  <c:v>-349273</c:v>
                </c:pt>
                <c:pt idx="4">
                  <c:v>-355462</c:v>
                </c:pt>
                <c:pt idx="5">
                  <c:v>-345619</c:v>
                </c:pt>
                <c:pt idx="6">
                  <c:v>-351021</c:v>
                </c:pt>
                <c:pt idx="7">
                  <c:v>-356126</c:v>
                </c:pt>
                <c:pt idx="8">
                  <c:v>-373144</c:v>
                </c:pt>
                <c:pt idx="9">
                  <c:v>-385166</c:v>
                </c:pt>
                <c:pt idx="10">
                  <c:v>-231123</c:v>
                </c:pt>
                <c:pt idx="11">
                  <c:v>-208587</c:v>
                </c:pt>
                <c:pt idx="12">
                  <c:v>-183731</c:v>
                </c:pt>
                <c:pt idx="13">
                  <c:v>-174720</c:v>
                </c:pt>
                <c:pt idx="14">
                  <c:v>-217836</c:v>
                </c:pt>
                <c:pt idx="15">
                  <c:v>-331064</c:v>
                </c:pt>
                <c:pt idx="16">
                  <c:v>-337230</c:v>
                </c:pt>
                <c:pt idx="17">
                  <c:v>-337789</c:v>
                </c:pt>
                <c:pt idx="18">
                  <c:v>-317527</c:v>
                </c:pt>
                <c:pt idx="19">
                  <c:v>-336287</c:v>
                </c:pt>
                <c:pt idx="20">
                  <c:v>-338971</c:v>
                </c:pt>
                <c:pt idx="21">
                  <c:v>-343391</c:v>
                </c:pt>
                <c:pt idx="22">
                  <c:v>-337943</c:v>
                </c:pt>
                <c:pt idx="23">
                  <c:v>-342440</c:v>
                </c:pt>
                <c:pt idx="24">
                  <c:v>-341279</c:v>
                </c:pt>
                <c:pt idx="25">
                  <c:v>-341130</c:v>
                </c:pt>
                <c:pt idx="26">
                  <c:v>-348366</c:v>
                </c:pt>
                <c:pt idx="27">
                  <c:v>-360974</c:v>
                </c:pt>
                <c:pt idx="28">
                  <c:v>-362431</c:v>
                </c:pt>
                <c:pt idx="29">
                  <c:v>-354322</c:v>
                </c:pt>
                <c:pt idx="30">
                  <c:v>-339214</c:v>
                </c:pt>
                <c:pt idx="31">
                  <c:v>-319398</c:v>
                </c:pt>
                <c:pt idx="32">
                  <c:v>-309692</c:v>
                </c:pt>
                <c:pt idx="33">
                  <c:v>-299400</c:v>
                </c:pt>
                <c:pt idx="34">
                  <c:v>-256520</c:v>
                </c:pt>
                <c:pt idx="35">
                  <c:v>-253449</c:v>
                </c:pt>
                <c:pt idx="36">
                  <c:v>-254558</c:v>
                </c:pt>
                <c:pt idx="37">
                  <c:v>-244357</c:v>
                </c:pt>
                <c:pt idx="38">
                  <c:v>-251073</c:v>
                </c:pt>
                <c:pt idx="39">
                  <c:v>-246116</c:v>
                </c:pt>
                <c:pt idx="40">
                  <c:v>-248909</c:v>
                </c:pt>
                <c:pt idx="41">
                  <c:v>-246923</c:v>
                </c:pt>
                <c:pt idx="42">
                  <c:v>-248176</c:v>
                </c:pt>
                <c:pt idx="43">
                  <c:v>-247932</c:v>
                </c:pt>
                <c:pt idx="44">
                  <c:v>-247699</c:v>
                </c:pt>
                <c:pt idx="45">
                  <c:v>-240441</c:v>
                </c:pt>
                <c:pt idx="46">
                  <c:v>-236993</c:v>
                </c:pt>
                <c:pt idx="47">
                  <c:v>-236852</c:v>
                </c:pt>
                <c:pt idx="48">
                  <c:v>-236653</c:v>
                </c:pt>
                <c:pt idx="49">
                  <c:v>-230116</c:v>
                </c:pt>
                <c:pt idx="50">
                  <c:v>-239410</c:v>
                </c:pt>
                <c:pt idx="51">
                  <c:v>-238394</c:v>
                </c:pt>
                <c:pt idx="52">
                  <c:v>-240475</c:v>
                </c:pt>
                <c:pt idx="53">
                  <c:v>-246535</c:v>
                </c:pt>
                <c:pt idx="54">
                  <c:v>-239055</c:v>
                </c:pt>
                <c:pt idx="55">
                  <c:v>-231845</c:v>
                </c:pt>
                <c:pt idx="56">
                  <c:v>-222430</c:v>
                </c:pt>
                <c:pt idx="57">
                  <c:v>-226136</c:v>
                </c:pt>
                <c:pt idx="58">
                  <c:v>-182722</c:v>
                </c:pt>
                <c:pt idx="59">
                  <c:v>-197996</c:v>
                </c:pt>
                <c:pt idx="60">
                  <c:v>-191257</c:v>
                </c:pt>
                <c:pt idx="61">
                  <c:v>-178218</c:v>
                </c:pt>
                <c:pt idx="62">
                  <c:v>-179082</c:v>
                </c:pt>
                <c:pt idx="63">
                  <c:v>-177428</c:v>
                </c:pt>
                <c:pt idx="64">
                  <c:v>-165244</c:v>
                </c:pt>
                <c:pt idx="65">
                  <c:v>-158070</c:v>
                </c:pt>
                <c:pt idx="66">
                  <c:v>-153590</c:v>
                </c:pt>
                <c:pt idx="67">
                  <c:v>-144047</c:v>
                </c:pt>
                <c:pt idx="68">
                  <c:v>-134893</c:v>
                </c:pt>
                <c:pt idx="69">
                  <c:v>-132367</c:v>
                </c:pt>
                <c:pt idx="70">
                  <c:v>-121414</c:v>
                </c:pt>
                <c:pt idx="71">
                  <c:v>-105315</c:v>
                </c:pt>
                <c:pt idx="72">
                  <c:v>-93575</c:v>
                </c:pt>
                <c:pt idx="73">
                  <c:v>-90072</c:v>
                </c:pt>
                <c:pt idx="74">
                  <c:v>-78350</c:v>
                </c:pt>
                <c:pt idx="75">
                  <c:v>-70321</c:v>
                </c:pt>
                <c:pt idx="76">
                  <c:v>-64111</c:v>
                </c:pt>
                <c:pt idx="77">
                  <c:v>-59992</c:v>
                </c:pt>
                <c:pt idx="78">
                  <c:v>-51892</c:v>
                </c:pt>
                <c:pt idx="79">
                  <c:v>-44563</c:v>
                </c:pt>
                <c:pt idx="80">
                  <c:v>-35366</c:v>
                </c:pt>
                <c:pt idx="81">
                  <c:v>-29574</c:v>
                </c:pt>
                <c:pt idx="82">
                  <c:v>-22208</c:v>
                </c:pt>
                <c:pt idx="83">
                  <c:v>-19108</c:v>
                </c:pt>
                <c:pt idx="84">
                  <c:v>-15979</c:v>
                </c:pt>
                <c:pt idx="85">
                  <c:v>-12201</c:v>
                </c:pt>
                <c:pt idx="86">
                  <c:v>-9453</c:v>
                </c:pt>
                <c:pt idx="87">
                  <c:v>-7072</c:v>
                </c:pt>
                <c:pt idx="88">
                  <c:v>-5098</c:v>
                </c:pt>
                <c:pt idx="89">
                  <c:v>-3624</c:v>
                </c:pt>
                <c:pt idx="90">
                  <c:v>-2256</c:v>
                </c:pt>
                <c:pt idx="91">
                  <c:v>-1466</c:v>
                </c:pt>
                <c:pt idx="92">
                  <c:v>-899</c:v>
                </c:pt>
                <c:pt idx="93">
                  <c:v>-614</c:v>
                </c:pt>
                <c:pt idx="94">
                  <c:v>-451</c:v>
                </c:pt>
                <c:pt idx="95">
                  <c:v>-213</c:v>
                </c:pt>
                <c:pt idx="96">
                  <c:v>-130</c:v>
                </c:pt>
                <c:pt idx="97">
                  <c:v>-72</c:v>
                </c:pt>
                <c:pt idx="98">
                  <c:v>-42</c:v>
                </c:pt>
                <c:pt idx="99">
                  <c:v>-27</c:v>
                </c:pt>
                <c:pt idx="100">
                  <c:v>-16</c:v>
                </c:pt>
              </c:numCache>
            </c:numRef>
          </c:xVal>
          <c:yVal>
            <c:numRef>
              <c:f>'superposition 1930 x 1974'!$P$10:$P$110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7E-4616-AF66-7F9FFDA1B201}"/>
            </c:ext>
          </c:extLst>
        </c:ser>
        <c:ser>
          <c:idx val="1"/>
          <c:order val="1"/>
          <c:tx>
            <c:strRef>
              <c:f>'superposition 1930 x 1974'!$R$4</c:f>
              <c:strCache>
                <c:ptCount val="1"/>
                <c:pt idx="0">
                  <c:v>Sexe masculin 1974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82"/>
              <c:layout>
                <c:manualLayout>
                  <c:x val="-0.26388888888888895"/>
                  <c:y val="-9.0909090909090912E-2"/>
                </c:manualLayout>
              </c:layout>
              <c:tx>
                <c:rich>
                  <a:bodyPr/>
                  <a:lstStyle/>
                  <a:p>
                    <a:fld id="{E46326D1-E15F-4E6B-82AB-0ACA12FBD174}" type="SERIESNAME">
                      <a:rPr lang="en-US"/>
                      <a:pPr/>
                      <a:t>[NOM DE SÉRIE]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47E-4616-AF66-7F9FFDA1B2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accent1">
                    <a:alpha val="52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'superposition 1930 x 1974'!$R$10:$R$110</c:f>
              <c:numCache>
                <c:formatCode>General</c:formatCode>
                <c:ptCount val="101"/>
                <c:pt idx="0">
                  <c:v>-430458</c:v>
                </c:pt>
                <c:pt idx="1">
                  <c:v>-439676</c:v>
                </c:pt>
                <c:pt idx="2">
                  <c:v>-442553</c:v>
                </c:pt>
                <c:pt idx="3">
                  <c:v>-428941</c:v>
                </c:pt>
                <c:pt idx="4">
                  <c:v>-425066</c:v>
                </c:pt>
                <c:pt idx="5">
                  <c:v>-424057</c:v>
                </c:pt>
                <c:pt idx="6">
                  <c:v>-422746</c:v>
                </c:pt>
                <c:pt idx="7">
                  <c:v>-433171</c:v>
                </c:pt>
                <c:pt idx="8">
                  <c:v>-438595</c:v>
                </c:pt>
                <c:pt idx="9">
                  <c:v>-447493</c:v>
                </c:pt>
                <c:pt idx="10">
                  <c:v>-442749</c:v>
                </c:pt>
                <c:pt idx="11">
                  <c:v>-431114</c:v>
                </c:pt>
                <c:pt idx="12">
                  <c:v>-436959</c:v>
                </c:pt>
                <c:pt idx="13">
                  <c:v>-431628</c:v>
                </c:pt>
                <c:pt idx="14">
                  <c:v>-436419</c:v>
                </c:pt>
                <c:pt idx="15">
                  <c:v>-428317</c:v>
                </c:pt>
                <c:pt idx="16">
                  <c:v>-430418</c:v>
                </c:pt>
                <c:pt idx="17">
                  <c:v>-428002</c:v>
                </c:pt>
                <c:pt idx="18">
                  <c:v>-424936</c:v>
                </c:pt>
                <c:pt idx="19">
                  <c:v>-425444</c:v>
                </c:pt>
                <c:pt idx="20">
                  <c:v>-417172</c:v>
                </c:pt>
                <c:pt idx="21">
                  <c:v>-427496</c:v>
                </c:pt>
                <c:pt idx="22">
                  <c:v>-429956</c:v>
                </c:pt>
                <c:pt idx="23">
                  <c:v>-451470</c:v>
                </c:pt>
                <c:pt idx="24">
                  <c:v>-453673</c:v>
                </c:pt>
                <c:pt idx="25">
                  <c:v>-459808</c:v>
                </c:pt>
                <c:pt idx="26">
                  <c:v>-460309</c:v>
                </c:pt>
                <c:pt idx="27">
                  <c:v>-439007</c:v>
                </c:pt>
                <c:pt idx="28">
                  <c:v>-334713</c:v>
                </c:pt>
                <c:pt idx="29">
                  <c:v>-332457</c:v>
                </c:pt>
                <c:pt idx="30">
                  <c:v>-329867</c:v>
                </c:pt>
                <c:pt idx="31">
                  <c:v>-310668</c:v>
                </c:pt>
                <c:pt idx="32">
                  <c:v>-282275</c:v>
                </c:pt>
                <c:pt idx="33">
                  <c:v>-298357</c:v>
                </c:pt>
                <c:pt idx="34">
                  <c:v>-316975</c:v>
                </c:pt>
                <c:pt idx="35">
                  <c:v>-317134</c:v>
                </c:pt>
                <c:pt idx="36">
                  <c:v>-318406</c:v>
                </c:pt>
                <c:pt idx="37">
                  <c:v>-324567</c:v>
                </c:pt>
                <c:pt idx="38">
                  <c:v>-322462</c:v>
                </c:pt>
                <c:pt idx="39">
                  <c:v>-335169</c:v>
                </c:pt>
                <c:pt idx="40">
                  <c:v>-330707</c:v>
                </c:pt>
                <c:pt idx="41">
                  <c:v>-344869</c:v>
                </c:pt>
                <c:pt idx="42">
                  <c:v>-343641</c:v>
                </c:pt>
                <c:pt idx="43">
                  <c:v>-352438</c:v>
                </c:pt>
                <c:pt idx="44">
                  <c:v>-334330</c:v>
                </c:pt>
                <c:pt idx="45">
                  <c:v>-336410</c:v>
                </c:pt>
                <c:pt idx="46">
                  <c:v>-329409</c:v>
                </c:pt>
                <c:pt idx="47">
                  <c:v>-329011</c:v>
                </c:pt>
                <c:pt idx="48">
                  <c:v>-326717</c:v>
                </c:pt>
                <c:pt idx="49">
                  <c:v>-314567</c:v>
                </c:pt>
                <c:pt idx="50">
                  <c:v>-314113</c:v>
                </c:pt>
                <c:pt idx="51">
                  <c:v>-313791</c:v>
                </c:pt>
                <c:pt idx="52">
                  <c:v>-319977</c:v>
                </c:pt>
                <c:pt idx="53">
                  <c:v>-328152</c:v>
                </c:pt>
                <c:pt idx="54">
                  <c:v>-196859</c:v>
                </c:pt>
                <c:pt idx="55">
                  <c:v>-172682</c:v>
                </c:pt>
                <c:pt idx="56">
                  <c:v>-151160</c:v>
                </c:pt>
                <c:pt idx="57">
                  <c:v>-141406</c:v>
                </c:pt>
                <c:pt idx="58">
                  <c:v>-174296</c:v>
                </c:pt>
                <c:pt idx="59">
                  <c:v>-253590</c:v>
                </c:pt>
                <c:pt idx="60">
                  <c:v>-256597</c:v>
                </c:pt>
                <c:pt idx="61">
                  <c:v>-255598</c:v>
                </c:pt>
                <c:pt idx="62">
                  <c:v>-234719</c:v>
                </c:pt>
                <c:pt idx="63">
                  <c:v>-241996</c:v>
                </c:pt>
                <c:pt idx="64">
                  <c:v>-233109</c:v>
                </c:pt>
                <c:pt idx="65">
                  <c:v>-229457</c:v>
                </c:pt>
                <c:pt idx="66">
                  <c:v>-216423</c:v>
                </c:pt>
                <c:pt idx="67">
                  <c:v>-212047</c:v>
                </c:pt>
                <c:pt idx="68">
                  <c:v>-204301</c:v>
                </c:pt>
                <c:pt idx="69">
                  <c:v>-194137</c:v>
                </c:pt>
                <c:pt idx="70">
                  <c:v>-185302</c:v>
                </c:pt>
                <c:pt idx="71">
                  <c:v>-179631</c:v>
                </c:pt>
                <c:pt idx="72">
                  <c:v>-166967</c:v>
                </c:pt>
                <c:pt idx="73">
                  <c:v>-148971</c:v>
                </c:pt>
                <c:pt idx="74">
                  <c:v>-136237</c:v>
                </c:pt>
                <c:pt idx="75">
                  <c:v>-119186</c:v>
                </c:pt>
                <c:pt idx="76">
                  <c:v>-107146</c:v>
                </c:pt>
                <c:pt idx="77">
                  <c:v>-94267</c:v>
                </c:pt>
                <c:pt idx="78">
                  <c:v>-74183</c:v>
                </c:pt>
                <c:pt idx="79">
                  <c:v>-67239</c:v>
                </c:pt>
                <c:pt idx="80">
                  <c:v>-60373</c:v>
                </c:pt>
                <c:pt idx="81">
                  <c:v>-50751</c:v>
                </c:pt>
                <c:pt idx="82">
                  <c:v>-46069</c:v>
                </c:pt>
                <c:pt idx="83">
                  <c:v>-38353</c:v>
                </c:pt>
                <c:pt idx="84">
                  <c:v>-34118</c:v>
                </c:pt>
                <c:pt idx="85">
                  <c:v>-28647</c:v>
                </c:pt>
                <c:pt idx="86">
                  <c:v>-23073</c:v>
                </c:pt>
                <c:pt idx="87">
                  <c:v>-17936</c:v>
                </c:pt>
                <c:pt idx="88">
                  <c:v>-14476</c:v>
                </c:pt>
                <c:pt idx="89">
                  <c:v>-11419</c:v>
                </c:pt>
                <c:pt idx="90">
                  <c:v>-8281</c:v>
                </c:pt>
                <c:pt idx="91">
                  <c:v>-6256</c:v>
                </c:pt>
                <c:pt idx="92">
                  <c:v>-4632</c:v>
                </c:pt>
                <c:pt idx="93">
                  <c:v>-3261</c:v>
                </c:pt>
                <c:pt idx="94">
                  <c:v>-1814</c:v>
                </c:pt>
                <c:pt idx="95">
                  <c:v>-1462</c:v>
                </c:pt>
                <c:pt idx="96">
                  <c:v>-941</c:v>
                </c:pt>
                <c:pt idx="97">
                  <c:v>-783</c:v>
                </c:pt>
                <c:pt idx="98">
                  <c:v>-369</c:v>
                </c:pt>
                <c:pt idx="99">
                  <c:v>-272</c:v>
                </c:pt>
                <c:pt idx="100">
                  <c:v>-238</c:v>
                </c:pt>
              </c:numCache>
            </c:numRef>
          </c:xVal>
          <c:yVal>
            <c:numRef>
              <c:f>'superposition 1930 x 1974'!$P$10:$P$110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47E-4616-AF66-7F9FFDA1B201}"/>
            </c:ext>
          </c:extLst>
        </c:ser>
        <c:ser>
          <c:idx val="2"/>
          <c:order val="2"/>
          <c:tx>
            <c:strRef>
              <c:f>'superposition 1930 x 1974'!$I$4</c:f>
              <c:strCache>
                <c:ptCount val="1"/>
                <c:pt idx="0">
                  <c:v>Sexe féminin 1930</c:v>
                </c:pt>
              </c:strCache>
            </c:strRef>
          </c:tx>
          <c:spPr>
            <a:ln w="19050" cap="rnd">
              <a:solidFill>
                <a:srgbClr val="FC10C9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7"/>
              <c:layout>
                <c:manualLayout>
                  <c:x val="4.5499148822240647E-2"/>
                  <c:y val="-1.6534749933320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5C8EB85-EB4C-4FA4-9F85-6E89B626B494}" type="SERIESNAME">
                      <a:rPr lang="en-US"/>
                      <a:pPr>
                        <a:defRPr/>
                      </a:pPr>
                      <a:t>[NOM DE SÉRIE]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12047674334321"/>
                      <c:h val="0.11089413910784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47E-4616-AF66-7F9FFDA1B2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'superposition 1930 x 1974'!$I$10:$I$110</c:f>
              <c:numCache>
                <c:formatCode>#\ ##0" "</c:formatCode>
                <c:ptCount val="101"/>
                <c:pt idx="0">
                  <c:v>341368</c:v>
                </c:pt>
                <c:pt idx="1">
                  <c:v>334666</c:v>
                </c:pt>
                <c:pt idx="2">
                  <c:v>337951</c:v>
                </c:pt>
                <c:pt idx="3">
                  <c:v>342184</c:v>
                </c:pt>
                <c:pt idx="4">
                  <c:v>346343</c:v>
                </c:pt>
                <c:pt idx="5">
                  <c:v>338427</c:v>
                </c:pt>
                <c:pt idx="6">
                  <c:v>343772</c:v>
                </c:pt>
                <c:pt idx="7">
                  <c:v>347329</c:v>
                </c:pt>
                <c:pt idx="8">
                  <c:v>364670</c:v>
                </c:pt>
                <c:pt idx="9">
                  <c:v>374053</c:v>
                </c:pt>
                <c:pt idx="10">
                  <c:v>223259</c:v>
                </c:pt>
                <c:pt idx="11">
                  <c:v>201736</c:v>
                </c:pt>
                <c:pt idx="12">
                  <c:v>178526</c:v>
                </c:pt>
                <c:pt idx="13">
                  <c:v>169180</c:v>
                </c:pt>
                <c:pt idx="14">
                  <c:v>212805</c:v>
                </c:pt>
                <c:pt idx="15">
                  <c:v>327664</c:v>
                </c:pt>
                <c:pt idx="16">
                  <c:v>331005</c:v>
                </c:pt>
                <c:pt idx="17">
                  <c:v>334133</c:v>
                </c:pt>
                <c:pt idx="18">
                  <c:v>316836</c:v>
                </c:pt>
                <c:pt idx="19">
                  <c:v>336399</c:v>
                </c:pt>
                <c:pt idx="20">
                  <c:v>331454</c:v>
                </c:pt>
                <c:pt idx="21">
                  <c:v>335529</c:v>
                </c:pt>
                <c:pt idx="22">
                  <c:v>330107</c:v>
                </c:pt>
                <c:pt idx="23">
                  <c:v>335506</c:v>
                </c:pt>
                <c:pt idx="24">
                  <c:v>334439</c:v>
                </c:pt>
                <c:pt idx="25">
                  <c:v>335883</c:v>
                </c:pt>
                <c:pt idx="26">
                  <c:v>337375</c:v>
                </c:pt>
                <c:pt idx="27">
                  <c:v>343485</c:v>
                </c:pt>
                <c:pt idx="28">
                  <c:v>342311</c:v>
                </c:pt>
                <c:pt idx="29">
                  <c:v>338202</c:v>
                </c:pt>
                <c:pt idx="30">
                  <c:v>328412</c:v>
                </c:pt>
                <c:pt idx="31">
                  <c:v>322051</c:v>
                </c:pt>
                <c:pt idx="32">
                  <c:v>324653</c:v>
                </c:pt>
                <c:pt idx="33">
                  <c:v>330162</c:v>
                </c:pt>
                <c:pt idx="34">
                  <c:v>311330</c:v>
                </c:pt>
                <c:pt idx="35">
                  <c:v>311524</c:v>
                </c:pt>
                <c:pt idx="36">
                  <c:v>313675</c:v>
                </c:pt>
                <c:pt idx="37">
                  <c:v>298532</c:v>
                </c:pt>
                <c:pt idx="38">
                  <c:v>303987</c:v>
                </c:pt>
                <c:pt idx="39">
                  <c:v>286932</c:v>
                </c:pt>
                <c:pt idx="40">
                  <c:v>301132</c:v>
                </c:pt>
                <c:pt idx="41">
                  <c:v>293546</c:v>
                </c:pt>
                <c:pt idx="42">
                  <c:v>293697</c:v>
                </c:pt>
                <c:pt idx="43">
                  <c:v>290381</c:v>
                </c:pt>
                <c:pt idx="44">
                  <c:v>290706</c:v>
                </c:pt>
                <c:pt idx="45">
                  <c:v>286719</c:v>
                </c:pt>
                <c:pt idx="46">
                  <c:v>282746</c:v>
                </c:pt>
                <c:pt idx="47">
                  <c:v>279540</c:v>
                </c:pt>
                <c:pt idx="48">
                  <c:v>278321</c:v>
                </c:pt>
                <c:pt idx="49">
                  <c:v>266028</c:v>
                </c:pt>
                <c:pt idx="50">
                  <c:v>270810</c:v>
                </c:pt>
                <c:pt idx="51">
                  <c:v>264646</c:v>
                </c:pt>
                <c:pt idx="52">
                  <c:v>265117</c:v>
                </c:pt>
                <c:pt idx="53">
                  <c:v>268593</c:v>
                </c:pt>
                <c:pt idx="54">
                  <c:v>257880</c:v>
                </c:pt>
                <c:pt idx="55">
                  <c:v>255259</c:v>
                </c:pt>
                <c:pt idx="56">
                  <c:v>243132</c:v>
                </c:pt>
                <c:pt idx="57">
                  <c:v>250190</c:v>
                </c:pt>
                <c:pt idx="58">
                  <c:v>197547</c:v>
                </c:pt>
                <c:pt idx="59">
                  <c:v>222064</c:v>
                </c:pt>
                <c:pt idx="60">
                  <c:v>217208</c:v>
                </c:pt>
                <c:pt idx="61">
                  <c:v>203621</c:v>
                </c:pt>
                <c:pt idx="62">
                  <c:v>204558</c:v>
                </c:pt>
                <c:pt idx="63">
                  <c:v>202361</c:v>
                </c:pt>
                <c:pt idx="64">
                  <c:v>192950</c:v>
                </c:pt>
                <c:pt idx="65">
                  <c:v>187641</c:v>
                </c:pt>
                <c:pt idx="66">
                  <c:v>181956</c:v>
                </c:pt>
                <c:pt idx="67">
                  <c:v>173844</c:v>
                </c:pt>
                <c:pt idx="68">
                  <c:v>168304</c:v>
                </c:pt>
                <c:pt idx="69">
                  <c:v>157520</c:v>
                </c:pt>
                <c:pt idx="70">
                  <c:v>153505</c:v>
                </c:pt>
                <c:pt idx="71">
                  <c:v>134976</c:v>
                </c:pt>
                <c:pt idx="72">
                  <c:v>122576</c:v>
                </c:pt>
                <c:pt idx="73">
                  <c:v>118198</c:v>
                </c:pt>
                <c:pt idx="74">
                  <c:v>103707</c:v>
                </c:pt>
                <c:pt idx="75">
                  <c:v>96560</c:v>
                </c:pt>
                <c:pt idx="76">
                  <c:v>90230</c:v>
                </c:pt>
                <c:pt idx="77">
                  <c:v>83971</c:v>
                </c:pt>
                <c:pt idx="78">
                  <c:v>76380</c:v>
                </c:pt>
                <c:pt idx="79">
                  <c:v>67534</c:v>
                </c:pt>
                <c:pt idx="80">
                  <c:v>59772</c:v>
                </c:pt>
                <c:pt idx="81">
                  <c:v>48110</c:v>
                </c:pt>
                <c:pt idx="82">
                  <c:v>38424</c:v>
                </c:pt>
                <c:pt idx="83">
                  <c:v>33482</c:v>
                </c:pt>
                <c:pt idx="84">
                  <c:v>28178</c:v>
                </c:pt>
                <c:pt idx="85">
                  <c:v>22306</c:v>
                </c:pt>
                <c:pt idx="86">
                  <c:v>17940</c:v>
                </c:pt>
                <c:pt idx="87">
                  <c:v>13606</c:v>
                </c:pt>
                <c:pt idx="88">
                  <c:v>10546</c:v>
                </c:pt>
                <c:pt idx="89">
                  <c:v>7603</c:v>
                </c:pt>
                <c:pt idx="90">
                  <c:v>5304</c:v>
                </c:pt>
                <c:pt idx="91">
                  <c:v>3583</c:v>
                </c:pt>
                <c:pt idx="92">
                  <c:v>2425</c:v>
                </c:pt>
                <c:pt idx="93">
                  <c:v>1690</c:v>
                </c:pt>
                <c:pt idx="94">
                  <c:v>1120</c:v>
                </c:pt>
                <c:pt idx="95">
                  <c:v>651</c:v>
                </c:pt>
                <c:pt idx="96">
                  <c:v>393</c:v>
                </c:pt>
                <c:pt idx="97">
                  <c:v>207</c:v>
                </c:pt>
                <c:pt idx="98">
                  <c:v>140</c:v>
                </c:pt>
                <c:pt idx="99">
                  <c:v>75</c:v>
                </c:pt>
                <c:pt idx="100">
                  <c:v>55</c:v>
                </c:pt>
              </c:numCache>
            </c:numRef>
          </c:xVal>
          <c:yVal>
            <c:numRef>
              <c:f>'superposition 1930 x 1974'!$P$10:$P$110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47E-4616-AF66-7F9FFDA1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8326160"/>
        <c:axId val="-128322896"/>
      </c:scatterChart>
      <c:scatterChart>
        <c:scatterStyle val="smoothMarker"/>
        <c:varyColors val="0"/>
        <c:ser>
          <c:idx val="3"/>
          <c:order val="3"/>
          <c:tx>
            <c:strRef>
              <c:f>'superposition 1930 x 1974'!$W$4</c:f>
              <c:strCache>
                <c:ptCount val="1"/>
                <c:pt idx="0">
                  <c:v>Sexe féminin 1974</c:v>
                </c:pt>
              </c:strCache>
            </c:strRef>
          </c:tx>
          <c:spPr>
            <a:ln w="19050" cap="rnd">
              <a:solidFill>
                <a:srgbClr val="FC10C9"/>
              </a:solidFill>
              <a:round/>
            </a:ln>
            <a:effectLst/>
          </c:spPr>
          <c:marker>
            <c:symbol val="none"/>
          </c:marker>
          <c:dLbls>
            <c:dLbl>
              <c:idx val="81"/>
              <c:layout>
                <c:manualLayout>
                  <c:x val="3.3333333333333333E-2"/>
                  <c:y val="-6.7340067340067367E-2"/>
                </c:manualLayout>
              </c:layout>
              <c:tx>
                <c:rich>
                  <a:bodyPr/>
                  <a:lstStyle/>
                  <a:p>
                    <a:fld id="{681F5DA5-F439-43AB-B824-2287EAAC65DC}" type="SERIESNAME">
                      <a:rPr lang="en-US"/>
                      <a:pPr/>
                      <a:t>[NOM DE SÉRIE]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47E-4616-AF66-7F9FFDA1B2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rgbClr val="FEB0ED">
                    <a:alpha val="49000"/>
                  </a:srgbClr>
                </a:solidFill>
                <a:round/>
              </a:ln>
              <a:effectLst/>
            </c:spPr>
          </c:errBars>
          <c:errBars>
            <c:errDir val="y"/>
            <c:errBarType val="minus"/>
            <c:errValType val="percentage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'superposition 1930 x 1974'!$W$10:$W$110</c:f>
              <c:numCache>
                <c:formatCode>#\ ##0" "</c:formatCode>
                <c:ptCount val="101"/>
                <c:pt idx="0">
                  <c:v>409446</c:v>
                </c:pt>
                <c:pt idx="1">
                  <c:v>418536</c:v>
                </c:pt>
                <c:pt idx="2">
                  <c:v>422858</c:v>
                </c:pt>
                <c:pt idx="3">
                  <c:v>408771</c:v>
                </c:pt>
                <c:pt idx="4">
                  <c:v>407201</c:v>
                </c:pt>
                <c:pt idx="5">
                  <c:v>407367</c:v>
                </c:pt>
                <c:pt idx="6">
                  <c:v>403998</c:v>
                </c:pt>
                <c:pt idx="7">
                  <c:v>414024</c:v>
                </c:pt>
                <c:pt idx="8">
                  <c:v>417831</c:v>
                </c:pt>
                <c:pt idx="9">
                  <c:v>427720</c:v>
                </c:pt>
                <c:pt idx="10">
                  <c:v>425164</c:v>
                </c:pt>
                <c:pt idx="11">
                  <c:v>413786</c:v>
                </c:pt>
                <c:pt idx="12">
                  <c:v>419065</c:v>
                </c:pt>
                <c:pt idx="13">
                  <c:v>414074</c:v>
                </c:pt>
                <c:pt idx="14">
                  <c:v>418344</c:v>
                </c:pt>
                <c:pt idx="15">
                  <c:v>412243</c:v>
                </c:pt>
                <c:pt idx="16">
                  <c:v>414367</c:v>
                </c:pt>
                <c:pt idx="17">
                  <c:v>412453</c:v>
                </c:pt>
                <c:pt idx="18">
                  <c:v>412507</c:v>
                </c:pt>
                <c:pt idx="19">
                  <c:v>413718</c:v>
                </c:pt>
                <c:pt idx="20">
                  <c:v>408532</c:v>
                </c:pt>
                <c:pt idx="21">
                  <c:v>418665</c:v>
                </c:pt>
                <c:pt idx="22">
                  <c:v>413907</c:v>
                </c:pt>
                <c:pt idx="23">
                  <c:v>430312</c:v>
                </c:pt>
                <c:pt idx="24">
                  <c:v>429134</c:v>
                </c:pt>
                <c:pt idx="25">
                  <c:v>431879</c:v>
                </c:pt>
                <c:pt idx="26">
                  <c:v>427692</c:v>
                </c:pt>
                <c:pt idx="27">
                  <c:v>407895</c:v>
                </c:pt>
                <c:pt idx="28">
                  <c:v>310273</c:v>
                </c:pt>
                <c:pt idx="29">
                  <c:v>307239</c:v>
                </c:pt>
                <c:pt idx="30">
                  <c:v>303715</c:v>
                </c:pt>
                <c:pt idx="31">
                  <c:v>283397</c:v>
                </c:pt>
                <c:pt idx="32">
                  <c:v>257034</c:v>
                </c:pt>
                <c:pt idx="33">
                  <c:v>273224</c:v>
                </c:pt>
                <c:pt idx="34">
                  <c:v>295447</c:v>
                </c:pt>
                <c:pt idx="35">
                  <c:v>296333</c:v>
                </c:pt>
                <c:pt idx="36">
                  <c:v>299337</c:v>
                </c:pt>
                <c:pt idx="37">
                  <c:v>306656</c:v>
                </c:pt>
                <c:pt idx="38">
                  <c:v>307458</c:v>
                </c:pt>
                <c:pt idx="39">
                  <c:v>320385</c:v>
                </c:pt>
                <c:pt idx="40">
                  <c:v>318037</c:v>
                </c:pt>
                <c:pt idx="41">
                  <c:v>333281</c:v>
                </c:pt>
                <c:pt idx="42">
                  <c:v>333052</c:v>
                </c:pt>
                <c:pt idx="43">
                  <c:v>341061</c:v>
                </c:pt>
                <c:pt idx="44">
                  <c:v>326276</c:v>
                </c:pt>
                <c:pt idx="45">
                  <c:v>330460</c:v>
                </c:pt>
                <c:pt idx="46">
                  <c:v>326134</c:v>
                </c:pt>
                <c:pt idx="47">
                  <c:v>330136</c:v>
                </c:pt>
                <c:pt idx="48">
                  <c:v>330971</c:v>
                </c:pt>
                <c:pt idx="49">
                  <c:v>324382</c:v>
                </c:pt>
                <c:pt idx="50">
                  <c:v>324556</c:v>
                </c:pt>
                <c:pt idx="51">
                  <c:v>327099</c:v>
                </c:pt>
                <c:pt idx="52">
                  <c:v>335226</c:v>
                </c:pt>
                <c:pt idx="53">
                  <c:v>341652</c:v>
                </c:pt>
                <c:pt idx="54">
                  <c:v>206261</c:v>
                </c:pt>
                <c:pt idx="55">
                  <c:v>183728</c:v>
                </c:pt>
                <c:pt idx="56">
                  <c:v>163453</c:v>
                </c:pt>
                <c:pt idx="57">
                  <c:v>153821</c:v>
                </c:pt>
                <c:pt idx="58">
                  <c:v>192203</c:v>
                </c:pt>
                <c:pt idx="59">
                  <c:v>287174</c:v>
                </c:pt>
                <c:pt idx="60">
                  <c:v>287856</c:v>
                </c:pt>
                <c:pt idx="61">
                  <c:v>290210</c:v>
                </c:pt>
                <c:pt idx="62">
                  <c:v>271443</c:v>
                </c:pt>
                <c:pt idx="63">
                  <c:v>283213</c:v>
                </c:pt>
                <c:pt idx="64">
                  <c:v>278119</c:v>
                </c:pt>
                <c:pt idx="65">
                  <c:v>277812</c:v>
                </c:pt>
                <c:pt idx="66">
                  <c:v>265655</c:v>
                </c:pt>
                <c:pt idx="67">
                  <c:v>265366</c:v>
                </c:pt>
                <c:pt idx="68">
                  <c:v>259452</c:v>
                </c:pt>
                <c:pt idx="69">
                  <c:v>254583</c:v>
                </c:pt>
                <c:pt idx="70">
                  <c:v>247651</c:v>
                </c:pt>
                <c:pt idx="71">
                  <c:v>246374</c:v>
                </c:pt>
                <c:pt idx="72">
                  <c:v>237235</c:v>
                </c:pt>
                <c:pt idx="73">
                  <c:v>218797</c:v>
                </c:pt>
                <c:pt idx="74">
                  <c:v>208046</c:v>
                </c:pt>
                <c:pt idx="75">
                  <c:v>195854</c:v>
                </c:pt>
                <c:pt idx="76">
                  <c:v>187093</c:v>
                </c:pt>
                <c:pt idx="77">
                  <c:v>178177</c:v>
                </c:pt>
                <c:pt idx="78">
                  <c:v>156866</c:v>
                </c:pt>
                <c:pt idx="79">
                  <c:v>148703</c:v>
                </c:pt>
                <c:pt idx="80">
                  <c:v>137372</c:v>
                </c:pt>
                <c:pt idx="81">
                  <c:v>119723</c:v>
                </c:pt>
                <c:pt idx="82">
                  <c:v>107840</c:v>
                </c:pt>
                <c:pt idx="83">
                  <c:v>93301</c:v>
                </c:pt>
                <c:pt idx="84">
                  <c:v>85400</c:v>
                </c:pt>
                <c:pt idx="85">
                  <c:v>74614</c:v>
                </c:pt>
                <c:pt idx="86">
                  <c:v>61438</c:v>
                </c:pt>
                <c:pt idx="87">
                  <c:v>50301</c:v>
                </c:pt>
                <c:pt idx="88">
                  <c:v>42535</c:v>
                </c:pt>
                <c:pt idx="89">
                  <c:v>34239</c:v>
                </c:pt>
                <c:pt idx="90">
                  <c:v>25631</c:v>
                </c:pt>
                <c:pt idx="91">
                  <c:v>20602</c:v>
                </c:pt>
                <c:pt idx="92">
                  <c:v>15188</c:v>
                </c:pt>
                <c:pt idx="93">
                  <c:v>11197</c:v>
                </c:pt>
                <c:pt idx="94">
                  <c:v>7117</c:v>
                </c:pt>
                <c:pt idx="95">
                  <c:v>5516</c:v>
                </c:pt>
                <c:pt idx="96">
                  <c:v>3555</c:v>
                </c:pt>
                <c:pt idx="97">
                  <c:v>2524</c:v>
                </c:pt>
                <c:pt idx="98">
                  <c:v>1346</c:v>
                </c:pt>
                <c:pt idx="99">
                  <c:v>994</c:v>
                </c:pt>
                <c:pt idx="100">
                  <c:v>992</c:v>
                </c:pt>
              </c:numCache>
            </c:numRef>
          </c:xVal>
          <c:yVal>
            <c:numRef>
              <c:f>'superposition 1930 x 1974'!$P$10:$P$110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47E-4616-AF66-7F9FFDA1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1199408"/>
        <c:axId val="-121193424"/>
      </c:scatterChart>
      <c:valAx>
        <c:axId val="-128326160"/>
        <c:scaling>
          <c:orientation val="minMax"/>
          <c:min val="-5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;[Black]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8322896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-128322896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8326160"/>
        <c:crosses val="autoZero"/>
        <c:crossBetween val="midCat"/>
        <c:majorUnit val="10"/>
        <c:minorUnit val="5"/>
      </c:valAx>
      <c:valAx>
        <c:axId val="-121193424"/>
        <c:scaling>
          <c:orientation val="minMax"/>
          <c:max val="10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1199408"/>
        <c:crosses val="max"/>
        <c:crossBetween val="midCat"/>
        <c:majorUnit val="10"/>
        <c:minorUnit val="5"/>
      </c:valAx>
      <c:valAx>
        <c:axId val="-121199408"/>
        <c:scaling>
          <c:orientation val="minMax"/>
        </c:scaling>
        <c:delete val="1"/>
        <c:axPos val="b"/>
        <c:numFmt formatCode="#\ ##0&quot; &quot;" sourceLinked="1"/>
        <c:majorTickMark val="out"/>
        <c:minorTickMark val="none"/>
        <c:tickLblPos val="nextTo"/>
        <c:crossAx val="-121193424"/>
        <c:crosses val="autoZero"/>
        <c:crossBetween val="midCat"/>
      </c:valAx>
      <c:spPr>
        <a:noFill/>
        <a:ln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'Pop 1930'!$I$4:$M$4</c:f>
          <c:strCache>
            <c:ptCount val="5"/>
            <c:pt idx="0">
              <c:v>Sexe féminin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'Pop 1930'!$J$7</c:f>
              <c:strCache>
                <c:ptCount val="1"/>
                <c:pt idx="0">
                  <c:v>Célibataires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 1930'!$B$10:$B$109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1930'!$J$10:$J$109</c:f>
              <c:numCache>
                <c:formatCode>#\ ##0" "</c:formatCode>
                <c:ptCount val="100"/>
                <c:pt idx="0">
                  <c:v>341368</c:v>
                </c:pt>
                <c:pt idx="1">
                  <c:v>334666</c:v>
                </c:pt>
                <c:pt idx="2">
                  <c:v>337951</c:v>
                </c:pt>
                <c:pt idx="3">
                  <c:v>342184</c:v>
                </c:pt>
                <c:pt idx="4">
                  <c:v>346343</c:v>
                </c:pt>
                <c:pt idx="5">
                  <c:v>338427</c:v>
                </c:pt>
                <c:pt idx="6">
                  <c:v>343772</c:v>
                </c:pt>
                <c:pt idx="7">
                  <c:v>347329</c:v>
                </c:pt>
                <c:pt idx="8">
                  <c:v>364670</c:v>
                </c:pt>
                <c:pt idx="9">
                  <c:v>374053</c:v>
                </c:pt>
                <c:pt idx="10">
                  <c:v>223259</c:v>
                </c:pt>
                <c:pt idx="11">
                  <c:v>201736</c:v>
                </c:pt>
                <c:pt idx="12">
                  <c:v>178526</c:v>
                </c:pt>
                <c:pt idx="13">
                  <c:v>169180</c:v>
                </c:pt>
                <c:pt idx="14">
                  <c:v>212805</c:v>
                </c:pt>
                <c:pt idx="15">
                  <c:v>326608</c:v>
                </c:pt>
                <c:pt idx="16">
                  <c:v>328205</c:v>
                </c:pt>
                <c:pt idx="17">
                  <c:v>323840</c:v>
                </c:pt>
                <c:pt idx="18">
                  <c:v>290798</c:v>
                </c:pt>
                <c:pt idx="19">
                  <c:v>276036</c:v>
                </c:pt>
                <c:pt idx="20">
                  <c:v>237929</c:v>
                </c:pt>
                <c:pt idx="21">
                  <c:v>205601</c:v>
                </c:pt>
                <c:pt idx="22">
                  <c:v>168720</c:v>
                </c:pt>
                <c:pt idx="23">
                  <c:v>146452</c:v>
                </c:pt>
                <c:pt idx="24">
                  <c:v>122200</c:v>
                </c:pt>
                <c:pt idx="25">
                  <c:v>104496</c:v>
                </c:pt>
                <c:pt idx="26">
                  <c:v>93159</c:v>
                </c:pt>
                <c:pt idx="27">
                  <c:v>82967</c:v>
                </c:pt>
                <c:pt idx="28">
                  <c:v>74411</c:v>
                </c:pt>
                <c:pt idx="29">
                  <c:v>70244</c:v>
                </c:pt>
                <c:pt idx="30">
                  <c:v>61922</c:v>
                </c:pt>
                <c:pt idx="31">
                  <c:v>59128</c:v>
                </c:pt>
                <c:pt idx="32">
                  <c:v>55976</c:v>
                </c:pt>
                <c:pt idx="33">
                  <c:v>55760</c:v>
                </c:pt>
                <c:pt idx="34">
                  <c:v>51783</c:v>
                </c:pt>
                <c:pt idx="35">
                  <c:v>48949</c:v>
                </c:pt>
                <c:pt idx="36">
                  <c:v>47506</c:v>
                </c:pt>
                <c:pt idx="37">
                  <c:v>43934</c:v>
                </c:pt>
                <c:pt idx="38">
                  <c:v>42569</c:v>
                </c:pt>
                <c:pt idx="39">
                  <c:v>39789</c:v>
                </c:pt>
                <c:pt idx="40">
                  <c:v>39203</c:v>
                </c:pt>
                <c:pt idx="41">
                  <c:v>36719</c:v>
                </c:pt>
                <c:pt idx="42">
                  <c:v>35258</c:v>
                </c:pt>
                <c:pt idx="43">
                  <c:v>34183</c:v>
                </c:pt>
                <c:pt idx="44">
                  <c:v>33218</c:v>
                </c:pt>
                <c:pt idx="45">
                  <c:v>31871</c:v>
                </c:pt>
                <c:pt idx="46">
                  <c:v>31239</c:v>
                </c:pt>
                <c:pt idx="47">
                  <c:v>30491</c:v>
                </c:pt>
                <c:pt idx="48">
                  <c:v>30113</c:v>
                </c:pt>
                <c:pt idx="49">
                  <c:v>29986</c:v>
                </c:pt>
                <c:pt idx="50">
                  <c:v>28987</c:v>
                </c:pt>
                <c:pt idx="51">
                  <c:v>28568</c:v>
                </c:pt>
                <c:pt idx="52">
                  <c:v>28486</c:v>
                </c:pt>
                <c:pt idx="53">
                  <c:v>28972</c:v>
                </c:pt>
                <c:pt idx="54">
                  <c:v>28095</c:v>
                </c:pt>
                <c:pt idx="55">
                  <c:v>27138</c:v>
                </c:pt>
                <c:pt idx="56">
                  <c:v>25720</c:v>
                </c:pt>
                <c:pt idx="57">
                  <c:v>26504</c:v>
                </c:pt>
                <c:pt idx="58">
                  <c:v>21660</c:v>
                </c:pt>
                <c:pt idx="59">
                  <c:v>24999</c:v>
                </c:pt>
                <c:pt idx="60">
                  <c:v>23218</c:v>
                </c:pt>
                <c:pt idx="61">
                  <c:v>21794</c:v>
                </c:pt>
                <c:pt idx="62">
                  <c:v>21310</c:v>
                </c:pt>
                <c:pt idx="63">
                  <c:v>21281</c:v>
                </c:pt>
                <c:pt idx="64">
                  <c:v>20710</c:v>
                </c:pt>
                <c:pt idx="65">
                  <c:v>19512</c:v>
                </c:pt>
                <c:pt idx="66">
                  <c:v>18784</c:v>
                </c:pt>
                <c:pt idx="67">
                  <c:v>18185</c:v>
                </c:pt>
                <c:pt idx="68">
                  <c:v>17474</c:v>
                </c:pt>
                <c:pt idx="69">
                  <c:v>16446</c:v>
                </c:pt>
                <c:pt idx="70">
                  <c:v>15896</c:v>
                </c:pt>
                <c:pt idx="71">
                  <c:v>14394</c:v>
                </c:pt>
                <c:pt idx="72">
                  <c:v>12390</c:v>
                </c:pt>
                <c:pt idx="73">
                  <c:v>11850</c:v>
                </c:pt>
                <c:pt idx="74">
                  <c:v>10278</c:v>
                </c:pt>
                <c:pt idx="75">
                  <c:v>9689</c:v>
                </c:pt>
                <c:pt idx="76">
                  <c:v>8792</c:v>
                </c:pt>
                <c:pt idx="77">
                  <c:v>7923</c:v>
                </c:pt>
                <c:pt idx="78">
                  <c:v>7939</c:v>
                </c:pt>
                <c:pt idx="79">
                  <c:v>6514</c:v>
                </c:pt>
                <c:pt idx="80">
                  <c:v>5794</c:v>
                </c:pt>
                <c:pt idx="81">
                  <c:v>4629</c:v>
                </c:pt>
                <c:pt idx="82">
                  <c:v>3627</c:v>
                </c:pt>
                <c:pt idx="83">
                  <c:v>3174</c:v>
                </c:pt>
                <c:pt idx="84">
                  <c:v>2617</c:v>
                </c:pt>
                <c:pt idx="85">
                  <c:v>2076</c:v>
                </c:pt>
                <c:pt idx="86">
                  <c:v>1695</c:v>
                </c:pt>
                <c:pt idx="87">
                  <c:v>1237</c:v>
                </c:pt>
                <c:pt idx="88">
                  <c:v>974</c:v>
                </c:pt>
                <c:pt idx="89">
                  <c:v>674</c:v>
                </c:pt>
                <c:pt idx="90">
                  <c:v>540</c:v>
                </c:pt>
                <c:pt idx="91">
                  <c:v>360</c:v>
                </c:pt>
                <c:pt idx="92">
                  <c:v>208</c:v>
                </c:pt>
                <c:pt idx="93">
                  <c:v>142</c:v>
                </c:pt>
                <c:pt idx="94">
                  <c:v>75</c:v>
                </c:pt>
                <c:pt idx="9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4-408C-B418-4ECB7F33A6BE}"/>
            </c:ext>
          </c:extLst>
        </c:ser>
        <c:ser>
          <c:idx val="1"/>
          <c:order val="1"/>
          <c:tx>
            <c:strRef>
              <c:f>'Pop 1930'!$K$7</c:f>
              <c:strCache>
                <c:ptCount val="1"/>
                <c:pt idx="0">
                  <c:v>Mariées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'Pop 1930'!$B$10:$B$109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1930'!$K$10:$K$109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1056</c:v>
                </c:pt>
                <c:pt idx="16">
                  <c:v>2800</c:v>
                </c:pt>
                <c:pt idx="17">
                  <c:v>10267</c:v>
                </c:pt>
                <c:pt idx="18">
                  <c:v>25965</c:v>
                </c:pt>
                <c:pt idx="19">
                  <c:v>59856</c:v>
                </c:pt>
                <c:pt idx="20">
                  <c:v>92602</c:v>
                </c:pt>
                <c:pt idx="21">
                  <c:v>128504</c:v>
                </c:pt>
                <c:pt idx="22">
                  <c:v>159410</c:v>
                </c:pt>
                <c:pt idx="23">
                  <c:v>186284</c:v>
                </c:pt>
                <c:pt idx="24">
                  <c:v>208500</c:v>
                </c:pt>
                <c:pt idx="25">
                  <c:v>226853</c:v>
                </c:pt>
                <c:pt idx="26">
                  <c:v>238668</c:v>
                </c:pt>
                <c:pt idx="27">
                  <c:v>253618</c:v>
                </c:pt>
                <c:pt idx="28">
                  <c:v>259779</c:v>
                </c:pt>
                <c:pt idx="29">
                  <c:v>258681</c:v>
                </c:pt>
                <c:pt idx="30">
                  <c:v>256188</c:v>
                </c:pt>
                <c:pt idx="31">
                  <c:v>251548</c:v>
                </c:pt>
                <c:pt idx="32">
                  <c:v>255663</c:v>
                </c:pt>
                <c:pt idx="33">
                  <c:v>259521</c:v>
                </c:pt>
                <c:pt idx="34">
                  <c:v>243264</c:v>
                </c:pt>
                <c:pt idx="35">
                  <c:v>243531</c:v>
                </c:pt>
                <c:pt idx="36">
                  <c:v>243870</c:v>
                </c:pt>
                <c:pt idx="37">
                  <c:v>229728</c:v>
                </c:pt>
                <c:pt idx="38">
                  <c:v>232480</c:v>
                </c:pt>
                <c:pt idx="39">
                  <c:v>217066</c:v>
                </c:pt>
                <c:pt idx="40">
                  <c:v>226600</c:v>
                </c:pt>
                <c:pt idx="41">
                  <c:v>219282</c:v>
                </c:pt>
                <c:pt idx="42">
                  <c:v>218381</c:v>
                </c:pt>
                <c:pt idx="43">
                  <c:v>214507</c:v>
                </c:pt>
                <c:pt idx="44">
                  <c:v>213547</c:v>
                </c:pt>
                <c:pt idx="45">
                  <c:v>210136</c:v>
                </c:pt>
                <c:pt idx="46">
                  <c:v>206401</c:v>
                </c:pt>
                <c:pt idx="47">
                  <c:v>202559</c:v>
                </c:pt>
                <c:pt idx="48">
                  <c:v>200713</c:v>
                </c:pt>
                <c:pt idx="49">
                  <c:v>188715</c:v>
                </c:pt>
                <c:pt idx="50">
                  <c:v>192184</c:v>
                </c:pt>
                <c:pt idx="51">
                  <c:v>185542</c:v>
                </c:pt>
                <c:pt idx="52">
                  <c:v>183306</c:v>
                </c:pt>
                <c:pt idx="53">
                  <c:v>182923</c:v>
                </c:pt>
                <c:pt idx="54">
                  <c:v>172370</c:v>
                </c:pt>
                <c:pt idx="55">
                  <c:v>167578</c:v>
                </c:pt>
                <c:pt idx="56">
                  <c:v>155551</c:v>
                </c:pt>
                <c:pt idx="57">
                  <c:v>156541</c:v>
                </c:pt>
                <c:pt idx="58">
                  <c:v>120072</c:v>
                </c:pt>
                <c:pt idx="59">
                  <c:v>128851</c:v>
                </c:pt>
                <c:pt idx="60">
                  <c:v>123488</c:v>
                </c:pt>
                <c:pt idx="61">
                  <c:v>111722</c:v>
                </c:pt>
                <c:pt idx="62">
                  <c:v>108157</c:v>
                </c:pt>
                <c:pt idx="63">
                  <c:v>103153</c:v>
                </c:pt>
                <c:pt idx="64">
                  <c:v>92913</c:v>
                </c:pt>
                <c:pt idx="65">
                  <c:v>86605</c:v>
                </c:pt>
                <c:pt idx="66">
                  <c:v>79604</c:v>
                </c:pt>
                <c:pt idx="67">
                  <c:v>72191</c:v>
                </c:pt>
                <c:pt idx="68">
                  <c:v>65993</c:v>
                </c:pt>
                <c:pt idx="69">
                  <c:v>58013</c:v>
                </c:pt>
                <c:pt idx="70">
                  <c:v>53778</c:v>
                </c:pt>
                <c:pt idx="71">
                  <c:v>43661</c:v>
                </c:pt>
                <c:pt idx="72">
                  <c:v>35271</c:v>
                </c:pt>
                <c:pt idx="73">
                  <c:v>31421</c:v>
                </c:pt>
                <c:pt idx="74">
                  <c:v>24807</c:v>
                </c:pt>
                <c:pt idx="75">
                  <c:v>20841</c:v>
                </c:pt>
                <c:pt idx="76">
                  <c:v>18296</c:v>
                </c:pt>
                <c:pt idx="77">
                  <c:v>15786</c:v>
                </c:pt>
                <c:pt idx="78">
                  <c:v>13037</c:v>
                </c:pt>
                <c:pt idx="79">
                  <c:v>9827</c:v>
                </c:pt>
                <c:pt idx="80">
                  <c:v>7717</c:v>
                </c:pt>
                <c:pt idx="81">
                  <c:v>5553</c:v>
                </c:pt>
                <c:pt idx="82">
                  <c:v>3968</c:v>
                </c:pt>
                <c:pt idx="83">
                  <c:v>3253</c:v>
                </c:pt>
                <c:pt idx="84">
                  <c:v>2271</c:v>
                </c:pt>
                <c:pt idx="85">
                  <c:v>1735</c:v>
                </c:pt>
                <c:pt idx="86">
                  <c:v>1280</c:v>
                </c:pt>
                <c:pt idx="87">
                  <c:v>896</c:v>
                </c:pt>
                <c:pt idx="88">
                  <c:v>656</c:v>
                </c:pt>
                <c:pt idx="89">
                  <c:v>478</c:v>
                </c:pt>
                <c:pt idx="90">
                  <c:v>321</c:v>
                </c:pt>
                <c:pt idx="91">
                  <c:v>222</c:v>
                </c:pt>
                <c:pt idx="92">
                  <c:v>127</c:v>
                </c:pt>
                <c:pt idx="93">
                  <c:v>82</c:v>
                </c:pt>
                <c:pt idx="94">
                  <c:v>45</c:v>
                </c:pt>
                <c:pt idx="9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44-408C-B418-4ECB7F33A6BE}"/>
            </c:ext>
          </c:extLst>
        </c:ser>
        <c:ser>
          <c:idx val="3"/>
          <c:order val="2"/>
          <c:tx>
            <c:strRef>
              <c:f>'Pop 1930'!$M$7</c:f>
              <c:strCache>
                <c:ptCount val="1"/>
                <c:pt idx="0">
                  <c:v>Divorcées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'Pop 1930'!$B$10:$B$109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1930'!$M$10:$M$109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38</c:v>
                </c:pt>
                <c:pt idx="19">
                  <c:v>147</c:v>
                </c:pt>
                <c:pt idx="20">
                  <c:v>363</c:v>
                </c:pt>
                <c:pt idx="21">
                  <c:v>679</c:v>
                </c:pt>
                <c:pt idx="22">
                  <c:v>967</c:v>
                </c:pt>
                <c:pt idx="23">
                  <c:v>1337</c:v>
                </c:pt>
                <c:pt idx="24">
                  <c:v>1726</c:v>
                </c:pt>
                <c:pt idx="25">
                  <c:v>2011</c:v>
                </c:pt>
                <c:pt idx="26">
                  <c:v>2339</c:v>
                </c:pt>
                <c:pt idx="27">
                  <c:v>2864</c:v>
                </c:pt>
                <c:pt idx="28">
                  <c:v>3301</c:v>
                </c:pt>
                <c:pt idx="29">
                  <c:v>3595</c:v>
                </c:pt>
                <c:pt idx="30">
                  <c:v>3697</c:v>
                </c:pt>
                <c:pt idx="31">
                  <c:v>3674</c:v>
                </c:pt>
                <c:pt idx="32">
                  <c:v>4001</c:v>
                </c:pt>
                <c:pt idx="33">
                  <c:v>4253</c:v>
                </c:pt>
                <c:pt idx="34">
                  <c:v>4147</c:v>
                </c:pt>
                <c:pt idx="35">
                  <c:v>4420</c:v>
                </c:pt>
                <c:pt idx="36">
                  <c:v>4644</c:v>
                </c:pt>
                <c:pt idx="37">
                  <c:v>4631</c:v>
                </c:pt>
                <c:pt idx="38">
                  <c:v>4870</c:v>
                </c:pt>
                <c:pt idx="39">
                  <c:v>4808</c:v>
                </c:pt>
                <c:pt idx="40">
                  <c:v>5160</c:v>
                </c:pt>
                <c:pt idx="41">
                  <c:v>5127</c:v>
                </c:pt>
                <c:pt idx="42">
                  <c:v>5229</c:v>
                </c:pt>
                <c:pt idx="43">
                  <c:v>5066</c:v>
                </c:pt>
                <c:pt idx="44">
                  <c:v>5045</c:v>
                </c:pt>
                <c:pt idx="45">
                  <c:v>4813</c:v>
                </c:pt>
                <c:pt idx="46">
                  <c:v>4606</c:v>
                </c:pt>
                <c:pt idx="47">
                  <c:v>4436</c:v>
                </c:pt>
                <c:pt idx="48">
                  <c:v>4270</c:v>
                </c:pt>
                <c:pt idx="49">
                  <c:v>4018</c:v>
                </c:pt>
                <c:pt idx="50">
                  <c:v>3969</c:v>
                </c:pt>
                <c:pt idx="51">
                  <c:v>3802</c:v>
                </c:pt>
                <c:pt idx="52">
                  <c:v>3716</c:v>
                </c:pt>
                <c:pt idx="53">
                  <c:v>3629</c:v>
                </c:pt>
                <c:pt idx="54">
                  <c:v>3291</c:v>
                </c:pt>
                <c:pt idx="55">
                  <c:v>3153</c:v>
                </c:pt>
                <c:pt idx="56">
                  <c:v>2882</c:v>
                </c:pt>
                <c:pt idx="57">
                  <c:v>2919</c:v>
                </c:pt>
                <c:pt idx="58">
                  <c:v>2222</c:v>
                </c:pt>
                <c:pt idx="59">
                  <c:v>2372</c:v>
                </c:pt>
                <c:pt idx="60">
                  <c:v>2233</c:v>
                </c:pt>
                <c:pt idx="61">
                  <c:v>2012</c:v>
                </c:pt>
                <c:pt idx="62">
                  <c:v>1918</c:v>
                </c:pt>
                <c:pt idx="63">
                  <c:v>1843</c:v>
                </c:pt>
                <c:pt idx="64">
                  <c:v>1645</c:v>
                </c:pt>
                <c:pt idx="65">
                  <c:v>1544</c:v>
                </c:pt>
                <c:pt idx="66">
                  <c:v>1412</c:v>
                </c:pt>
                <c:pt idx="67">
                  <c:v>1283</c:v>
                </c:pt>
                <c:pt idx="68">
                  <c:v>1201</c:v>
                </c:pt>
                <c:pt idx="69">
                  <c:v>1110</c:v>
                </c:pt>
                <c:pt idx="70">
                  <c:v>1093</c:v>
                </c:pt>
                <c:pt idx="71">
                  <c:v>867</c:v>
                </c:pt>
                <c:pt idx="72">
                  <c:v>675</c:v>
                </c:pt>
                <c:pt idx="73">
                  <c:v>654</c:v>
                </c:pt>
                <c:pt idx="74">
                  <c:v>463</c:v>
                </c:pt>
                <c:pt idx="75">
                  <c:v>440</c:v>
                </c:pt>
                <c:pt idx="76">
                  <c:v>382</c:v>
                </c:pt>
                <c:pt idx="77">
                  <c:v>327</c:v>
                </c:pt>
                <c:pt idx="78">
                  <c:v>292</c:v>
                </c:pt>
                <c:pt idx="79">
                  <c:v>195</c:v>
                </c:pt>
                <c:pt idx="80">
                  <c:v>180</c:v>
                </c:pt>
                <c:pt idx="81">
                  <c:v>143</c:v>
                </c:pt>
                <c:pt idx="82">
                  <c:v>122</c:v>
                </c:pt>
                <c:pt idx="83">
                  <c:v>89</c:v>
                </c:pt>
                <c:pt idx="84">
                  <c:v>48</c:v>
                </c:pt>
                <c:pt idx="85">
                  <c:v>44</c:v>
                </c:pt>
                <c:pt idx="86">
                  <c:v>30</c:v>
                </c:pt>
                <c:pt idx="87">
                  <c:v>24</c:v>
                </c:pt>
                <c:pt idx="88">
                  <c:v>9</c:v>
                </c:pt>
                <c:pt idx="89">
                  <c:v>12</c:v>
                </c:pt>
                <c:pt idx="90">
                  <c:v>7</c:v>
                </c:pt>
                <c:pt idx="91">
                  <c:v>4</c:v>
                </c:pt>
                <c:pt idx="92">
                  <c:v>6</c:v>
                </c:pt>
                <c:pt idx="93">
                  <c:v>2</c:v>
                </c:pt>
                <c:pt idx="94">
                  <c:v>1</c:v>
                </c:pt>
                <c:pt idx="9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44-408C-B418-4ECB7F33A6BE}"/>
            </c:ext>
          </c:extLst>
        </c:ser>
        <c:ser>
          <c:idx val="2"/>
          <c:order val="3"/>
          <c:tx>
            <c:strRef>
              <c:f>'Pop 1930'!$L$7</c:f>
              <c:strCache>
                <c:ptCount val="1"/>
                <c:pt idx="0">
                  <c:v>Veuves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'Pop 1930'!$B$10:$B$109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1930'!$L$11:$L$109</c:f>
              <c:numCache>
                <c:formatCode>#\ ##0" "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26</c:v>
                </c:pt>
                <c:pt idx="17">
                  <c:v>35</c:v>
                </c:pt>
                <c:pt idx="18">
                  <c:v>360</c:v>
                </c:pt>
                <c:pt idx="19">
                  <c:v>560</c:v>
                </c:pt>
                <c:pt idx="20">
                  <c:v>745</c:v>
                </c:pt>
                <c:pt idx="21">
                  <c:v>1010</c:v>
                </c:pt>
                <c:pt idx="22">
                  <c:v>1433</c:v>
                </c:pt>
                <c:pt idx="23">
                  <c:v>2013</c:v>
                </c:pt>
                <c:pt idx="24">
                  <c:v>2523</c:v>
                </c:pt>
                <c:pt idx="25">
                  <c:v>3209</c:v>
                </c:pt>
                <c:pt idx="26">
                  <c:v>4036</c:v>
                </c:pt>
                <c:pt idx="27">
                  <c:v>4820</c:v>
                </c:pt>
                <c:pt idx="28">
                  <c:v>5682</c:v>
                </c:pt>
                <c:pt idx="29">
                  <c:v>6605</c:v>
                </c:pt>
                <c:pt idx="30">
                  <c:v>7701</c:v>
                </c:pt>
                <c:pt idx="31">
                  <c:v>9013</c:v>
                </c:pt>
                <c:pt idx="32">
                  <c:v>10628</c:v>
                </c:pt>
                <c:pt idx="33">
                  <c:v>12136</c:v>
                </c:pt>
                <c:pt idx="34">
                  <c:v>14624</c:v>
                </c:pt>
                <c:pt idx="35">
                  <c:v>17655</c:v>
                </c:pt>
                <c:pt idx="36">
                  <c:v>20239</c:v>
                </c:pt>
                <c:pt idx="37">
                  <c:v>24068</c:v>
                </c:pt>
                <c:pt idx="38">
                  <c:v>25269</c:v>
                </c:pt>
                <c:pt idx="39">
                  <c:v>30169</c:v>
                </c:pt>
                <c:pt idx="40">
                  <c:v>32418</c:v>
                </c:pt>
                <c:pt idx="41">
                  <c:v>34829</c:v>
                </c:pt>
                <c:pt idx="42">
                  <c:v>36625</c:v>
                </c:pt>
                <c:pt idx="43">
                  <c:v>38896</c:v>
                </c:pt>
                <c:pt idx="44">
                  <c:v>39899</c:v>
                </c:pt>
                <c:pt idx="45">
                  <c:v>40500</c:v>
                </c:pt>
                <c:pt idx="46">
                  <c:v>42054</c:v>
                </c:pt>
                <c:pt idx="47">
                  <c:v>43225</c:v>
                </c:pt>
                <c:pt idx="48">
                  <c:v>43309</c:v>
                </c:pt>
                <c:pt idx="49">
                  <c:v>45670</c:v>
                </c:pt>
                <c:pt idx="50">
                  <c:v>46734</c:v>
                </c:pt>
                <c:pt idx="51">
                  <c:v>49609</c:v>
                </c:pt>
                <c:pt idx="52">
                  <c:v>53069</c:v>
                </c:pt>
                <c:pt idx="53">
                  <c:v>54124</c:v>
                </c:pt>
                <c:pt idx="54">
                  <c:v>57390</c:v>
                </c:pt>
                <c:pt idx="55">
                  <c:v>58979</c:v>
                </c:pt>
                <c:pt idx="56">
                  <c:v>64226</c:v>
                </c:pt>
                <c:pt idx="57">
                  <c:v>53593</c:v>
                </c:pt>
                <c:pt idx="58">
                  <c:v>65842</c:v>
                </c:pt>
                <c:pt idx="59">
                  <c:v>68269</c:v>
                </c:pt>
                <c:pt idx="60">
                  <c:v>68093</c:v>
                </c:pt>
                <c:pt idx="61">
                  <c:v>73173</c:v>
                </c:pt>
                <c:pt idx="62">
                  <c:v>76084</c:v>
                </c:pt>
                <c:pt idx="63">
                  <c:v>77682</c:v>
                </c:pt>
                <c:pt idx="64">
                  <c:v>79980</c:v>
                </c:pt>
                <c:pt idx="65">
                  <c:v>82156</c:v>
                </c:pt>
                <c:pt idx="66">
                  <c:v>82185</c:v>
                </c:pt>
                <c:pt idx="67">
                  <c:v>83636</c:v>
                </c:pt>
                <c:pt idx="68">
                  <c:v>81951</c:v>
                </c:pt>
                <c:pt idx="69">
                  <c:v>82738</c:v>
                </c:pt>
                <c:pt idx="70">
                  <c:v>76054</c:v>
                </c:pt>
                <c:pt idx="71">
                  <c:v>74240</c:v>
                </c:pt>
                <c:pt idx="72">
                  <c:v>74273</c:v>
                </c:pt>
                <c:pt idx="73">
                  <c:v>68159</c:v>
                </c:pt>
                <c:pt idx="74">
                  <c:v>65590</c:v>
                </c:pt>
                <c:pt idx="75">
                  <c:v>62760</c:v>
                </c:pt>
                <c:pt idx="76">
                  <c:v>59935</c:v>
                </c:pt>
                <c:pt idx="77">
                  <c:v>55112</c:v>
                </c:pt>
                <c:pt idx="78">
                  <c:v>50998</c:v>
                </c:pt>
                <c:pt idx="79">
                  <c:v>46081</c:v>
                </c:pt>
                <c:pt idx="80">
                  <c:v>37785</c:v>
                </c:pt>
                <c:pt idx="81">
                  <c:v>30707</c:v>
                </c:pt>
                <c:pt idx="82">
                  <c:v>26966</c:v>
                </c:pt>
                <c:pt idx="83">
                  <c:v>23242</c:v>
                </c:pt>
                <c:pt idx="84">
                  <c:v>18451</c:v>
                </c:pt>
                <c:pt idx="85">
                  <c:v>14935</c:v>
                </c:pt>
                <c:pt idx="86">
                  <c:v>11449</c:v>
                </c:pt>
                <c:pt idx="87">
                  <c:v>8907</c:v>
                </c:pt>
                <c:pt idx="88">
                  <c:v>6439</c:v>
                </c:pt>
                <c:pt idx="89">
                  <c:v>4436</c:v>
                </c:pt>
                <c:pt idx="90">
                  <c:v>2997</c:v>
                </c:pt>
                <c:pt idx="91">
                  <c:v>2084</c:v>
                </c:pt>
                <c:pt idx="92">
                  <c:v>1464</c:v>
                </c:pt>
                <c:pt idx="93">
                  <c:v>999</c:v>
                </c:pt>
                <c:pt idx="94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44-408C-B418-4ECB7F33A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555838064"/>
        <c:axId val="-555845136"/>
      </c:barChart>
      <c:barChart>
        <c:barDir val="bar"/>
        <c:grouping val="stacked"/>
        <c:varyColors val="0"/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'Pop 1930'!$A$10:$A$108</c:f>
              <c:numCache>
                <c:formatCode>General</c:formatCode>
                <c:ptCount val="99"/>
                <c:pt idx="0">
                  <c:v>1929</c:v>
                </c:pt>
                <c:pt idx="1">
                  <c:v>1928</c:v>
                </c:pt>
                <c:pt idx="2">
                  <c:v>1927</c:v>
                </c:pt>
                <c:pt idx="3">
                  <c:v>1926</c:v>
                </c:pt>
                <c:pt idx="4">
                  <c:v>1925</c:v>
                </c:pt>
                <c:pt idx="5">
                  <c:v>1924</c:v>
                </c:pt>
                <c:pt idx="6">
                  <c:v>1923</c:v>
                </c:pt>
                <c:pt idx="7">
                  <c:v>1922</c:v>
                </c:pt>
                <c:pt idx="8">
                  <c:v>1921</c:v>
                </c:pt>
                <c:pt idx="9">
                  <c:v>1920</c:v>
                </c:pt>
                <c:pt idx="10">
                  <c:v>1919</c:v>
                </c:pt>
                <c:pt idx="11">
                  <c:v>1918</c:v>
                </c:pt>
                <c:pt idx="12">
                  <c:v>1917</c:v>
                </c:pt>
                <c:pt idx="13">
                  <c:v>1916</c:v>
                </c:pt>
                <c:pt idx="14">
                  <c:v>1915</c:v>
                </c:pt>
                <c:pt idx="15">
                  <c:v>1914</c:v>
                </c:pt>
                <c:pt idx="16">
                  <c:v>1913</c:v>
                </c:pt>
                <c:pt idx="17">
                  <c:v>1912</c:v>
                </c:pt>
                <c:pt idx="18">
                  <c:v>1911</c:v>
                </c:pt>
                <c:pt idx="19">
                  <c:v>1910</c:v>
                </c:pt>
                <c:pt idx="20">
                  <c:v>1909</c:v>
                </c:pt>
                <c:pt idx="21">
                  <c:v>1908</c:v>
                </c:pt>
                <c:pt idx="22">
                  <c:v>1907</c:v>
                </c:pt>
                <c:pt idx="23">
                  <c:v>1906</c:v>
                </c:pt>
                <c:pt idx="24">
                  <c:v>1905</c:v>
                </c:pt>
                <c:pt idx="25">
                  <c:v>1904</c:v>
                </c:pt>
                <c:pt idx="26">
                  <c:v>1903</c:v>
                </c:pt>
                <c:pt idx="27">
                  <c:v>1902</c:v>
                </c:pt>
                <c:pt idx="28">
                  <c:v>1901</c:v>
                </c:pt>
                <c:pt idx="29">
                  <c:v>1900</c:v>
                </c:pt>
                <c:pt idx="30">
                  <c:v>1899</c:v>
                </c:pt>
                <c:pt idx="31">
                  <c:v>1898</c:v>
                </c:pt>
                <c:pt idx="32">
                  <c:v>1897</c:v>
                </c:pt>
                <c:pt idx="33">
                  <c:v>1896</c:v>
                </c:pt>
                <c:pt idx="34">
                  <c:v>1895</c:v>
                </c:pt>
                <c:pt idx="35">
                  <c:v>1894</c:v>
                </c:pt>
                <c:pt idx="36">
                  <c:v>1893</c:v>
                </c:pt>
                <c:pt idx="37">
                  <c:v>1892</c:v>
                </c:pt>
                <c:pt idx="38">
                  <c:v>1891</c:v>
                </c:pt>
                <c:pt idx="39">
                  <c:v>1890</c:v>
                </c:pt>
                <c:pt idx="40">
                  <c:v>1889</c:v>
                </c:pt>
                <c:pt idx="41">
                  <c:v>1888</c:v>
                </c:pt>
                <c:pt idx="42">
                  <c:v>1887</c:v>
                </c:pt>
                <c:pt idx="43">
                  <c:v>1886</c:v>
                </c:pt>
                <c:pt idx="44">
                  <c:v>1885</c:v>
                </c:pt>
                <c:pt idx="45">
                  <c:v>1884</c:v>
                </c:pt>
                <c:pt idx="46">
                  <c:v>1883</c:v>
                </c:pt>
                <c:pt idx="47">
                  <c:v>1882</c:v>
                </c:pt>
                <c:pt idx="48">
                  <c:v>1881</c:v>
                </c:pt>
                <c:pt idx="49">
                  <c:v>1880</c:v>
                </c:pt>
                <c:pt idx="50">
                  <c:v>1879</c:v>
                </c:pt>
                <c:pt idx="51">
                  <c:v>1878</c:v>
                </c:pt>
                <c:pt idx="52">
                  <c:v>1877</c:v>
                </c:pt>
                <c:pt idx="53">
                  <c:v>1876</c:v>
                </c:pt>
                <c:pt idx="54">
                  <c:v>1875</c:v>
                </c:pt>
                <c:pt idx="55">
                  <c:v>1874</c:v>
                </c:pt>
                <c:pt idx="56">
                  <c:v>1873</c:v>
                </c:pt>
                <c:pt idx="57">
                  <c:v>1872</c:v>
                </c:pt>
                <c:pt idx="58">
                  <c:v>1871</c:v>
                </c:pt>
                <c:pt idx="59">
                  <c:v>1870</c:v>
                </c:pt>
                <c:pt idx="60">
                  <c:v>1869</c:v>
                </c:pt>
                <c:pt idx="61">
                  <c:v>1868</c:v>
                </c:pt>
                <c:pt idx="62">
                  <c:v>1867</c:v>
                </c:pt>
                <c:pt idx="63">
                  <c:v>1866</c:v>
                </c:pt>
                <c:pt idx="64">
                  <c:v>1865</c:v>
                </c:pt>
                <c:pt idx="65">
                  <c:v>1864</c:v>
                </c:pt>
                <c:pt idx="66">
                  <c:v>1863</c:v>
                </c:pt>
                <c:pt idx="67">
                  <c:v>1862</c:v>
                </c:pt>
                <c:pt idx="68">
                  <c:v>1861</c:v>
                </c:pt>
                <c:pt idx="69">
                  <c:v>1860</c:v>
                </c:pt>
                <c:pt idx="70">
                  <c:v>1859</c:v>
                </c:pt>
                <c:pt idx="71">
                  <c:v>1858</c:v>
                </c:pt>
                <c:pt idx="72">
                  <c:v>1857</c:v>
                </c:pt>
                <c:pt idx="73">
                  <c:v>1856</c:v>
                </c:pt>
                <c:pt idx="74">
                  <c:v>1855</c:v>
                </c:pt>
                <c:pt idx="75">
                  <c:v>1854</c:v>
                </c:pt>
                <c:pt idx="76">
                  <c:v>1853</c:v>
                </c:pt>
                <c:pt idx="77">
                  <c:v>1852</c:v>
                </c:pt>
                <c:pt idx="78">
                  <c:v>1851</c:v>
                </c:pt>
                <c:pt idx="79">
                  <c:v>1850</c:v>
                </c:pt>
                <c:pt idx="80">
                  <c:v>1849</c:v>
                </c:pt>
                <c:pt idx="81">
                  <c:v>1848</c:v>
                </c:pt>
                <c:pt idx="82">
                  <c:v>1847</c:v>
                </c:pt>
                <c:pt idx="83">
                  <c:v>1846</c:v>
                </c:pt>
                <c:pt idx="84">
                  <c:v>1845</c:v>
                </c:pt>
                <c:pt idx="85">
                  <c:v>1844</c:v>
                </c:pt>
                <c:pt idx="86">
                  <c:v>1843</c:v>
                </c:pt>
                <c:pt idx="87">
                  <c:v>1842</c:v>
                </c:pt>
                <c:pt idx="88">
                  <c:v>1841</c:v>
                </c:pt>
                <c:pt idx="89">
                  <c:v>1840</c:v>
                </c:pt>
                <c:pt idx="90">
                  <c:v>1839</c:v>
                </c:pt>
                <c:pt idx="91">
                  <c:v>1838</c:v>
                </c:pt>
                <c:pt idx="92">
                  <c:v>1837</c:v>
                </c:pt>
                <c:pt idx="93">
                  <c:v>1836</c:v>
                </c:pt>
                <c:pt idx="94">
                  <c:v>1835</c:v>
                </c:pt>
                <c:pt idx="95">
                  <c:v>1834</c:v>
                </c:pt>
                <c:pt idx="96">
                  <c:v>1833</c:v>
                </c:pt>
                <c:pt idx="97">
                  <c:v>1832</c:v>
                </c:pt>
                <c:pt idx="98">
                  <c:v>1831</c:v>
                </c:pt>
              </c:numCache>
            </c:numRef>
          </c:cat>
          <c:val>
            <c:numRef>
              <c:f>'Pop 1930'!$N$10:$N$109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44-408C-B418-4ECB7F33A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2843136"/>
        <c:axId val="-575799984"/>
      </c:barChart>
      <c:catAx>
        <c:axId val="-55583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558451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555845136"/>
        <c:scaling>
          <c:orientation val="minMax"/>
          <c:max val="5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55838064"/>
        <c:crosses val="autoZero"/>
        <c:crossBetween val="between"/>
      </c:valAx>
      <c:valAx>
        <c:axId val="-575799984"/>
        <c:scaling>
          <c:orientation val="minMax"/>
        </c:scaling>
        <c:delete val="1"/>
        <c:axPos val="t"/>
        <c:numFmt formatCode="#\ ##0&quot; &quot;" sourceLinked="1"/>
        <c:majorTickMark val="out"/>
        <c:minorTickMark val="none"/>
        <c:tickLblPos val="nextTo"/>
        <c:crossAx val="-192843136"/>
        <c:crosses val="max"/>
        <c:crossBetween val="between"/>
      </c:valAx>
      <c:catAx>
        <c:axId val="-1928431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75799984"/>
        <c:crosses val="max"/>
        <c:auto val="1"/>
        <c:lblAlgn val="ctr"/>
        <c:lblOffset val="100"/>
        <c:tickLblSkip val="5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9299945230423"/>
          <c:y val="3.3182503770739065E-2"/>
          <c:w val="0.77743749510985927"/>
          <c:h val="0.86755572974192707"/>
        </c:manualLayout>
      </c:layout>
      <c:scatterChart>
        <c:scatterStyle val="lineMarker"/>
        <c:varyColors val="0"/>
        <c:ser>
          <c:idx val="2"/>
          <c:order val="0"/>
          <c:tx>
            <c:strRef>
              <c:f>'Pop 1930'!$J$135</c:f>
              <c:strCache>
                <c:ptCount val="1"/>
                <c:pt idx="0">
                  <c:v>Veufs (-ves)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'Pop 1930'!$T$122:$T$152</c:f>
              <c:numCache>
                <c:formatCode>#\ ##0" "</c:formatCode>
                <c:ptCount val="31"/>
                <c:pt idx="0">
                  <c:v>0</c:v>
                </c:pt>
                <c:pt idx="1">
                  <c:v>-1040853</c:v>
                </c:pt>
                <c:pt idx="2">
                  <c:v>-1040853</c:v>
                </c:pt>
                <c:pt idx="3">
                  <c:v>-1057102.5</c:v>
                </c:pt>
                <c:pt idx="4">
                  <c:v>-1057102.5</c:v>
                </c:pt>
                <c:pt idx="5">
                  <c:v>-1057102.5</c:v>
                </c:pt>
                <c:pt idx="6">
                  <c:v>-1086645.5999999999</c:v>
                </c:pt>
                <c:pt idx="7">
                  <c:v>-1086645.5999999999</c:v>
                </c:pt>
                <c:pt idx="8">
                  <c:v>-1086645.5999999999</c:v>
                </c:pt>
                <c:pt idx="9">
                  <c:v>-758280</c:v>
                </c:pt>
                <c:pt idx="10">
                  <c:v>-758280</c:v>
                </c:pt>
                <c:pt idx="11">
                  <c:v>-758280</c:v>
                </c:pt>
                <c:pt idx="12">
                  <c:v>-1009892.5714285714</c:v>
                </c:pt>
                <c:pt idx="13">
                  <c:v>-1009892.5714285714</c:v>
                </c:pt>
                <c:pt idx="14">
                  <c:v>-1009892.5714285714</c:v>
                </c:pt>
                <c:pt idx="15">
                  <c:v>-901840.39999999991</c:v>
                </c:pt>
                <c:pt idx="16">
                  <c:v>-901840.39999999991</c:v>
                </c:pt>
                <c:pt idx="17">
                  <c:v>-901840.39999999991</c:v>
                </c:pt>
                <c:pt idx="18">
                  <c:v>-716010.99999999988</c:v>
                </c:pt>
                <c:pt idx="19">
                  <c:v>-716010.99999999988</c:v>
                </c:pt>
                <c:pt idx="20">
                  <c:v>-716010.99999999988</c:v>
                </c:pt>
                <c:pt idx="21">
                  <c:v>-579961.19999999995</c:v>
                </c:pt>
                <c:pt idx="22">
                  <c:v>-579961.19999999995</c:v>
                </c:pt>
                <c:pt idx="23">
                  <c:v>-579961.19999999995</c:v>
                </c:pt>
                <c:pt idx="24">
                  <c:v>-298754.59999999998</c:v>
                </c:pt>
                <c:pt idx="25">
                  <c:v>-298754.59999999998</c:v>
                </c:pt>
                <c:pt idx="26">
                  <c:v>-298754.59999999998</c:v>
                </c:pt>
                <c:pt idx="27">
                  <c:v>-24783.899999999998</c:v>
                </c:pt>
                <c:pt idx="28">
                  <c:v>-24783.899999999998</c:v>
                </c:pt>
                <c:pt idx="29">
                  <c:v>-24783.899999999998</c:v>
                </c:pt>
                <c:pt idx="30">
                  <c:v>0</c:v>
                </c:pt>
              </c:numCache>
            </c:numRef>
          </c:xVal>
          <c:yVal>
            <c:numRef>
              <c:f>'Pop 1930'!$O$122:$O$152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F5-47B9-9325-E7F5E0066CD9}"/>
            </c:ext>
          </c:extLst>
        </c:ser>
        <c:ser>
          <c:idx val="3"/>
          <c:order val="1"/>
          <c:tx>
            <c:strRef>
              <c:f>'Pop 1930'!$J$136</c:f>
              <c:strCache>
                <c:ptCount val="1"/>
                <c:pt idx="0">
                  <c:v>Divorcé (-es)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'Pop 1930'!$U$122:$U$152</c:f>
              <c:numCache>
                <c:formatCode>#\ ##0" "</c:formatCode>
                <c:ptCount val="31"/>
                <c:pt idx="0">
                  <c:v>0</c:v>
                </c:pt>
                <c:pt idx="1">
                  <c:v>-1040853</c:v>
                </c:pt>
                <c:pt idx="2">
                  <c:v>-1040853</c:v>
                </c:pt>
                <c:pt idx="3">
                  <c:v>-1057102.5</c:v>
                </c:pt>
                <c:pt idx="4">
                  <c:v>-1057102.5</c:v>
                </c:pt>
                <c:pt idx="5">
                  <c:v>-1057102.5</c:v>
                </c:pt>
                <c:pt idx="6">
                  <c:v>-1086645.5999999999</c:v>
                </c:pt>
                <c:pt idx="7">
                  <c:v>-1086645.5999999999</c:v>
                </c:pt>
                <c:pt idx="8">
                  <c:v>-1086645.5999999999</c:v>
                </c:pt>
                <c:pt idx="9">
                  <c:v>-758280</c:v>
                </c:pt>
                <c:pt idx="10">
                  <c:v>-758280</c:v>
                </c:pt>
                <c:pt idx="11">
                  <c:v>-758280</c:v>
                </c:pt>
                <c:pt idx="12">
                  <c:v>-1010501.9999999999</c:v>
                </c:pt>
                <c:pt idx="13">
                  <c:v>-1010501.9999999999</c:v>
                </c:pt>
                <c:pt idx="14">
                  <c:v>-1010501.9999999999</c:v>
                </c:pt>
                <c:pt idx="15">
                  <c:v>-908199.99999999988</c:v>
                </c:pt>
                <c:pt idx="16">
                  <c:v>-908199.99999999988</c:v>
                </c:pt>
                <c:pt idx="17">
                  <c:v>-908199.99999999988</c:v>
                </c:pt>
                <c:pt idx="18">
                  <c:v>-724912.59999999986</c:v>
                </c:pt>
                <c:pt idx="19">
                  <c:v>-724912.59999999986</c:v>
                </c:pt>
                <c:pt idx="20">
                  <c:v>-724912.59999999986</c:v>
                </c:pt>
                <c:pt idx="21">
                  <c:v>-585707.39999999991</c:v>
                </c:pt>
                <c:pt idx="22">
                  <c:v>-585707.39999999991</c:v>
                </c:pt>
                <c:pt idx="23">
                  <c:v>-585707.39999999991</c:v>
                </c:pt>
                <c:pt idx="24">
                  <c:v>-300514.39999999997</c:v>
                </c:pt>
                <c:pt idx="25">
                  <c:v>-300514.39999999997</c:v>
                </c:pt>
                <c:pt idx="26">
                  <c:v>-300514.39999999997</c:v>
                </c:pt>
                <c:pt idx="27">
                  <c:v>-24837.3</c:v>
                </c:pt>
                <c:pt idx="28">
                  <c:v>-24837.3</c:v>
                </c:pt>
                <c:pt idx="29">
                  <c:v>-24837.3</c:v>
                </c:pt>
                <c:pt idx="30">
                  <c:v>0</c:v>
                </c:pt>
              </c:numCache>
            </c:numRef>
          </c:xVal>
          <c:yVal>
            <c:numRef>
              <c:f>'Pop 1930'!$O$122:$O$152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F5-47B9-9325-E7F5E0066CD9}"/>
            </c:ext>
          </c:extLst>
        </c:ser>
        <c:ser>
          <c:idx val="1"/>
          <c:order val="2"/>
          <c:tx>
            <c:strRef>
              <c:f>'Pop 1930'!$J$134</c:f>
              <c:strCache>
                <c:ptCount val="1"/>
                <c:pt idx="0">
                  <c:v>Mariés (-es)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'Pop 1930'!$S$122:$S$152</c:f>
              <c:numCache>
                <c:formatCode>#\ ##0" "</c:formatCode>
                <c:ptCount val="31"/>
                <c:pt idx="0">
                  <c:v>0</c:v>
                </c:pt>
                <c:pt idx="1">
                  <c:v>-1040853</c:v>
                </c:pt>
                <c:pt idx="2">
                  <c:v>-1040853</c:v>
                </c:pt>
                <c:pt idx="3">
                  <c:v>-1057102.5</c:v>
                </c:pt>
                <c:pt idx="4">
                  <c:v>-1057102.5</c:v>
                </c:pt>
                <c:pt idx="5">
                  <c:v>-1057102.5</c:v>
                </c:pt>
                <c:pt idx="6">
                  <c:v>-1086645.5999999999</c:v>
                </c:pt>
                <c:pt idx="7">
                  <c:v>-1086645.5999999999</c:v>
                </c:pt>
                <c:pt idx="8">
                  <c:v>-1086645.5999999999</c:v>
                </c:pt>
                <c:pt idx="9">
                  <c:v>-758280</c:v>
                </c:pt>
                <c:pt idx="10">
                  <c:v>-758280</c:v>
                </c:pt>
                <c:pt idx="11">
                  <c:v>-758280</c:v>
                </c:pt>
                <c:pt idx="12">
                  <c:v>-1008607.7142857142</c:v>
                </c:pt>
                <c:pt idx="13">
                  <c:v>-1008607.7142857142</c:v>
                </c:pt>
                <c:pt idx="14">
                  <c:v>-1008607.7142857142</c:v>
                </c:pt>
                <c:pt idx="15">
                  <c:v>-891720.2</c:v>
                </c:pt>
                <c:pt idx="16">
                  <c:v>-891720.2</c:v>
                </c:pt>
                <c:pt idx="17">
                  <c:v>-891720.2</c:v>
                </c:pt>
                <c:pt idx="18">
                  <c:v>-687868.79999999993</c:v>
                </c:pt>
                <c:pt idx="19">
                  <c:v>-687868.79999999993</c:v>
                </c:pt>
                <c:pt idx="20">
                  <c:v>-687868.79999999993</c:v>
                </c:pt>
                <c:pt idx="21">
                  <c:v>-518545.5</c:v>
                </c:pt>
                <c:pt idx="22">
                  <c:v>-518545.5</c:v>
                </c:pt>
                <c:pt idx="23">
                  <c:v>-518545.5</c:v>
                </c:pt>
                <c:pt idx="24">
                  <c:v>-222706.4</c:v>
                </c:pt>
                <c:pt idx="25">
                  <c:v>-222706.4</c:v>
                </c:pt>
                <c:pt idx="26">
                  <c:v>-222706.4</c:v>
                </c:pt>
                <c:pt idx="27">
                  <c:v>-10949.099999999999</c:v>
                </c:pt>
                <c:pt idx="28">
                  <c:v>-10949.099999999999</c:v>
                </c:pt>
                <c:pt idx="29">
                  <c:v>-10949.099999999999</c:v>
                </c:pt>
                <c:pt idx="30">
                  <c:v>0</c:v>
                </c:pt>
              </c:numCache>
            </c:numRef>
          </c:xVal>
          <c:yVal>
            <c:numRef>
              <c:f>'Pop 1930'!$O$122:$O$152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F5-47B9-9325-E7F5E0066CD9}"/>
            </c:ext>
          </c:extLst>
        </c:ser>
        <c:ser>
          <c:idx val="0"/>
          <c:order val="3"/>
          <c:tx>
            <c:strRef>
              <c:f>'Pop 1930'!$R$7</c:f>
              <c:strCache>
                <c:ptCount val="1"/>
                <c:pt idx="0">
                  <c:v>Célibataires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'Pop 1930'!$R$122:$R$152</c:f>
              <c:numCache>
                <c:formatCode>#\ ##0" "</c:formatCode>
                <c:ptCount val="31"/>
                <c:pt idx="0">
                  <c:v>0</c:v>
                </c:pt>
                <c:pt idx="1">
                  <c:v>-1040853</c:v>
                </c:pt>
                <c:pt idx="2">
                  <c:v>-1040853</c:v>
                </c:pt>
                <c:pt idx="3">
                  <c:v>-1057102.5</c:v>
                </c:pt>
                <c:pt idx="4">
                  <c:v>-1057102.5</c:v>
                </c:pt>
                <c:pt idx="5">
                  <c:v>-1057102.5</c:v>
                </c:pt>
                <c:pt idx="6">
                  <c:v>-1086645.5999999999</c:v>
                </c:pt>
                <c:pt idx="7">
                  <c:v>-1086645.5999999999</c:v>
                </c:pt>
                <c:pt idx="8">
                  <c:v>-1086645.5999999999</c:v>
                </c:pt>
                <c:pt idx="9">
                  <c:v>-758280</c:v>
                </c:pt>
                <c:pt idx="10">
                  <c:v>-758280</c:v>
                </c:pt>
                <c:pt idx="11">
                  <c:v>-758280</c:v>
                </c:pt>
                <c:pt idx="12">
                  <c:v>-861604.28571428568</c:v>
                </c:pt>
                <c:pt idx="13">
                  <c:v>-861604.28571428568</c:v>
                </c:pt>
                <c:pt idx="14">
                  <c:v>-861604.28571428568</c:v>
                </c:pt>
                <c:pt idx="15">
                  <c:v>-214217.2</c:v>
                </c:pt>
                <c:pt idx="16">
                  <c:v>-214217.2</c:v>
                </c:pt>
                <c:pt idx="17">
                  <c:v>-214217.2</c:v>
                </c:pt>
                <c:pt idx="18">
                  <c:v>-69099.600000000006</c:v>
                </c:pt>
                <c:pt idx="19">
                  <c:v>-69099.600000000006</c:v>
                </c:pt>
                <c:pt idx="20">
                  <c:v>-69099.600000000006</c:v>
                </c:pt>
                <c:pt idx="21">
                  <c:v>-50161.2</c:v>
                </c:pt>
                <c:pt idx="22">
                  <c:v>-50161.2</c:v>
                </c:pt>
                <c:pt idx="23">
                  <c:v>-50161.2</c:v>
                </c:pt>
                <c:pt idx="24">
                  <c:v>-22691.4</c:v>
                </c:pt>
                <c:pt idx="25">
                  <c:v>-22691.4</c:v>
                </c:pt>
                <c:pt idx="26">
                  <c:v>-22691.4</c:v>
                </c:pt>
                <c:pt idx="27">
                  <c:v>-1473.1499999999999</c:v>
                </c:pt>
                <c:pt idx="28">
                  <c:v>-1473.1499999999999</c:v>
                </c:pt>
                <c:pt idx="29">
                  <c:v>-1473.1499999999999</c:v>
                </c:pt>
                <c:pt idx="30">
                  <c:v>0</c:v>
                </c:pt>
              </c:numCache>
            </c:numRef>
          </c:xVal>
          <c:yVal>
            <c:numRef>
              <c:f>'Pop 1930'!$O$122:$O$152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F5-47B9-9325-E7F5E0066CD9}"/>
            </c:ext>
          </c:extLst>
        </c:ser>
        <c:ser>
          <c:idx val="4"/>
          <c:order val="4"/>
          <c:tx>
            <c:strRef>
              <c:f>'Pop 1930'!$Y$7</c:f>
              <c:strCache>
                <c:ptCount val="1"/>
                <c:pt idx="0">
                  <c:v>Veuves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'Pop 1930'!$Y$122:$Y$152</c:f>
              <c:numCache>
                <c:formatCode>#\ ##0" "</c:formatCode>
                <c:ptCount val="31"/>
                <c:pt idx="0">
                  <c:v>0</c:v>
                </c:pt>
                <c:pt idx="1">
                  <c:v>1013985</c:v>
                </c:pt>
                <c:pt idx="2">
                  <c:v>1013985</c:v>
                </c:pt>
                <c:pt idx="3">
                  <c:v>1032790.5</c:v>
                </c:pt>
                <c:pt idx="4">
                  <c:v>1032790.5</c:v>
                </c:pt>
                <c:pt idx="5">
                  <c:v>1032790.5</c:v>
                </c:pt>
                <c:pt idx="6">
                  <c:v>1060950.5999999999</c:v>
                </c:pt>
                <c:pt idx="7">
                  <c:v>1060950.5999999999</c:v>
                </c:pt>
                <c:pt idx="8">
                  <c:v>1060950.5999999999</c:v>
                </c:pt>
                <c:pt idx="9">
                  <c:v>741865.5</c:v>
                </c:pt>
                <c:pt idx="10">
                  <c:v>741865.5</c:v>
                </c:pt>
                <c:pt idx="11">
                  <c:v>741865.5</c:v>
                </c:pt>
                <c:pt idx="12">
                  <c:v>992148.42857142841</c:v>
                </c:pt>
                <c:pt idx="13">
                  <c:v>992148.42857142841</c:v>
                </c:pt>
                <c:pt idx="14">
                  <c:v>992148.42857142841</c:v>
                </c:pt>
                <c:pt idx="15">
                  <c:v>954251.79999999993</c:v>
                </c:pt>
                <c:pt idx="16">
                  <c:v>954251.79999999993</c:v>
                </c:pt>
                <c:pt idx="17">
                  <c:v>954251.79999999993</c:v>
                </c:pt>
                <c:pt idx="18">
                  <c:v>824737</c:v>
                </c:pt>
                <c:pt idx="19">
                  <c:v>824737</c:v>
                </c:pt>
                <c:pt idx="20">
                  <c:v>824737</c:v>
                </c:pt>
                <c:pt idx="21">
                  <c:v>649707.30000000005</c:v>
                </c:pt>
                <c:pt idx="22">
                  <c:v>649707.30000000005</c:v>
                </c:pt>
                <c:pt idx="23">
                  <c:v>649707.30000000005</c:v>
                </c:pt>
                <c:pt idx="24">
                  <c:v>380992.8</c:v>
                </c:pt>
                <c:pt idx="25">
                  <c:v>380992.8</c:v>
                </c:pt>
                <c:pt idx="26">
                  <c:v>380992.8</c:v>
                </c:pt>
                <c:pt idx="27">
                  <c:v>44102.399999999994</c:v>
                </c:pt>
                <c:pt idx="28">
                  <c:v>44102.399999999994</c:v>
                </c:pt>
                <c:pt idx="29">
                  <c:v>44102.399999999994</c:v>
                </c:pt>
                <c:pt idx="30">
                  <c:v>0</c:v>
                </c:pt>
              </c:numCache>
            </c:numRef>
          </c:xVal>
          <c:yVal>
            <c:numRef>
              <c:f>'Pop 1930'!$O$122:$O$152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DF5-47B9-9325-E7F5E0066CD9}"/>
            </c:ext>
          </c:extLst>
        </c:ser>
        <c:ser>
          <c:idx val="5"/>
          <c:order val="5"/>
          <c:tx>
            <c:strRef>
              <c:f>'Pop 1930'!$Z$7</c:f>
              <c:strCache>
                <c:ptCount val="1"/>
                <c:pt idx="0">
                  <c:v>Divorcées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'Pop 1930'!$Z$122:$Z$152</c:f>
              <c:numCache>
                <c:formatCode>#\ ##0" "</c:formatCode>
                <c:ptCount val="31"/>
                <c:pt idx="0">
                  <c:v>0</c:v>
                </c:pt>
                <c:pt idx="1">
                  <c:v>1013985</c:v>
                </c:pt>
                <c:pt idx="2">
                  <c:v>1013985</c:v>
                </c:pt>
                <c:pt idx="3">
                  <c:v>1032790.5</c:v>
                </c:pt>
                <c:pt idx="4">
                  <c:v>1032790.5</c:v>
                </c:pt>
                <c:pt idx="5">
                  <c:v>1032790.5</c:v>
                </c:pt>
                <c:pt idx="6">
                  <c:v>1060950.5999999999</c:v>
                </c:pt>
                <c:pt idx="7">
                  <c:v>1060950.5999999999</c:v>
                </c:pt>
                <c:pt idx="8">
                  <c:v>1060950.5999999999</c:v>
                </c:pt>
                <c:pt idx="9">
                  <c:v>741865.5</c:v>
                </c:pt>
                <c:pt idx="10">
                  <c:v>741865.5</c:v>
                </c:pt>
                <c:pt idx="11">
                  <c:v>741865.5</c:v>
                </c:pt>
                <c:pt idx="12">
                  <c:v>994401.42857142841</c:v>
                </c:pt>
                <c:pt idx="13">
                  <c:v>994401.42857142841</c:v>
                </c:pt>
                <c:pt idx="14">
                  <c:v>994401.42857142841</c:v>
                </c:pt>
                <c:pt idx="15">
                  <c:v>965702.79999999993</c:v>
                </c:pt>
                <c:pt idx="16">
                  <c:v>965702.79999999993</c:v>
                </c:pt>
                <c:pt idx="17">
                  <c:v>965702.79999999993</c:v>
                </c:pt>
                <c:pt idx="18">
                  <c:v>837972.4</c:v>
                </c:pt>
                <c:pt idx="19">
                  <c:v>837972.4</c:v>
                </c:pt>
                <c:pt idx="20">
                  <c:v>837972.4</c:v>
                </c:pt>
                <c:pt idx="21">
                  <c:v>656667</c:v>
                </c:pt>
                <c:pt idx="22">
                  <c:v>656667</c:v>
                </c:pt>
                <c:pt idx="23">
                  <c:v>656667</c:v>
                </c:pt>
                <c:pt idx="24">
                  <c:v>383380.39999999997</c:v>
                </c:pt>
                <c:pt idx="25">
                  <c:v>383380.39999999997</c:v>
                </c:pt>
                <c:pt idx="26">
                  <c:v>383380.39999999997</c:v>
                </c:pt>
                <c:pt idx="27">
                  <c:v>44210.999999999993</c:v>
                </c:pt>
                <c:pt idx="28">
                  <c:v>44210.999999999993</c:v>
                </c:pt>
                <c:pt idx="29">
                  <c:v>44210.999999999993</c:v>
                </c:pt>
                <c:pt idx="30">
                  <c:v>0</c:v>
                </c:pt>
              </c:numCache>
            </c:numRef>
          </c:xVal>
          <c:yVal>
            <c:numRef>
              <c:f>'Pop 1930'!$O$122:$O$152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DF5-47B9-9325-E7F5E0066CD9}"/>
            </c:ext>
          </c:extLst>
        </c:ser>
        <c:ser>
          <c:idx val="6"/>
          <c:order val="6"/>
          <c:tx>
            <c:strRef>
              <c:f>'Pop 1930'!$X$7</c:f>
              <c:strCache>
                <c:ptCount val="1"/>
                <c:pt idx="0">
                  <c:v>Mariées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'Pop 1930'!$X$122:$X$152</c:f>
              <c:numCache>
                <c:formatCode>#\ ##0" "</c:formatCode>
                <c:ptCount val="31"/>
                <c:pt idx="0">
                  <c:v>0</c:v>
                </c:pt>
                <c:pt idx="1">
                  <c:v>1013985</c:v>
                </c:pt>
                <c:pt idx="2">
                  <c:v>1013985</c:v>
                </c:pt>
                <c:pt idx="3">
                  <c:v>1032790.5</c:v>
                </c:pt>
                <c:pt idx="4">
                  <c:v>1032790.5</c:v>
                </c:pt>
                <c:pt idx="5">
                  <c:v>1032790.5</c:v>
                </c:pt>
                <c:pt idx="6">
                  <c:v>1060950.5999999999</c:v>
                </c:pt>
                <c:pt idx="7">
                  <c:v>1060950.5999999999</c:v>
                </c:pt>
                <c:pt idx="8">
                  <c:v>1060950.5999999999</c:v>
                </c:pt>
                <c:pt idx="9">
                  <c:v>741855.75</c:v>
                </c:pt>
                <c:pt idx="10">
                  <c:v>741855.75</c:v>
                </c:pt>
                <c:pt idx="11">
                  <c:v>741855.75</c:v>
                </c:pt>
                <c:pt idx="12">
                  <c:v>989510.14285714272</c:v>
                </c:pt>
                <c:pt idx="13">
                  <c:v>989510.14285714272</c:v>
                </c:pt>
                <c:pt idx="14">
                  <c:v>989510.14285714272</c:v>
                </c:pt>
                <c:pt idx="15">
                  <c:v>920610.2</c:v>
                </c:pt>
                <c:pt idx="16">
                  <c:v>920610.2</c:v>
                </c:pt>
                <c:pt idx="17">
                  <c:v>920610.2</c:v>
                </c:pt>
                <c:pt idx="18">
                  <c:v>698511</c:v>
                </c:pt>
                <c:pt idx="19">
                  <c:v>698511</c:v>
                </c:pt>
                <c:pt idx="20">
                  <c:v>698511</c:v>
                </c:pt>
                <c:pt idx="21">
                  <c:v>450708</c:v>
                </c:pt>
                <c:pt idx="22">
                  <c:v>450708</c:v>
                </c:pt>
                <c:pt idx="23">
                  <c:v>450708</c:v>
                </c:pt>
                <c:pt idx="24">
                  <c:v>165039.4</c:v>
                </c:pt>
                <c:pt idx="25">
                  <c:v>165039.4</c:v>
                </c:pt>
                <c:pt idx="26">
                  <c:v>165039.4</c:v>
                </c:pt>
                <c:pt idx="27">
                  <c:v>8479.9500000000007</c:v>
                </c:pt>
                <c:pt idx="28">
                  <c:v>8479.9500000000007</c:v>
                </c:pt>
                <c:pt idx="29">
                  <c:v>8479.9500000000007</c:v>
                </c:pt>
                <c:pt idx="30">
                  <c:v>0</c:v>
                </c:pt>
              </c:numCache>
            </c:numRef>
          </c:xVal>
          <c:yVal>
            <c:numRef>
              <c:f>'Pop 1930'!$O$122:$O$152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DF5-47B9-9325-E7F5E0066CD9}"/>
            </c:ext>
          </c:extLst>
        </c:ser>
        <c:ser>
          <c:idx val="7"/>
          <c:order val="7"/>
          <c:tx>
            <c:strRef>
              <c:f>'Pop 1930'!$W$7</c:f>
              <c:strCache>
                <c:ptCount val="1"/>
                <c:pt idx="0">
                  <c:v>Célibataires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'Pop 1930'!$W$122:$W$152</c:f>
              <c:numCache>
                <c:formatCode>#\ ##0" "</c:formatCode>
                <c:ptCount val="31"/>
                <c:pt idx="0">
                  <c:v>0</c:v>
                </c:pt>
                <c:pt idx="1">
                  <c:v>1013985</c:v>
                </c:pt>
                <c:pt idx="2">
                  <c:v>1013985</c:v>
                </c:pt>
                <c:pt idx="3">
                  <c:v>1032790.5</c:v>
                </c:pt>
                <c:pt idx="4">
                  <c:v>1032790.5</c:v>
                </c:pt>
                <c:pt idx="5">
                  <c:v>1032790.5</c:v>
                </c:pt>
                <c:pt idx="6">
                  <c:v>1060950.5999999999</c:v>
                </c:pt>
                <c:pt idx="7">
                  <c:v>1060950.5999999999</c:v>
                </c:pt>
                <c:pt idx="8">
                  <c:v>1060950.5999999999</c:v>
                </c:pt>
                <c:pt idx="9">
                  <c:v>736559.625</c:v>
                </c:pt>
                <c:pt idx="10">
                  <c:v>736559.625</c:v>
                </c:pt>
                <c:pt idx="11">
                  <c:v>736559.625</c:v>
                </c:pt>
                <c:pt idx="12">
                  <c:v>620458.28571428568</c:v>
                </c:pt>
                <c:pt idx="13">
                  <c:v>620458.28571428568</c:v>
                </c:pt>
                <c:pt idx="14">
                  <c:v>620458.28571428568</c:v>
                </c:pt>
                <c:pt idx="15">
                  <c:v>186518.6</c:v>
                </c:pt>
                <c:pt idx="16">
                  <c:v>186518.6</c:v>
                </c:pt>
                <c:pt idx="17">
                  <c:v>186518.6</c:v>
                </c:pt>
                <c:pt idx="18">
                  <c:v>95077.8</c:v>
                </c:pt>
                <c:pt idx="19">
                  <c:v>95077.8</c:v>
                </c:pt>
                <c:pt idx="20">
                  <c:v>95077.8</c:v>
                </c:pt>
                <c:pt idx="21">
                  <c:v>70300.2</c:v>
                </c:pt>
                <c:pt idx="22">
                  <c:v>70300.2</c:v>
                </c:pt>
                <c:pt idx="23">
                  <c:v>70300.2</c:v>
                </c:pt>
                <c:pt idx="24">
                  <c:v>39213.199999999997</c:v>
                </c:pt>
                <c:pt idx="25">
                  <c:v>39213.199999999997</c:v>
                </c:pt>
                <c:pt idx="26">
                  <c:v>39213.199999999997</c:v>
                </c:pt>
                <c:pt idx="27">
                  <c:v>4182.3</c:v>
                </c:pt>
                <c:pt idx="28">
                  <c:v>4182.3</c:v>
                </c:pt>
                <c:pt idx="29">
                  <c:v>4182.3</c:v>
                </c:pt>
                <c:pt idx="30">
                  <c:v>0</c:v>
                </c:pt>
              </c:numCache>
            </c:numRef>
          </c:xVal>
          <c:yVal>
            <c:numRef>
              <c:f>'Pop 1930'!$O$122:$O$152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DF5-47B9-9325-E7F5E0066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2840960"/>
        <c:axId val="-192839872"/>
      </c:scatterChart>
      <c:valAx>
        <c:axId val="-19284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Black]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39872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-1928398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40960"/>
        <c:crosses val="autoZero"/>
        <c:crossBetween val="midCat"/>
        <c:majorUnit val="5"/>
        <c:minorUnit val="2.5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1143947711183784"/>
          <c:y val="0.27865654802199497"/>
          <c:w val="0.15361579052993191"/>
          <c:h val="0.16025747912732627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9299945230423"/>
          <c:y val="3.3182503770739065E-2"/>
          <c:w val="0.77743749510985927"/>
          <c:h val="0.8675557297419270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'Pop 1930'!$Q$4</c:f>
              <c:strCache>
                <c:ptCount val="1"/>
                <c:pt idx="0">
                  <c:v>Sexe masculin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'Pop 1930'!$Q$122:$Q$152</c:f>
              <c:numCache>
                <c:formatCode>#\ ##0" "</c:formatCode>
                <c:ptCount val="31"/>
                <c:pt idx="0">
                  <c:v>0</c:v>
                </c:pt>
                <c:pt idx="1">
                  <c:v>-1040853</c:v>
                </c:pt>
                <c:pt idx="2">
                  <c:v>-1040853</c:v>
                </c:pt>
                <c:pt idx="3">
                  <c:v>-1057102.5</c:v>
                </c:pt>
                <c:pt idx="4">
                  <c:v>-1057102.5</c:v>
                </c:pt>
                <c:pt idx="5">
                  <c:v>-1057102.5</c:v>
                </c:pt>
                <c:pt idx="6">
                  <c:v>-1086645.5999999999</c:v>
                </c:pt>
                <c:pt idx="7">
                  <c:v>-1086645.5999999999</c:v>
                </c:pt>
                <c:pt idx="8">
                  <c:v>-1086645.5999999999</c:v>
                </c:pt>
                <c:pt idx="9">
                  <c:v>-758280</c:v>
                </c:pt>
                <c:pt idx="10">
                  <c:v>-758280</c:v>
                </c:pt>
                <c:pt idx="11">
                  <c:v>-758280</c:v>
                </c:pt>
                <c:pt idx="12">
                  <c:v>-1010501.9999999999</c:v>
                </c:pt>
                <c:pt idx="13">
                  <c:v>-1010501.9999999999</c:v>
                </c:pt>
                <c:pt idx="14">
                  <c:v>-1010501.9999999999</c:v>
                </c:pt>
                <c:pt idx="15">
                  <c:v>-908200</c:v>
                </c:pt>
                <c:pt idx="16">
                  <c:v>-908200</c:v>
                </c:pt>
                <c:pt idx="17">
                  <c:v>-908200</c:v>
                </c:pt>
                <c:pt idx="18">
                  <c:v>-724912.6</c:v>
                </c:pt>
                <c:pt idx="19">
                  <c:v>-724912.6</c:v>
                </c:pt>
                <c:pt idx="20">
                  <c:v>-724912.6</c:v>
                </c:pt>
                <c:pt idx="21">
                  <c:v>-585707.4</c:v>
                </c:pt>
                <c:pt idx="22">
                  <c:v>-585707.4</c:v>
                </c:pt>
                <c:pt idx="23">
                  <c:v>-585707.4</c:v>
                </c:pt>
                <c:pt idx="24">
                  <c:v>-300514.40000000002</c:v>
                </c:pt>
                <c:pt idx="25">
                  <c:v>-300514.40000000002</c:v>
                </c:pt>
                <c:pt idx="26">
                  <c:v>-300514.40000000002</c:v>
                </c:pt>
                <c:pt idx="27">
                  <c:v>-24877.949999999997</c:v>
                </c:pt>
                <c:pt idx="28">
                  <c:v>-24877.949999999997</c:v>
                </c:pt>
                <c:pt idx="29">
                  <c:v>-24877.949999999997</c:v>
                </c:pt>
                <c:pt idx="30">
                  <c:v>0</c:v>
                </c:pt>
              </c:numCache>
            </c:numRef>
          </c:xVal>
          <c:yVal>
            <c:numRef>
              <c:f>'Pop 1930'!$O$122:$O$152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10-44B0-884C-66E3E45CB468}"/>
            </c:ext>
          </c:extLst>
        </c:ser>
        <c:ser>
          <c:idx val="7"/>
          <c:order val="1"/>
          <c:tx>
            <c:strRef>
              <c:f>'Pop 1930'!$V$4:$Z$4</c:f>
              <c:strCache>
                <c:ptCount val="1"/>
                <c:pt idx="0">
                  <c:v>Sexe féminin</c:v>
                </c:pt>
              </c:strCache>
            </c:strRef>
          </c:tx>
          <c:spPr>
            <a:ln w="19050" cap="rnd">
              <a:solidFill>
                <a:srgbClr val="FC10C9"/>
              </a:solidFill>
              <a:round/>
            </a:ln>
            <a:effectLst/>
          </c:spPr>
          <c:marker>
            <c:symbol val="none"/>
          </c:marker>
          <c:xVal>
            <c:numRef>
              <c:f>'Pop 1930'!$Z$122:$Z$152</c:f>
              <c:numCache>
                <c:formatCode>#\ ##0" "</c:formatCode>
                <c:ptCount val="31"/>
                <c:pt idx="0">
                  <c:v>0</c:v>
                </c:pt>
                <c:pt idx="1">
                  <c:v>1013985</c:v>
                </c:pt>
                <c:pt idx="2">
                  <c:v>1013985</c:v>
                </c:pt>
                <c:pt idx="3">
                  <c:v>1032790.5</c:v>
                </c:pt>
                <c:pt idx="4">
                  <c:v>1032790.5</c:v>
                </c:pt>
                <c:pt idx="5">
                  <c:v>1032790.5</c:v>
                </c:pt>
                <c:pt idx="6">
                  <c:v>1060950.5999999999</c:v>
                </c:pt>
                <c:pt idx="7">
                  <c:v>1060950.5999999999</c:v>
                </c:pt>
                <c:pt idx="8">
                  <c:v>1060950.5999999999</c:v>
                </c:pt>
                <c:pt idx="9">
                  <c:v>741865.5</c:v>
                </c:pt>
                <c:pt idx="10">
                  <c:v>741865.5</c:v>
                </c:pt>
                <c:pt idx="11">
                  <c:v>741865.5</c:v>
                </c:pt>
                <c:pt idx="12">
                  <c:v>994401.42857142841</c:v>
                </c:pt>
                <c:pt idx="13">
                  <c:v>994401.42857142841</c:v>
                </c:pt>
                <c:pt idx="14">
                  <c:v>994401.42857142841</c:v>
                </c:pt>
                <c:pt idx="15">
                  <c:v>965702.79999999993</c:v>
                </c:pt>
                <c:pt idx="16">
                  <c:v>965702.79999999993</c:v>
                </c:pt>
                <c:pt idx="17">
                  <c:v>965702.79999999993</c:v>
                </c:pt>
                <c:pt idx="18">
                  <c:v>837972.4</c:v>
                </c:pt>
                <c:pt idx="19">
                  <c:v>837972.4</c:v>
                </c:pt>
                <c:pt idx="20">
                  <c:v>837972.4</c:v>
                </c:pt>
                <c:pt idx="21">
                  <c:v>656667</c:v>
                </c:pt>
                <c:pt idx="22">
                  <c:v>656667</c:v>
                </c:pt>
                <c:pt idx="23">
                  <c:v>656667</c:v>
                </c:pt>
                <c:pt idx="24">
                  <c:v>383380.39999999997</c:v>
                </c:pt>
                <c:pt idx="25">
                  <c:v>383380.39999999997</c:v>
                </c:pt>
                <c:pt idx="26">
                  <c:v>383380.39999999997</c:v>
                </c:pt>
                <c:pt idx="27">
                  <c:v>44210.999999999993</c:v>
                </c:pt>
                <c:pt idx="28">
                  <c:v>44210.999999999993</c:v>
                </c:pt>
                <c:pt idx="29">
                  <c:v>44210.999999999993</c:v>
                </c:pt>
                <c:pt idx="30">
                  <c:v>0</c:v>
                </c:pt>
              </c:numCache>
            </c:numRef>
          </c:xVal>
          <c:yVal>
            <c:numRef>
              <c:f>'Pop 1930'!$O$122:$O$152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10-44B0-884C-66E3E45CB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2828448"/>
        <c:axId val="-192832800"/>
      </c:scatterChart>
      <c:valAx>
        <c:axId val="-19282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Black]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32800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-1928328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28448"/>
        <c:crosses val="autoZero"/>
        <c:crossBetween val="midCat"/>
        <c:majorUnit val="5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27496881480519"/>
          <c:y val="0.10520326361919689"/>
          <c:w val="0.21075410585803295"/>
          <c:h val="0.10181066733174192"/>
        </c:manualLayout>
      </c:layout>
      <c:overlay val="0"/>
      <c:spPr>
        <a:solidFill>
          <a:schemeClr val="tx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'Pop 1939'!$D$4</c:f>
          <c:strCache>
            <c:ptCount val="1"/>
            <c:pt idx="0">
              <c:v>Sexe masculin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'Pop 1939'!$E$7</c:f>
              <c:strCache>
                <c:ptCount val="1"/>
                <c:pt idx="0">
                  <c:v>Célibataires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 1939'!$B$10:$B$109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1939'!$E$10:$E$109</c:f>
              <c:numCache>
                <c:formatCode>#\ ##0" "</c:formatCode>
                <c:ptCount val="100"/>
                <c:pt idx="0">
                  <c:v>280405</c:v>
                </c:pt>
                <c:pt idx="1">
                  <c:v>275821</c:v>
                </c:pt>
                <c:pt idx="2">
                  <c:v>280965</c:v>
                </c:pt>
                <c:pt idx="3">
                  <c:v>282609</c:v>
                </c:pt>
                <c:pt idx="4">
                  <c:v>294483</c:v>
                </c:pt>
                <c:pt idx="5">
                  <c:v>295043</c:v>
                </c:pt>
                <c:pt idx="6">
                  <c:v>314670</c:v>
                </c:pt>
                <c:pt idx="7">
                  <c:v>314679</c:v>
                </c:pt>
                <c:pt idx="8">
                  <c:v>323935</c:v>
                </c:pt>
                <c:pt idx="9">
                  <c:v>313445</c:v>
                </c:pt>
                <c:pt idx="10">
                  <c:v>318907</c:v>
                </c:pt>
                <c:pt idx="11">
                  <c:v>316986</c:v>
                </c:pt>
                <c:pt idx="12">
                  <c:v>328008</c:v>
                </c:pt>
                <c:pt idx="13">
                  <c:v>320592</c:v>
                </c:pt>
                <c:pt idx="14">
                  <c:v>320998</c:v>
                </c:pt>
                <c:pt idx="15">
                  <c:v>337684</c:v>
                </c:pt>
                <c:pt idx="16">
                  <c:v>345969</c:v>
                </c:pt>
                <c:pt idx="17">
                  <c:v>346965</c:v>
                </c:pt>
                <c:pt idx="18">
                  <c:v>334030</c:v>
                </c:pt>
                <c:pt idx="19">
                  <c:v>207122</c:v>
                </c:pt>
                <c:pt idx="20">
                  <c:v>190229</c:v>
                </c:pt>
                <c:pt idx="21">
                  <c:v>161769</c:v>
                </c:pt>
                <c:pt idx="22">
                  <c:v>145844</c:v>
                </c:pt>
                <c:pt idx="23">
                  <c:v>161730</c:v>
                </c:pt>
                <c:pt idx="24">
                  <c:v>199522</c:v>
                </c:pt>
                <c:pt idx="25">
                  <c:v>161410</c:v>
                </c:pt>
                <c:pt idx="26">
                  <c:v>136582</c:v>
                </c:pt>
                <c:pt idx="27">
                  <c:v>106821</c:v>
                </c:pt>
                <c:pt idx="28">
                  <c:v>101143</c:v>
                </c:pt>
                <c:pt idx="29">
                  <c:v>88800</c:v>
                </c:pt>
                <c:pt idx="30">
                  <c:v>78380</c:v>
                </c:pt>
                <c:pt idx="31">
                  <c:v>69892</c:v>
                </c:pt>
                <c:pt idx="32">
                  <c:v>62954</c:v>
                </c:pt>
                <c:pt idx="33">
                  <c:v>62768</c:v>
                </c:pt>
                <c:pt idx="34">
                  <c:v>58162</c:v>
                </c:pt>
                <c:pt idx="35">
                  <c:v>53603</c:v>
                </c:pt>
                <c:pt idx="36">
                  <c:v>50282</c:v>
                </c:pt>
                <c:pt idx="37">
                  <c:v>45843</c:v>
                </c:pt>
                <c:pt idx="38">
                  <c:v>45690</c:v>
                </c:pt>
                <c:pt idx="39">
                  <c:v>36229</c:v>
                </c:pt>
                <c:pt idx="40">
                  <c:v>32967</c:v>
                </c:pt>
                <c:pt idx="41">
                  <c:v>29729</c:v>
                </c:pt>
                <c:pt idx="42">
                  <c:v>27123</c:v>
                </c:pt>
                <c:pt idx="43">
                  <c:v>23725</c:v>
                </c:pt>
                <c:pt idx="44">
                  <c:v>21884</c:v>
                </c:pt>
                <c:pt idx="45">
                  <c:v>20829</c:v>
                </c:pt>
                <c:pt idx="46">
                  <c:v>19184</c:v>
                </c:pt>
                <c:pt idx="47">
                  <c:v>18778</c:v>
                </c:pt>
                <c:pt idx="48">
                  <c:v>18818</c:v>
                </c:pt>
                <c:pt idx="49">
                  <c:v>17720</c:v>
                </c:pt>
                <c:pt idx="50">
                  <c:v>17367</c:v>
                </c:pt>
                <c:pt idx="51">
                  <c:v>17045</c:v>
                </c:pt>
                <c:pt idx="52">
                  <c:v>16394</c:v>
                </c:pt>
                <c:pt idx="53">
                  <c:v>17175</c:v>
                </c:pt>
                <c:pt idx="54">
                  <c:v>16486</c:v>
                </c:pt>
                <c:pt idx="55">
                  <c:v>16095</c:v>
                </c:pt>
                <c:pt idx="56">
                  <c:v>15950</c:v>
                </c:pt>
                <c:pt idx="57">
                  <c:v>15187</c:v>
                </c:pt>
                <c:pt idx="58">
                  <c:v>15572</c:v>
                </c:pt>
                <c:pt idx="59">
                  <c:v>15457</c:v>
                </c:pt>
                <c:pt idx="60">
                  <c:v>15312</c:v>
                </c:pt>
                <c:pt idx="61">
                  <c:v>15219</c:v>
                </c:pt>
                <c:pt idx="62">
                  <c:v>15053</c:v>
                </c:pt>
                <c:pt idx="63">
                  <c:v>14641</c:v>
                </c:pt>
                <c:pt idx="64">
                  <c:v>13860</c:v>
                </c:pt>
                <c:pt idx="65">
                  <c:v>13069</c:v>
                </c:pt>
                <c:pt idx="66">
                  <c:v>12688</c:v>
                </c:pt>
                <c:pt idx="67">
                  <c:v>10614</c:v>
                </c:pt>
                <c:pt idx="68">
                  <c:v>11240</c:v>
                </c:pt>
                <c:pt idx="69">
                  <c:v>9936</c:v>
                </c:pt>
                <c:pt idx="70">
                  <c:v>8794</c:v>
                </c:pt>
                <c:pt idx="71">
                  <c:v>8671</c:v>
                </c:pt>
                <c:pt idx="72">
                  <c:v>8248</c:v>
                </c:pt>
                <c:pt idx="73">
                  <c:v>6977</c:v>
                </c:pt>
                <c:pt idx="74">
                  <c:v>6307</c:v>
                </c:pt>
                <c:pt idx="75">
                  <c:v>5563</c:v>
                </c:pt>
                <c:pt idx="76">
                  <c:v>5026</c:v>
                </c:pt>
                <c:pt idx="77">
                  <c:v>4145</c:v>
                </c:pt>
                <c:pt idx="78">
                  <c:v>3875</c:v>
                </c:pt>
                <c:pt idx="79">
                  <c:v>3128</c:v>
                </c:pt>
                <c:pt idx="80">
                  <c:v>2414</c:v>
                </c:pt>
                <c:pt idx="81">
                  <c:v>1848</c:v>
                </c:pt>
                <c:pt idx="82">
                  <c:v>1533</c:v>
                </c:pt>
                <c:pt idx="83">
                  <c:v>1153</c:v>
                </c:pt>
                <c:pt idx="84">
                  <c:v>961</c:v>
                </c:pt>
                <c:pt idx="85">
                  <c:v>747</c:v>
                </c:pt>
                <c:pt idx="86">
                  <c:v>615</c:v>
                </c:pt>
                <c:pt idx="87">
                  <c:v>472</c:v>
                </c:pt>
                <c:pt idx="88">
                  <c:v>395</c:v>
                </c:pt>
                <c:pt idx="89">
                  <c:v>226</c:v>
                </c:pt>
                <c:pt idx="90">
                  <c:v>184</c:v>
                </c:pt>
                <c:pt idx="91">
                  <c:v>127</c:v>
                </c:pt>
                <c:pt idx="9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2-4975-B9B6-38F41159AAE6}"/>
            </c:ext>
          </c:extLst>
        </c:ser>
        <c:ser>
          <c:idx val="1"/>
          <c:order val="1"/>
          <c:tx>
            <c:strRef>
              <c:f>'Pop 1939'!$F$7</c:f>
              <c:strCache>
                <c:ptCount val="1"/>
                <c:pt idx="0">
                  <c:v>Mariés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'Pop 1939'!$B$10:$B$109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1939'!$F$10:$F$109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38</c:v>
                </c:pt>
                <c:pt idx="18">
                  <c:v>1604</c:v>
                </c:pt>
                <c:pt idx="19">
                  <c:v>3602</c:v>
                </c:pt>
                <c:pt idx="20">
                  <c:v>8068</c:v>
                </c:pt>
                <c:pt idx="21">
                  <c:v>13278</c:v>
                </c:pt>
                <c:pt idx="22">
                  <c:v>20424</c:v>
                </c:pt>
                <c:pt idx="23">
                  <c:v>36254</c:v>
                </c:pt>
                <c:pt idx="24">
                  <c:v>99362</c:v>
                </c:pt>
                <c:pt idx="25">
                  <c:v>144770</c:v>
                </c:pt>
                <c:pt idx="26">
                  <c:v>173375</c:v>
                </c:pt>
                <c:pt idx="27">
                  <c:v>182528</c:v>
                </c:pt>
                <c:pt idx="28">
                  <c:v>211333</c:v>
                </c:pt>
                <c:pt idx="29">
                  <c:v>221307</c:v>
                </c:pt>
                <c:pt idx="30">
                  <c:v>235247</c:v>
                </c:pt>
                <c:pt idx="31">
                  <c:v>238536</c:v>
                </c:pt>
                <c:pt idx="32">
                  <c:v>249500</c:v>
                </c:pt>
                <c:pt idx="33">
                  <c:v>254799</c:v>
                </c:pt>
                <c:pt idx="34">
                  <c:v>255482</c:v>
                </c:pt>
                <c:pt idx="35">
                  <c:v>258893</c:v>
                </c:pt>
                <c:pt idx="36">
                  <c:v>266336</c:v>
                </c:pt>
                <c:pt idx="37">
                  <c:v>264460</c:v>
                </c:pt>
                <c:pt idx="38">
                  <c:v>265820</c:v>
                </c:pt>
                <c:pt idx="39">
                  <c:v>255055</c:v>
                </c:pt>
                <c:pt idx="40">
                  <c:v>239738</c:v>
                </c:pt>
                <c:pt idx="41">
                  <c:v>233423</c:v>
                </c:pt>
                <c:pt idx="42">
                  <c:v>225273</c:v>
                </c:pt>
                <c:pt idx="43">
                  <c:v>191082</c:v>
                </c:pt>
                <c:pt idx="44">
                  <c:v>189567</c:v>
                </c:pt>
                <c:pt idx="45">
                  <c:v>190769</c:v>
                </c:pt>
                <c:pt idx="46">
                  <c:v>180313</c:v>
                </c:pt>
                <c:pt idx="47">
                  <c:v>185736</c:v>
                </c:pt>
                <c:pt idx="48">
                  <c:v>180652</c:v>
                </c:pt>
                <c:pt idx="49">
                  <c:v>184180</c:v>
                </c:pt>
                <c:pt idx="50">
                  <c:v>179868</c:v>
                </c:pt>
                <c:pt idx="51">
                  <c:v>179262</c:v>
                </c:pt>
                <c:pt idx="52">
                  <c:v>177233</c:v>
                </c:pt>
                <c:pt idx="53">
                  <c:v>175226</c:v>
                </c:pt>
                <c:pt idx="54">
                  <c:v>168200</c:v>
                </c:pt>
                <c:pt idx="55">
                  <c:v>163811</c:v>
                </c:pt>
                <c:pt idx="56">
                  <c:v>161023</c:v>
                </c:pt>
                <c:pt idx="57">
                  <c:v>158675</c:v>
                </c:pt>
                <c:pt idx="58">
                  <c:v>151329</c:v>
                </c:pt>
                <c:pt idx="59">
                  <c:v>156376</c:v>
                </c:pt>
                <c:pt idx="60">
                  <c:v>151606</c:v>
                </c:pt>
                <c:pt idx="61">
                  <c:v>150259</c:v>
                </c:pt>
                <c:pt idx="62">
                  <c:v>149239</c:v>
                </c:pt>
                <c:pt idx="63">
                  <c:v>141387</c:v>
                </c:pt>
                <c:pt idx="64">
                  <c:v>133480</c:v>
                </c:pt>
                <c:pt idx="65">
                  <c:v>123993</c:v>
                </c:pt>
                <c:pt idx="66">
                  <c:v>121934</c:v>
                </c:pt>
                <c:pt idx="67">
                  <c:v>93916</c:v>
                </c:pt>
                <c:pt idx="68">
                  <c:v>97782</c:v>
                </c:pt>
                <c:pt idx="69">
                  <c:v>90523</c:v>
                </c:pt>
                <c:pt idx="70">
                  <c:v>78067</c:v>
                </c:pt>
                <c:pt idx="71">
                  <c:v>75575</c:v>
                </c:pt>
                <c:pt idx="72">
                  <c:v>70077</c:v>
                </c:pt>
                <c:pt idx="73">
                  <c:v>60767</c:v>
                </c:pt>
                <c:pt idx="74">
                  <c:v>54121</c:v>
                </c:pt>
                <c:pt idx="75">
                  <c:v>48768</c:v>
                </c:pt>
                <c:pt idx="76">
                  <c:v>42163</c:v>
                </c:pt>
                <c:pt idx="77">
                  <c:v>35869</c:v>
                </c:pt>
                <c:pt idx="78">
                  <c:v>31105</c:v>
                </c:pt>
                <c:pt idx="79">
                  <c:v>25996</c:v>
                </c:pt>
                <c:pt idx="80">
                  <c:v>19482</c:v>
                </c:pt>
                <c:pt idx="81">
                  <c:v>15052</c:v>
                </c:pt>
                <c:pt idx="82">
                  <c:v>12299</c:v>
                </c:pt>
                <c:pt idx="83">
                  <c:v>9157</c:v>
                </c:pt>
                <c:pt idx="84">
                  <c:v>6784</c:v>
                </c:pt>
                <c:pt idx="85">
                  <c:v>5490</c:v>
                </c:pt>
                <c:pt idx="86">
                  <c:v>4191</c:v>
                </c:pt>
                <c:pt idx="87">
                  <c:v>2977</c:v>
                </c:pt>
                <c:pt idx="88">
                  <c:v>2018</c:v>
                </c:pt>
                <c:pt idx="89">
                  <c:v>1226</c:v>
                </c:pt>
                <c:pt idx="90">
                  <c:v>859</c:v>
                </c:pt>
                <c:pt idx="91">
                  <c:v>550</c:v>
                </c:pt>
                <c:pt idx="92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2-4975-B9B6-38F41159AAE6}"/>
            </c:ext>
          </c:extLst>
        </c:ser>
        <c:ser>
          <c:idx val="3"/>
          <c:order val="2"/>
          <c:tx>
            <c:strRef>
              <c:f>'Pop 1939'!$H$7</c:f>
              <c:strCache>
                <c:ptCount val="1"/>
                <c:pt idx="0">
                  <c:v>Divorcés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'Pop 1939'!$B$10:$B$109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1939'!$H$10:$H$109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7</c:v>
                </c:pt>
                <c:pt idx="22">
                  <c:v>41</c:v>
                </c:pt>
                <c:pt idx="23">
                  <c:v>116</c:v>
                </c:pt>
                <c:pt idx="24">
                  <c:v>311</c:v>
                </c:pt>
                <c:pt idx="25">
                  <c:v>671</c:v>
                </c:pt>
                <c:pt idx="26">
                  <c:v>1006</c:v>
                </c:pt>
                <c:pt idx="27">
                  <c:v>1343</c:v>
                </c:pt>
                <c:pt idx="28">
                  <c:v>1888</c:v>
                </c:pt>
                <c:pt idx="29">
                  <c:v>2329</c:v>
                </c:pt>
                <c:pt idx="30">
                  <c:v>3052</c:v>
                </c:pt>
                <c:pt idx="31">
                  <c:v>3505</c:v>
                </c:pt>
                <c:pt idx="32">
                  <c:v>3875</c:v>
                </c:pt>
                <c:pt idx="33">
                  <c:v>3990</c:v>
                </c:pt>
                <c:pt idx="34">
                  <c:v>4245</c:v>
                </c:pt>
                <c:pt idx="35">
                  <c:v>4433</c:v>
                </c:pt>
                <c:pt idx="36">
                  <c:v>4793</c:v>
                </c:pt>
                <c:pt idx="37">
                  <c:v>5003</c:v>
                </c:pt>
                <c:pt idx="38">
                  <c:v>5031</c:v>
                </c:pt>
                <c:pt idx="39">
                  <c:v>4837</c:v>
                </c:pt>
                <c:pt idx="40">
                  <c:v>4581</c:v>
                </c:pt>
                <c:pt idx="41">
                  <c:v>4439</c:v>
                </c:pt>
                <c:pt idx="42">
                  <c:v>4186</c:v>
                </c:pt>
                <c:pt idx="43">
                  <c:v>3671</c:v>
                </c:pt>
                <c:pt idx="44">
                  <c:v>3484</c:v>
                </c:pt>
                <c:pt idx="45">
                  <c:v>3544</c:v>
                </c:pt>
                <c:pt idx="46">
                  <c:v>3290</c:v>
                </c:pt>
                <c:pt idx="47">
                  <c:v>3210</c:v>
                </c:pt>
                <c:pt idx="48">
                  <c:v>2969</c:v>
                </c:pt>
                <c:pt idx="49">
                  <c:v>2985</c:v>
                </c:pt>
                <c:pt idx="50">
                  <c:v>2916</c:v>
                </c:pt>
                <c:pt idx="51">
                  <c:v>2928</c:v>
                </c:pt>
                <c:pt idx="52">
                  <c:v>2863</c:v>
                </c:pt>
                <c:pt idx="53">
                  <c:v>2929</c:v>
                </c:pt>
                <c:pt idx="54">
                  <c:v>2951</c:v>
                </c:pt>
                <c:pt idx="55">
                  <c:v>2779</c:v>
                </c:pt>
                <c:pt idx="56">
                  <c:v>2785</c:v>
                </c:pt>
                <c:pt idx="57">
                  <c:v>2655</c:v>
                </c:pt>
                <c:pt idx="58">
                  <c:v>2394</c:v>
                </c:pt>
                <c:pt idx="59">
                  <c:v>2435</c:v>
                </c:pt>
                <c:pt idx="60">
                  <c:v>2310</c:v>
                </c:pt>
                <c:pt idx="61">
                  <c:v>2282</c:v>
                </c:pt>
                <c:pt idx="62">
                  <c:v>2195</c:v>
                </c:pt>
                <c:pt idx="63">
                  <c:v>2043</c:v>
                </c:pt>
                <c:pt idx="64">
                  <c:v>1861</c:v>
                </c:pt>
                <c:pt idx="65">
                  <c:v>1686</c:v>
                </c:pt>
                <c:pt idx="66">
                  <c:v>1560</c:v>
                </c:pt>
                <c:pt idx="67">
                  <c:v>1117</c:v>
                </c:pt>
                <c:pt idx="68">
                  <c:v>1169</c:v>
                </c:pt>
                <c:pt idx="69">
                  <c:v>1021</c:v>
                </c:pt>
                <c:pt idx="70">
                  <c:v>918</c:v>
                </c:pt>
                <c:pt idx="71">
                  <c:v>785</c:v>
                </c:pt>
                <c:pt idx="72">
                  <c:v>808</c:v>
                </c:pt>
                <c:pt idx="73">
                  <c:v>630</c:v>
                </c:pt>
                <c:pt idx="74">
                  <c:v>508</c:v>
                </c:pt>
                <c:pt idx="75">
                  <c:v>422</c:v>
                </c:pt>
                <c:pt idx="76">
                  <c:v>363</c:v>
                </c:pt>
                <c:pt idx="77">
                  <c:v>300</c:v>
                </c:pt>
                <c:pt idx="78">
                  <c:v>284</c:v>
                </c:pt>
                <c:pt idx="79">
                  <c:v>235</c:v>
                </c:pt>
                <c:pt idx="80">
                  <c:v>150</c:v>
                </c:pt>
                <c:pt idx="81">
                  <c:v>123</c:v>
                </c:pt>
                <c:pt idx="82">
                  <c:v>105</c:v>
                </c:pt>
                <c:pt idx="83">
                  <c:v>59</c:v>
                </c:pt>
                <c:pt idx="84">
                  <c:v>46</c:v>
                </c:pt>
                <c:pt idx="85">
                  <c:v>41</c:v>
                </c:pt>
                <c:pt idx="86">
                  <c:v>28</c:v>
                </c:pt>
                <c:pt idx="87">
                  <c:v>21</c:v>
                </c:pt>
                <c:pt idx="88">
                  <c:v>18</c:v>
                </c:pt>
                <c:pt idx="89">
                  <c:v>7</c:v>
                </c:pt>
                <c:pt idx="90">
                  <c:v>5</c:v>
                </c:pt>
                <c:pt idx="91">
                  <c:v>3</c:v>
                </c:pt>
                <c:pt idx="9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52-4975-B9B6-38F41159AAE6}"/>
            </c:ext>
          </c:extLst>
        </c:ser>
        <c:ser>
          <c:idx val="2"/>
          <c:order val="3"/>
          <c:tx>
            <c:strRef>
              <c:f>'Pop 1939'!$G$7</c:f>
              <c:strCache>
                <c:ptCount val="1"/>
                <c:pt idx="0">
                  <c:v>Veufs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'Pop 1939'!$B$10:$B$109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1939'!$G$10:$G$109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11</c:v>
                </c:pt>
                <c:pt idx="21">
                  <c:v>39</c:v>
                </c:pt>
                <c:pt idx="22">
                  <c:v>94</c:v>
                </c:pt>
                <c:pt idx="23">
                  <c:v>180</c:v>
                </c:pt>
                <c:pt idx="24">
                  <c:v>384</c:v>
                </c:pt>
                <c:pt idx="25">
                  <c:v>818</c:v>
                </c:pt>
                <c:pt idx="26">
                  <c:v>1246</c:v>
                </c:pt>
                <c:pt idx="27">
                  <c:v>1535</c:v>
                </c:pt>
                <c:pt idx="28">
                  <c:v>1965</c:v>
                </c:pt>
                <c:pt idx="29">
                  <c:v>2409</c:v>
                </c:pt>
                <c:pt idx="30">
                  <c:v>3036</c:v>
                </c:pt>
                <c:pt idx="31">
                  <c:v>3210</c:v>
                </c:pt>
                <c:pt idx="32">
                  <c:v>3605</c:v>
                </c:pt>
                <c:pt idx="33">
                  <c:v>4038</c:v>
                </c:pt>
                <c:pt idx="34">
                  <c:v>4331</c:v>
                </c:pt>
                <c:pt idx="35">
                  <c:v>4700</c:v>
                </c:pt>
                <c:pt idx="36">
                  <c:v>5203</c:v>
                </c:pt>
                <c:pt idx="37">
                  <c:v>5583</c:v>
                </c:pt>
                <c:pt idx="38">
                  <c:v>5899</c:v>
                </c:pt>
                <c:pt idx="39">
                  <c:v>6121</c:v>
                </c:pt>
                <c:pt idx="40">
                  <c:v>6133</c:v>
                </c:pt>
                <c:pt idx="41">
                  <c:v>6246</c:v>
                </c:pt>
                <c:pt idx="42">
                  <c:v>6446</c:v>
                </c:pt>
                <c:pt idx="43">
                  <c:v>5734</c:v>
                </c:pt>
                <c:pt idx="44">
                  <c:v>5958</c:v>
                </c:pt>
                <c:pt idx="45">
                  <c:v>6497</c:v>
                </c:pt>
                <c:pt idx="46">
                  <c:v>6490</c:v>
                </c:pt>
                <c:pt idx="47">
                  <c:v>7103</c:v>
                </c:pt>
                <c:pt idx="48">
                  <c:v>7399</c:v>
                </c:pt>
                <c:pt idx="49">
                  <c:v>8267</c:v>
                </c:pt>
                <c:pt idx="50">
                  <c:v>8861</c:v>
                </c:pt>
                <c:pt idx="51">
                  <c:v>9454</c:v>
                </c:pt>
                <c:pt idx="52">
                  <c:v>10386</c:v>
                </c:pt>
                <c:pt idx="53">
                  <c:v>11265</c:v>
                </c:pt>
                <c:pt idx="54">
                  <c:v>11818</c:v>
                </c:pt>
                <c:pt idx="55">
                  <c:v>12407</c:v>
                </c:pt>
                <c:pt idx="56">
                  <c:v>13281</c:v>
                </c:pt>
                <c:pt idx="57">
                  <c:v>14335</c:v>
                </c:pt>
                <c:pt idx="58">
                  <c:v>15412</c:v>
                </c:pt>
                <c:pt idx="59">
                  <c:v>17191</c:v>
                </c:pt>
                <c:pt idx="60">
                  <c:v>18290</c:v>
                </c:pt>
                <c:pt idx="61">
                  <c:v>19851</c:v>
                </c:pt>
                <c:pt idx="62">
                  <c:v>21872</c:v>
                </c:pt>
                <c:pt idx="63">
                  <c:v>22550</c:v>
                </c:pt>
                <c:pt idx="64">
                  <c:v>23424</c:v>
                </c:pt>
                <c:pt idx="65">
                  <c:v>23814</c:v>
                </c:pt>
                <c:pt idx="66">
                  <c:v>25883</c:v>
                </c:pt>
                <c:pt idx="67">
                  <c:v>22386</c:v>
                </c:pt>
                <c:pt idx="68">
                  <c:v>25000</c:v>
                </c:pt>
                <c:pt idx="69">
                  <c:v>25620</c:v>
                </c:pt>
                <c:pt idx="70">
                  <c:v>24860</c:v>
                </c:pt>
                <c:pt idx="71">
                  <c:v>26598</c:v>
                </c:pt>
                <c:pt idx="72">
                  <c:v>27275</c:v>
                </c:pt>
                <c:pt idx="73">
                  <c:v>26602</c:v>
                </c:pt>
                <c:pt idx="74">
                  <c:v>26164</c:v>
                </c:pt>
                <c:pt idx="75">
                  <c:v>25940</c:v>
                </c:pt>
                <c:pt idx="76">
                  <c:v>24615</c:v>
                </c:pt>
                <c:pt idx="77">
                  <c:v>23170</c:v>
                </c:pt>
                <c:pt idx="78">
                  <c:v>22194</c:v>
                </c:pt>
                <c:pt idx="79">
                  <c:v>20210</c:v>
                </c:pt>
                <c:pt idx="80">
                  <c:v>17384</c:v>
                </c:pt>
                <c:pt idx="81">
                  <c:v>14930</c:v>
                </c:pt>
                <c:pt idx="82">
                  <c:v>13563</c:v>
                </c:pt>
                <c:pt idx="83">
                  <c:v>10973</c:v>
                </c:pt>
                <c:pt idx="84">
                  <c:v>9109</c:v>
                </c:pt>
                <c:pt idx="85">
                  <c:v>7930</c:v>
                </c:pt>
                <c:pt idx="86">
                  <c:v>6247</c:v>
                </c:pt>
                <c:pt idx="87">
                  <c:v>5042</c:v>
                </c:pt>
                <c:pt idx="88">
                  <c:v>3694</c:v>
                </c:pt>
                <c:pt idx="89">
                  <c:v>2534</c:v>
                </c:pt>
                <c:pt idx="90">
                  <c:v>1877</c:v>
                </c:pt>
                <c:pt idx="91">
                  <c:v>1080</c:v>
                </c:pt>
                <c:pt idx="92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52-4975-B9B6-38F41159A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2833344"/>
        <c:axId val="-192838784"/>
      </c:barChart>
      <c:barChart>
        <c:barDir val="bar"/>
        <c:grouping val="stacked"/>
        <c:varyColors val="0"/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'Pop 1939'!$A$10:$A$109</c:f>
              <c:strCache>
                <c:ptCount val="100"/>
                <c:pt idx="0">
                  <c:v>1938</c:v>
                </c:pt>
                <c:pt idx="1">
                  <c:v>1937</c:v>
                </c:pt>
                <c:pt idx="2">
                  <c:v>1936</c:v>
                </c:pt>
                <c:pt idx="3">
                  <c:v>1935</c:v>
                </c:pt>
                <c:pt idx="4">
                  <c:v>1934</c:v>
                </c:pt>
                <c:pt idx="5">
                  <c:v>1933</c:v>
                </c:pt>
                <c:pt idx="6">
                  <c:v>1932</c:v>
                </c:pt>
                <c:pt idx="7">
                  <c:v>1931</c:v>
                </c:pt>
                <c:pt idx="8">
                  <c:v>1930</c:v>
                </c:pt>
                <c:pt idx="9">
                  <c:v>1929</c:v>
                </c:pt>
                <c:pt idx="10">
                  <c:v>1928</c:v>
                </c:pt>
                <c:pt idx="11">
                  <c:v>1927</c:v>
                </c:pt>
                <c:pt idx="12">
                  <c:v>1926</c:v>
                </c:pt>
                <c:pt idx="13">
                  <c:v>1925</c:v>
                </c:pt>
                <c:pt idx="14">
                  <c:v>1924</c:v>
                </c:pt>
                <c:pt idx="15">
                  <c:v>1923</c:v>
                </c:pt>
                <c:pt idx="16">
                  <c:v>1922</c:v>
                </c:pt>
                <c:pt idx="17">
                  <c:v>1921</c:v>
                </c:pt>
                <c:pt idx="18">
                  <c:v>1920</c:v>
                </c:pt>
                <c:pt idx="19">
                  <c:v>1919</c:v>
                </c:pt>
                <c:pt idx="20">
                  <c:v>1918</c:v>
                </c:pt>
                <c:pt idx="21">
                  <c:v>1917</c:v>
                </c:pt>
                <c:pt idx="22">
                  <c:v>1916</c:v>
                </c:pt>
                <c:pt idx="23">
                  <c:v>1915</c:v>
                </c:pt>
                <c:pt idx="24">
                  <c:v>1914</c:v>
                </c:pt>
                <c:pt idx="25">
                  <c:v>1913</c:v>
                </c:pt>
                <c:pt idx="26">
                  <c:v>1912</c:v>
                </c:pt>
                <c:pt idx="27">
                  <c:v>1911</c:v>
                </c:pt>
                <c:pt idx="28">
                  <c:v>1910</c:v>
                </c:pt>
                <c:pt idx="29">
                  <c:v>1909</c:v>
                </c:pt>
                <c:pt idx="30">
                  <c:v>1908</c:v>
                </c:pt>
                <c:pt idx="31">
                  <c:v>1907</c:v>
                </c:pt>
                <c:pt idx="32">
                  <c:v>1906</c:v>
                </c:pt>
                <c:pt idx="33">
                  <c:v>1905</c:v>
                </c:pt>
                <c:pt idx="34">
                  <c:v>1904</c:v>
                </c:pt>
                <c:pt idx="35">
                  <c:v>1903</c:v>
                </c:pt>
                <c:pt idx="36">
                  <c:v>1902</c:v>
                </c:pt>
                <c:pt idx="37">
                  <c:v>1901</c:v>
                </c:pt>
                <c:pt idx="38">
                  <c:v>1900</c:v>
                </c:pt>
                <c:pt idx="39">
                  <c:v>1899</c:v>
                </c:pt>
                <c:pt idx="40">
                  <c:v>1898</c:v>
                </c:pt>
                <c:pt idx="41">
                  <c:v>1897</c:v>
                </c:pt>
                <c:pt idx="42">
                  <c:v>1896</c:v>
                </c:pt>
                <c:pt idx="43">
                  <c:v>1895</c:v>
                </c:pt>
                <c:pt idx="44">
                  <c:v>1894</c:v>
                </c:pt>
                <c:pt idx="45">
                  <c:v>1893</c:v>
                </c:pt>
                <c:pt idx="46">
                  <c:v>1892</c:v>
                </c:pt>
                <c:pt idx="47">
                  <c:v>1891</c:v>
                </c:pt>
                <c:pt idx="48">
                  <c:v>1890</c:v>
                </c:pt>
                <c:pt idx="49">
                  <c:v>1889</c:v>
                </c:pt>
                <c:pt idx="50">
                  <c:v>1888</c:v>
                </c:pt>
                <c:pt idx="51">
                  <c:v>1887</c:v>
                </c:pt>
                <c:pt idx="52">
                  <c:v>1886</c:v>
                </c:pt>
                <c:pt idx="53">
                  <c:v>1885</c:v>
                </c:pt>
                <c:pt idx="54">
                  <c:v>1884</c:v>
                </c:pt>
                <c:pt idx="55">
                  <c:v>1883</c:v>
                </c:pt>
                <c:pt idx="56">
                  <c:v>1882</c:v>
                </c:pt>
                <c:pt idx="57">
                  <c:v>1881</c:v>
                </c:pt>
                <c:pt idx="58">
                  <c:v>1880</c:v>
                </c:pt>
                <c:pt idx="59">
                  <c:v>1879</c:v>
                </c:pt>
                <c:pt idx="60">
                  <c:v>1878</c:v>
                </c:pt>
                <c:pt idx="61">
                  <c:v>1877</c:v>
                </c:pt>
                <c:pt idx="62">
                  <c:v>1876</c:v>
                </c:pt>
                <c:pt idx="63">
                  <c:v>1875</c:v>
                </c:pt>
                <c:pt idx="64">
                  <c:v>1874</c:v>
                </c:pt>
                <c:pt idx="65">
                  <c:v>1873</c:v>
                </c:pt>
                <c:pt idx="66">
                  <c:v>1872</c:v>
                </c:pt>
                <c:pt idx="67">
                  <c:v>1871</c:v>
                </c:pt>
                <c:pt idx="68">
                  <c:v>1870</c:v>
                </c:pt>
                <c:pt idx="69">
                  <c:v>1869</c:v>
                </c:pt>
                <c:pt idx="70">
                  <c:v>1868</c:v>
                </c:pt>
                <c:pt idx="71">
                  <c:v>1867</c:v>
                </c:pt>
                <c:pt idx="72">
                  <c:v>1866</c:v>
                </c:pt>
                <c:pt idx="73">
                  <c:v>1865</c:v>
                </c:pt>
                <c:pt idx="74">
                  <c:v>1864</c:v>
                </c:pt>
                <c:pt idx="75">
                  <c:v>1863</c:v>
                </c:pt>
                <c:pt idx="76">
                  <c:v>1862</c:v>
                </c:pt>
                <c:pt idx="77">
                  <c:v>1861</c:v>
                </c:pt>
                <c:pt idx="78">
                  <c:v>1860</c:v>
                </c:pt>
                <c:pt idx="79">
                  <c:v>1859</c:v>
                </c:pt>
                <c:pt idx="80">
                  <c:v>1858</c:v>
                </c:pt>
                <c:pt idx="81">
                  <c:v>1857</c:v>
                </c:pt>
                <c:pt idx="82">
                  <c:v>1856</c:v>
                </c:pt>
                <c:pt idx="83">
                  <c:v>1855</c:v>
                </c:pt>
                <c:pt idx="84">
                  <c:v>1854</c:v>
                </c:pt>
                <c:pt idx="85">
                  <c:v>1853</c:v>
                </c:pt>
                <c:pt idx="86">
                  <c:v>1852</c:v>
                </c:pt>
                <c:pt idx="87">
                  <c:v>1851</c:v>
                </c:pt>
                <c:pt idx="88">
                  <c:v>1850</c:v>
                </c:pt>
                <c:pt idx="89">
                  <c:v>1849</c:v>
                </c:pt>
                <c:pt idx="90">
                  <c:v>1848</c:v>
                </c:pt>
                <c:pt idx="91">
                  <c:v>1847</c:v>
                </c:pt>
                <c:pt idx="92">
                  <c:v>1846</c:v>
                </c:pt>
                <c:pt idx="93">
                  <c:v>1845</c:v>
                </c:pt>
                <c:pt idx="94">
                  <c:v>1844</c:v>
                </c:pt>
                <c:pt idx="95">
                  <c:v>1843</c:v>
                </c:pt>
                <c:pt idx="96">
                  <c:v>1842</c:v>
                </c:pt>
                <c:pt idx="97">
                  <c:v>1841</c:v>
                </c:pt>
                <c:pt idx="98">
                  <c:v>1840</c:v>
                </c:pt>
                <c:pt idx="99">
                  <c:v>1839 ou avant</c:v>
                </c:pt>
              </c:strCache>
            </c:strRef>
          </c:cat>
          <c:val>
            <c:numRef>
              <c:f>'Pop 1939'!$N$10:$N$109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52-4975-B9B6-38F41159A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2837696"/>
        <c:axId val="-192830624"/>
      </c:barChart>
      <c:catAx>
        <c:axId val="-1928333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38784"/>
        <c:crosses val="autoZero"/>
        <c:auto val="1"/>
        <c:lblAlgn val="ctr"/>
        <c:lblOffset val="100"/>
        <c:noMultiLvlLbl val="0"/>
      </c:catAx>
      <c:valAx>
        <c:axId val="-192838784"/>
        <c:scaling>
          <c:orientation val="maxMin"/>
          <c:max val="5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33344"/>
        <c:crosses val="autoZero"/>
        <c:crossBetween val="between"/>
      </c:valAx>
      <c:valAx>
        <c:axId val="-192830624"/>
        <c:scaling>
          <c:orientation val="minMax"/>
        </c:scaling>
        <c:delete val="1"/>
        <c:axPos val="t"/>
        <c:numFmt formatCode="#\ ##0&quot; &quot;" sourceLinked="1"/>
        <c:majorTickMark val="out"/>
        <c:minorTickMark val="none"/>
        <c:tickLblPos val="nextTo"/>
        <c:crossAx val="-192837696"/>
        <c:crosses val="max"/>
        <c:crossBetween val="between"/>
      </c:valAx>
      <c:catAx>
        <c:axId val="-1928376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30624"/>
        <c:crosses val="max"/>
        <c:auto val="1"/>
        <c:lblAlgn val="ctr"/>
        <c:lblOffset val="100"/>
        <c:tickLblSkip val="5"/>
        <c:tickMarkSkip val="5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'Pop 1939'!$I$4:$M$4</c:f>
          <c:strCache>
            <c:ptCount val="5"/>
            <c:pt idx="0">
              <c:v>Sexe féminin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'Pop 1939'!$J$7</c:f>
              <c:strCache>
                <c:ptCount val="1"/>
                <c:pt idx="0">
                  <c:v>Célibataires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 1939'!$B$10:$B$109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1939'!$J$10:$J$109</c:f>
              <c:numCache>
                <c:formatCode>#\ ##0" "</c:formatCode>
                <c:ptCount val="100"/>
                <c:pt idx="0">
                  <c:v>274225</c:v>
                </c:pt>
                <c:pt idx="1">
                  <c:v>269910</c:v>
                </c:pt>
                <c:pt idx="2">
                  <c:v>277497</c:v>
                </c:pt>
                <c:pt idx="3">
                  <c:v>280596</c:v>
                </c:pt>
                <c:pt idx="4">
                  <c:v>290996</c:v>
                </c:pt>
                <c:pt idx="5">
                  <c:v>290849</c:v>
                </c:pt>
                <c:pt idx="6">
                  <c:v>309545</c:v>
                </c:pt>
                <c:pt idx="7">
                  <c:v>311178</c:v>
                </c:pt>
                <c:pt idx="8">
                  <c:v>321311</c:v>
                </c:pt>
                <c:pt idx="9">
                  <c:v>308103</c:v>
                </c:pt>
                <c:pt idx="10">
                  <c:v>315705</c:v>
                </c:pt>
                <c:pt idx="11">
                  <c:v>314340</c:v>
                </c:pt>
                <c:pt idx="12">
                  <c:v>319290</c:v>
                </c:pt>
                <c:pt idx="13">
                  <c:v>322590</c:v>
                </c:pt>
                <c:pt idx="14">
                  <c:v>317216</c:v>
                </c:pt>
                <c:pt idx="15">
                  <c:v>322593</c:v>
                </c:pt>
                <c:pt idx="16">
                  <c:v>324078</c:v>
                </c:pt>
                <c:pt idx="17">
                  <c:v>327220</c:v>
                </c:pt>
                <c:pt idx="18">
                  <c:v>309010</c:v>
                </c:pt>
                <c:pt idx="19">
                  <c:v>166236</c:v>
                </c:pt>
                <c:pt idx="20">
                  <c:v>127523</c:v>
                </c:pt>
                <c:pt idx="21">
                  <c:v>96159</c:v>
                </c:pt>
                <c:pt idx="22">
                  <c:v>77660</c:v>
                </c:pt>
                <c:pt idx="23">
                  <c:v>78573</c:v>
                </c:pt>
                <c:pt idx="24">
                  <c:v>102440</c:v>
                </c:pt>
                <c:pt idx="25">
                  <c:v>87942</c:v>
                </c:pt>
                <c:pt idx="26">
                  <c:v>77539</c:v>
                </c:pt>
                <c:pt idx="27">
                  <c:v>64901</c:v>
                </c:pt>
                <c:pt idx="28">
                  <c:v>61959</c:v>
                </c:pt>
                <c:pt idx="29">
                  <c:v>54943</c:v>
                </c:pt>
                <c:pt idx="30">
                  <c:v>52019</c:v>
                </c:pt>
                <c:pt idx="31">
                  <c:v>48249</c:v>
                </c:pt>
                <c:pt idx="32">
                  <c:v>48106</c:v>
                </c:pt>
                <c:pt idx="33">
                  <c:v>46301</c:v>
                </c:pt>
                <c:pt idx="34">
                  <c:v>45146</c:v>
                </c:pt>
                <c:pt idx="35">
                  <c:v>44668</c:v>
                </c:pt>
                <c:pt idx="36">
                  <c:v>43534</c:v>
                </c:pt>
                <c:pt idx="37">
                  <c:v>42203</c:v>
                </c:pt>
                <c:pt idx="38">
                  <c:v>42385</c:v>
                </c:pt>
                <c:pt idx="39">
                  <c:v>39689</c:v>
                </c:pt>
                <c:pt idx="40">
                  <c:v>39566</c:v>
                </c:pt>
                <c:pt idx="41">
                  <c:v>38879</c:v>
                </c:pt>
                <c:pt idx="42">
                  <c:v>39874</c:v>
                </c:pt>
                <c:pt idx="43">
                  <c:v>37914</c:v>
                </c:pt>
                <c:pt idx="44">
                  <c:v>36717</c:v>
                </c:pt>
                <c:pt idx="45">
                  <c:v>36124</c:v>
                </c:pt>
                <c:pt idx="46">
                  <c:v>34333</c:v>
                </c:pt>
                <c:pt idx="47">
                  <c:v>32866</c:v>
                </c:pt>
                <c:pt idx="48">
                  <c:v>32475</c:v>
                </c:pt>
                <c:pt idx="49">
                  <c:v>31443</c:v>
                </c:pt>
                <c:pt idx="50">
                  <c:v>30114</c:v>
                </c:pt>
                <c:pt idx="51">
                  <c:v>28936</c:v>
                </c:pt>
                <c:pt idx="52">
                  <c:v>28021</c:v>
                </c:pt>
                <c:pt idx="53">
                  <c:v>27864</c:v>
                </c:pt>
                <c:pt idx="54">
                  <c:v>26680</c:v>
                </c:pt>
                <c:pt idx="55">
                  <c:v>25951</c:v>
                </c:pt>
                <c:pt idx="56">
                  <c:v>25906</c:v>
                </c:pt>
                <c:pt idx="57">
                  <c:v>24991</c:v>
                </c:pt>
                <c:pt idx="58">
                  <c:v>25669</c:v>
                </c:pt>
                <c:pt idx="59">
                  <c:v>24211</c:v>
                </c:pt>
                <c:pt idx="60">
                  <c:v>24223</c:v>
                </c:pt>
                <c:pt idx="61">
                  <c:v>23821</c:v>
                </c:pt>
                <c:pt idx="62">
                  <c:v>24191</c:v>
                </c:pt>
                <c:pt idx="63">
                  <c:v>23360</c:v>
                </c:pt>
                <c:pt idx="64">
                  <c:v>21630</c:v>
                </c:pt>
                <c:pt idx="65">
                  <c:v>20717</c:v>
                </c:pt>
                <c:pt idx="66">
                  <c:v>20673</c:v>
                </c:pt>
                <c:pt idx="67">
                  <c:v>17145</c:v>
                </c:pt>
                <c:pt idx="68">
                  <c:v>19573</c:v>
                </c:pt>
                <c:pt idx="69">
                  <c:v>17154</c:v>
                </c:pt>
                <c:pt idx="70">
                  <c:v>15991</c:v>
                </c:pt>
                <c:pt idx="71">
                  <c:v>15335</c:v>
                </c:pt>
                <c:pt idx="72">
                  <c:v>15010</c:v>
                </c:pt>
                <c:pt idx="73">
                  <c:v>13956</c:v>
                </c:pt>
                <c:pt idx="74">
                  <c:v>12512</c:v>
                </c:pt>
                <c:pt idx="75">
                  <c:v>11836</c:v>
                </c:pt>
                <c:pt idx="76">
                  <c:v>10850</c:v>
                </c:pt>
                <c:pt idx="77">
                  <c:v>9433</c:v>
                </c:pt>
                <c:pt idx="78">
                  <c:v>9002</c:v>
                </c:pt>
                <c:pt idx="79">
                  <c:v>7775</c:v>
                </c:pt>
                <c:pt idx="80">
                  <c:v>6068</c:v>
                </c:pt>
                <c:pt idx="81">
                  <c:v>5004</c:v>
                </c:pt>
                <c:pt idx="82">
                  <c:v>4364</c:v>
                </c:pt>
                <c:pt idx="83">
                  <c:v>3648</c:v>
                </c:pt>
                <c:pt idx="84">
                  <c:v>2979</c:v>
                </c:pt>
                <c:pt idx="85">
                  <c:v>2396</c:v>
                </c:pt>
                <c:pt idx="86">
                  <c:v>2029</c:v>
                </c:pt>
                <c:pt idx="87">
                  <c:v>1605</c:v>
                </c:pt>
                <c:pt idx="88">
                  <c:v>1304</c:v>
                </c:pt>
                <c:pt idx="89">
                  <c:v>786</c:v>
                </c:pt>
                <c:pt idx="90">
                  <c:v>637</c:v>
                </c:pt>
                <c:pt idx="91">
                  <c:v>502</c:v>
                </c:pt>
                <c:pt idx="92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C-4D3D-AB4C-39D820C48987}"/>
            </c:ext>
          </c:extLst>
        </c:ser>
        <c:ser>
          <c:idx val="1"/>
          <c:order val="1"/>
          <c:tx>
            <c:strRef>
              <c:f>'Pop 1939'!$K$7</c:f>
              <c:strCache>
                <c:ptCount val="1"/>
                <c:pt idx="0">
                  <c:v>Mariées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'Pop 1939'!$B$10:$B$109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1939'!$K$10:$K$109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3826</c:v>
                </c:pt>
                <c:pt idx="17">
                  <c:v>13812</c:v>
                </c:pt>
                <c:pt idx="18">
                  <c:v>37525</c:v>
                </c:pt>
                <c:pt idx="19">
                  <c:v>40987</c:v>
                </c:pt>
                <c:pt idx="20">
                  <c:v>57993</c:v>
                </c:pt>
                <c:pt idx="21">
                  <c:v>67668</c:v>
                </c:pt>
                <c:pt idx="22">
                  <c:v>77064</c:v>
                </c:pt>
                <c:pt idx="23">
                  <c:v>114288</c:v>
                </c:pt>
                <c:pt idx="24">
                  <c:v>193695</c:v>
                </c:pt>
                <c:pt idx="25">
                  <c:v>209876</c:v>
                </c:pt>
                <c:pt idx="26">
                  <c:v>222120</c:v>
                </c:pt>
                <c:pt idx="27">
                  <c:v>217611</c:v>
                </c:pt>
                <c:pt idx="28">
                  <c:v>240191</c:v>
                </c:pt>
                <c:pt idx="29">
                  <c:v>242680</c:v>
                </c:pt>
                <c:pt idx="30">
                  <c:v>248668</c:v>
                </c:pt>
                <c:pt idx="31">
                  <c:v>246742</c:v>
                </c:pt>
                <c:pt idx="32">
                  <c:v>250207</c:v>
                </c:pt>
                <c:pt idx="33">
                  <c:v>248825</c:v>
                </c:pt>
                <c:pt idx="34">
                  <c:v>249612</c:v>
                </c:pt>
                <c:pt idx="35">
                  <c:v>248969</c:v>
                </c:pt>
                <c:pt idx="36">
                  <c:v>253538</c:v>
                </c:pt>
                <c:pt idx="37">
                  <c:v>251488</c:v>
                </c:pt>
                <c:pt idx="38">
                  <c:v>244778</c:v>
                </c:pt>
                <c:pt idx="39">
                  <c:v>238610</c:v>
                </c:pt>
                <c:pt idx="40">
                  <c:v>231837</c:v>
                </c:pt>
                <c:pt idx="41">
                  <c:v>232340</c:v>
                </c:pt>
                <c:pt idx="42">
                  <c:v>233056</c:v>
                </c:pt>
                <c:pt idx="43">
                  <c:v>213034</c:v>
                </c:pt>
                <c:pt idx="44">
                  <c:v>211449</c:v>
                </c:pt>
                <c:pt idx="45">
                  <c:v>209452</c:v>
                </c:pt>
                <c:pt idx="46">
                  <c:v>196294</c:v>
                </c:pt>
                <c:pt idx="47">
                  <c:v>191742</c:v>
                </c:pt>
                <c:pt idx="48">
                  <c:v>185178</c:v>
                </c:pt>
                <c:pt idx="49">
                  <c:v>184311</c:v>
                </c:pt>
                <c:pt idx="50">
                  <c:v>179673</c:v>
                </c:pt>
                <c:pt idx="51">
                  <c:v>175139</c:v>
                </c:pt>
                <c:pt idx="52">
                  <c:v>169163</c:v>
                </c:pt>
                <c:pt idx="53">
                  <c:v>167845</c:v>
                </c:pt>
                <c:pt idx="54">
                  <c:v>162007</c:v>
                </c:pt>
                <c:pt idx="55">
                  <c:v>154058</c:v>
                </c:pt>
                <c:pt idx="56">
                  <c:v>152265</c:v>
                </c:pt>
                <c:pt idx="57">
                  <c:v>144322</c:v>
                </c:pt>
                <c:pt idx="58">
                  <c:v>138942</c:v>
                </c:pt>
                <c:pt idx="59">
                  <c:v>133217</c:v>
                </c:pt>
                <c:pt idx="60">
                  <c:v>128480</c:v>
                </c:pt>
                <c:pt idx="61">
                  <c:v>122206</c:v>
                </c:pt>
                <c:pt idx="62">
                  <c:v>118958</c:v>
                </c:pt>
                <c:pt idx="63">
                  <c:v>110631</c:v>
                </c:pt>
                <c:pt idx="64">
                  <c:v>100629</c:v>
                </c:pt>
                <c:pt idx="65">
                  <c:v>91935</c:v>
                </c:pt>
                <c:pt idx="66">
                  <c:v>87918</c:v>
                </c:pt>
                <c:pt idx="67">
                  <c:v>65783</c:v>
                </c:pt>
                <c:pt idx="68">
                  <c:v>68509</c:v>
                </c:pt>
                <c:pt idx="69">
                  <c:v>59547</c:v>
                </c:pt>
                <c:pt idx="70">
                  <c:v>51703</c:v>
                </c:pt>
                <c:pt idx="71">
                  <c:v>47068</c:v>
                </c:pt>
                <c:pt idx="72">
                  <c:v>42377</c:v>
                </c:pt>
                <c:pt idx="73">
                  <c:v>38394</c:v>
                </c:pt>
                <c:pt idx="74">
                  <c:v>33059</c:v>
                </c:pt>
                <c:pt idx="75">
                  <c:v>28938</c:v>
                </c:pt>
                <c:pt idx="76">
                  <c:v>24315</c:v>
                </c:pt>
                <c:pt idx="77">
                  <c:v>19656</c:v>
                </c:pt>
                <c:pt idx="78">
                  <c:v>17030</c:v>
                </c:pt>
                <c:pt idx="79">
                  <c:v>13340</c:v>
                </c:pt>
                <c:pt idx="80">
                  <c:v>9810</c:v>
                </c:pt>
                <c:pt idx="81">
                  <c:v>7441</c:v>
                </c:pt>
                <c:pt idx="82">
                  <c:v>5921</c:v>
                </c:pt>
                <c:pt idx="83">
                  <c:v>4477</c:v>
                </c:pt>
                <c:pt idx="84">
                  <c:v>3497</c:v>
                </c:pt>
                <c:pt idx="85">
                  <c:v>2532</c:v>
                </c:pt>
                <c:pt idx="86">
                  <c:v>2001</c:v>
                </c:pt>
                <c:pt idx="87">
                  <c:v>1359</c:v>
                </c:pt>
                <c:pt idx="88">
                  <c:v>1079</c:v>
                </c:pt>
                <c:pt idx="89">
                  <c:v>681</c:v>
                </c:pt>
                <c:pt idx="90">
                  <c:v>499</c:v>
                </c:pt>
                <c:pt idx="91">
                  <c:v>351</c:v>
                </c:pt>
                <c:pt idx="9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C-4D3D-AB4C-39D820C48987}"/>
            </c:ext>
          </c:extLst>
        </c:ser>
        <c:ser>
          <c:idx val="3"/>
          <c:order val="2"/>
          <c:tx>
            <c:strRef>
              <c:f>'Pop 1939'!$M$7</c:f>
              <c:strCache>
                <c:ptCount val="1"/>
                <c:pt idx="0">
                  <c:v>Divorcées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'Pop 1939'!$B$10:$B$109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1939'!$M$10:$M$109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29</c:v>
                </c:pt>
                <c:pt idx="19">
                  <c:v>70</c:v>
                </c:pt>
                <c:pt idx="20">
                  <c:v>175</c:v>
                </c:pt>
                <c:pt idx="21">
                  <c:v>295</c:v>
                </c:pt>
                <c:pt idx="22">
                  <c:v>495</c:v>
                </c:pt>
                <c:pt idx="23">
                  <c:v>933</c:v>
                </c:pt>
                <c:pt idx="24">
                  <c:v>1720</c:v>
                </c:pt>
                <c:pt idx="25">
                  <c:v>2060</c:v>
                </c:pt>
                <c:pt idx="26">
                  <c:v>2798</c:v>
                </c:pt>
                <c:pt idx="27">
                  <c:v>3037</c:v>
                </c:pt>
                <c:pt idx="28">
                  <c:v>3924</c:v>
                </c:pt>
                <c:pt idx="29">
                  <c:v>4262</c:v>
                </c:pt>
                <c:pt idx="30">
                  <c:v>4741</c:v>
                </c:pt>
                <c:pt idx="31">
                  <c:v>5276</c:v>
                </c:pt>
                <c:pt idx="32">
                  <c:v>5504</c:v>
                </c:pt>
                <c:pt idx="33">
                  <c:v>5523</c:v>
                </c:pt>
                <c:pt idx="34">
                  <c:v>5695</c:v>
                </c:pt>
                <c:pt idx="35">
                  <c:v>5889</c:v>
                </c:pt>
                <c:pt idx="36">
                  <c:v>6163</c:v>
                </c:pt>
                <c:pt idx="37">
                  <c:v>6137</c:v>
                </c:pt>
                <c:pt idx="38">
                  <c:v>6152</c:v>
                </c:pt>
                <c:pt idx="39">
                  <c:v>5972</c:v>
                </c:pt>
                <c:pt idx="40">
                  <c:v>5759</c:v>
                </c:pt>
                <c:pt idx="41">
                  <c:v>5627</c:v>
                </c:pt>
                <c:pt idx="42">
                  <c:v>5696</c:v>
                </c:pt>
                <c:pt idx="43">
                  <c:v>5421</c:v>
                </c:pt>
                <c:pt idx="44">
                  <c:v>5491</c:v>
                </c:pt>
                <c:pt idx="45">
                  <c:v>5499</c:v>
                </c:pt>
                <c:pt idx="46">
                  <c:v>5203</c:v>
                </c:pt>
                <c:pt idx="47">
                  <c:v>5248</c:v>
                </c:pt>
                <c:pt idx="48">
                  <c:v>5103</c:v>
                </c:pt>
                <c:pt idx="49">
                  <c:v>5076</c:v>
                </c:pt>
                <c:pt idx="50">
                  <c:v>5034</c:v>
                </c:pt>
                <c:pt idx="51">
                  <c:v>4915</c:v>
                </c:pt>
                <c:pt idx="52">
                  <c:v>4805</c:v>
                </c:pt>
                <c:pt idx="53">
                  <c:v>4784</c:v>
                </c:pt>
                <c:pt idx="54">
                  <c:v>4413</c:v>
                </c:pt>
                <c:pt idx="55">
                  <c:v>4165</c:v>
                </c:pt>
                <c:pt idx="56">
                  <c:v>4012</c:v>
                </c:pt>
                <c:pt idx="57">
                  <c:v>3762</c:v>
                </c:pt>
                <c:pt idx="58">
                  <c:v>3536</c:v>
                </c:pt>
                <c:pt idx="59">
                  <c:v>3441</c:v>
                </c:pt>
                <c:pt idx="60">
                  <c:v>3279</c:v>
                </c:pt>
                <c:pt idx="61">
                  <c:v>3058</c:v>
                </c:pt>
                <c:pt idx="62">
                  <c:v>2957</c:v>
                </c:pt>
                <c:pt idx="63">
                  <c:v>2749</c:v>
                </c:pt>
                <c:pt idx="64">
                  <c:v>2464</c:v>
                </c:pt>
                <c:pt idx="65">
                  <c:v>2290</c:v>
                </c:pt>
                <c:pt idx="66">
                  <c:v>2183</c:v>
                </c:pt>
                <c:pt idx="67">
                  <c:v>1640</c:v>
                </c:pt>
                <c:pt idx="68">
                  <c:v>1781</c:v>
                </c:pt>
                <c:pt idx="69">
                  <c:v>1616</c:v>
                </c:pt>
                <c:pt idx="70">
                  <c:v>1351</c:v>
                </c:pt>
                <c:pt idx="71">
                  <c:v>1207</c:v>
                </c:pt>
                <c:pt idx="72">
                  <c:v>1110</c:v>
                </c:pt>
                <c:pt idx="73">
                  <c:v>1104</c:v>
                </c:pt>
                <c:pt idx="74">
                  <c:v>992</c:v>
                </c:pt>
                <c:pt idx="75">
                  <c:v>853</c:v>
                </c:pt>
                <c:pt idx="76">
                  <c:v>728</c:v>
                </c:pt>
                <c:pt idx="77">
                  <c:v>613</c:v>
                </c:pt>
                <c:pt idx="78">
                  <c:v>554</c:v>
                </c:pt>
                <c:pt idx="79">
                  <c:v>479</c:v>
                </c:pt>
                <c:pt idx="80">
                  <c:v>355</c:v>
                </c:pt>
                <c:pt idx="81">
                  <c:v>275</c:v>
                </c:pt>
                <c:pt idx="82">
                  <c:v>234</c:v>
                </c:pt>
                <c:pt idx="83">
                  <c:v>162</c:v>
                </c:pt>
                <c:pt idx="84">
                  <c:v>144</c:v>
                </c:pt>
                <c:pt idx="85">
                  <c:v>123</c:v>
                </c:pt>
                <c:pt idx="86">
                  <c:v>78</c:v>
                </c:pt>
                <c:pt idx="87">
                  <c:v>75</c:v>
                </c:pt>
                <c:pt idx="88">
                  <c:v>40</c:v>
                </c:pt>
                <c:pt idx="89">
                  <c:v>25</c:v>
                </c:pt>
                <c:pt idx="90">
                  <c:v>15</c:v>
                </c:pt>
                <c:pt idx="91">
                  <c:v>19</c:v>
                </c:pt>
                <c:pt idx="9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3C-4D3D-AB4C-39D820C48987}"/>
            </c:ext>
          </c:extLst>
        </c:ser>
        <c:ser>
          <c:idx val="2"/>
          <c:order val="3"/>
          <c:tx>
            <c:strRef>
              <c:f>'Pop 1939'!$L$7</c:f>
              <c:strCache>
                <c:ptCount val="1"/>
                <c:pt idx="0">
                  <c:v>Veuves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'Pop 1939'!$B$10:$B$109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1939'!$L$11:$L$109</c:f>
              <c:numCache>
                <c:formatCode>#\ ##0" "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19</c:v>
                </c:pt>
                <c:pt idx="17">
                  <c:v>48</c:v>
                </c:pt>
                <c:pt idx="18">
                  <c:v>110</c:v>
                </c:pt>
                <c:pt idx="19">
                  <c:v>233</c:v>
                </c:pt>
                <c:pt idx="20">
                  <c:v>394</c:v>
                </c:pt>
                <c:pt idx="21">
                  <c:v>571</c:v>
                </c:pt>
                <c:pt idx="22">
                  <c:v>1247</c:v>
                </c:pt>
                <c:pt idx="23">
                  <c:v>2078</c:v>
                </c:pt>
                <c:pt idx="24">
                  <c:v>2595</c:v>
                </c:pt>
                <c:pt idx="25">
                  <c:v>3174</c:v>
                </c:pt>
                <c:pt idx="26">
                  <c:v>3674</c:v>
                </c:pt>
                <c:pt idx="27">
                  <c:v>4671</c:v>
                </c:pt>
                <c:pt idx="28">
                  <c:v>5342</c:v>
                </c:pt>
                <c:pt idx="29">
                  <c:v>6117</c:v>
                </c:pt>
                <c:pt idx="30">
                  <c:v>6759</c:v>
                </c:pt>
                <c:pt idx="31">
                  <c:v>7566</c:v>
                </c:pt>
                <c:pt idx="32">
                  <c:v>8721</c:v>
                </c:pt>
                <c:pt idx="33">
                  <c:v>9769</c:v>
                </c:pt>
                <c:pt idx="34">
                  <c:v>11018</c:v>
                </c:pt>
                <c:pt idx="35">
                  <c:v>12547</c:v>
                </c:pt>
                <c:pt idx="36">
                  <c:v>14014</c:v>
                </c:pt>
                <c:pt idx="37">
                  <c:v>15099</c:v>
                </c:pt>
                <c:pt idx="38">
                  <c:v>16697</c:v>
                </c:pt>
                <c:pt idx="39">
                  <c:v>18298</c:v>
                </c:pt>
                <c:pt idx="40">
                  <c:v>20206</c:v>
                </c:pt>
                <c:pt idx="41">
                  <c:v>22769</c:v>
                </c:pt>
                <c:pt idx="42">
                  <c:v>23731</c:v>
                </c:pt>
                <c:pt idx="43">
                  <c:v>26950</c:v>
                </c:pt>
                <c:pt idx="44">
                  <c:v>30733</c:v>
                </c:pt>
                <c:pt idx="45">
                  <c:v>33154</c:v>
                </c:pt>
                <c:pt idx="46">
                  <c:v>36615</c:v>
                </c:pt>
                <c:pt idx="47">
                  <c:v>40018</c:v>
                </c:pt>
                <c:pt idx="48">
                  <c:v>44554</c:v>
                </c:pt>
                <c:pt idx="49">
                  <c:v>48000</c:v>
                </c:pt>
                <c:pt idx="50">
                  <c:v>50837</c:v>
                </c:pt>
                <c:pt idx="51">
                  <c:v>53208</c:v>
                </c:pt>
                <c:pt idx="52">
                  <c:v>57034</c:v>
                </c:pt>
                <c:pt idx="53">
                  <c:v>58493</c:v>
                </c:pt>
                <c:pt idx="54">
                  <c:v>59249</c:v>
                </c:pt>
                <c:pt idx="55">
                  <c:v>63144</c:v>
                </c:pt>
                <c:pt idx="56">
                  <c:v>63907</c:v>
                </c:pt>
                <c:pt idx="57">
                  <c:v>66633</c:v>
                </c:pt>
                <c:pt idx="58">
                  <c:v>68162</c:v>
                </c:pt>
                <c:pt idx="59">
                  <c:v>71250</c:v>
                </c:pt>
                <c:pt idx="60">
                  <c:v>73553</c:v>
                </c:pt>
                <c:pt idx="61">
                  <c:v>79490</c:v>
                </c:pt>
                <c:pt idx="62">
                  <c:v>80963</c:v>
                </c:pt>
                <c:pt idx="63">
                  <c:v>80980</c:v>
                </c:pt>
                <c:pt idx="64">
                  <c:v>81592</c:v>
                </c:pt>
                <c:pt idx="65">
                  <c:v>85836</c:v>
                </c:pt>
                <c:pt idx="66">
                  <c:v>73932</c:v>
                </c:pt>
                <c:pt idx="67">
                  <c:v>85531</c:v>
                </c:pt>
                <c:pt idx="68">
                  <c:v>81570</c:v>
                </c:pt>
                <c:pt idx="69">
                  <c:v>79755</c:v>
                </c:pt>
                <c:pt idx="70">
                  <c:v>81407</c:v>
                </c:pt>
                <c:pt idx="71">
                  <c:v>83579</c:v>
                </c:pt>
                <c:pt idx="72">
                  <c:v>78897</c:v>
                </c:pt>
                <c:pt idx="73">
                  <c:v>76824</c:v>
                </c:pt>
                <c:pt idx="74">
                  <c:v>74800</c:v>
                </c:pt>
                <c:pt idx="75">
                  <c:v>70528</c:v>
                </c:pt>
                <c:pt idx="76">
                  <c:v>64022</c:v>
                </c:pt>
                <c:pt idx="77">
                  <c:v>62660</c:v>
                </c:pt>
                <c:pt idx="78">
                  <c:v>56446</c:v>
                </c:pt>
                <c:pt idx="79">
                  <c:v>46937</c:v>
                </c:pt>
                <c:pt idx="80">
                  <c:v>41256</c:v>
                </c:pt>
                <c:pt idx="81">
                  <c:v>36774</c:v>
                </c:pt>
                <c:pt idx="82">
                  <c:v>31263</c:v>
                </c:pt>
                <c:pt idx="83">
                  <c:v>25640</c:v>
                </c:pt>
                <c:pt idx="84">
                  <c:v>22265</c:v>
                </c:pt>
                <c:pt idx="85">
                  <c:v>18610</c:v>
                </c:pt>
                <c:pt idx="86">
                  <c:v>14526</c:v>
                </c:pt>
                <c:pt idx="87">
                  <c:v>11467</c:v>
                </c:pt>
                <c:pt idx="88">
                  <c:v>8170</c:v>
                </c:pt>
                <c:pt idx="89">
                  <c:v>6062</c:v>
                </c:pt>
                <c:pt idx="90">
                  <c:v>4018</c:v>
                </c:pt>
                <c:pt idx="91">
                  <c:v>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3C-4D3D-AB4C-39D820C4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2837152"/>
        <c:axId val="-192830080"/>
      </c:barChart>
      <c:barChart>
        <c:barDir val="bar"/>
        <c:grouping val="stacked"/>
        <c:varyColors val="0"/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'Pop 1939'!$A$10:$A$108</c:f>
              <c:numCache>
                <c:formatCode>General</c:formatCode>
                <c:ptCount val="99"/>
                <c:pt idx="0">
                  <c:v>1938</c:v>
                </c:pt>
                <c:pt idx="1">
                  <c:v>1937</c:v>
                </c:pt>
                <c:pt idx="2">
                  <c:v>1936</c:v>
                </c:pt>
                <c:pt idx="3">
                  <c:v>1935</c:v>
                </c:pt>
                <c:pt idx="4">
                  <c:v>1934</c:v>
                </c:pt>
                <c:pt idx="5">
                  <c:v>1933</c:v>
                </c:pt>
                <c:pt idx="6">
                  <c:v>1932</c:v>
                </c:pt>
                <c:pt idx="7">
                  <c:v>1931</c:v>
                </c:pt>
                <c:pt idx="8">
                  <c:v>1930</c:v>
                </c:pt>
                <c:pt idx="9">
                  <c:v>1929</c:v>
                </c:pt>
                <c:pt idx="10">
                  <c:v>1928</c:v>
                </c:pt>
                <c:pt idx="11">
                  <c:v>1927</c:v>
                </c:pt>
                <c:pt idx="12">
                  <c:v>1926</c:v>
                </c:pt>
                <c:pt idx="13">
                  <c:v>1925</c:v>
                </c:pt>
                <c:pt idx="14">
                  <c:v>1924</c:v>
                </c:pt>
                <c:pt idx="15">
                  <c:v>1923</c:v>
                </c:pt>
                <c:pt idx="16">
                  <c:v>1922</c:v>
                </c:pt>
                <c:pt idx="17">
                  <c:v>1921</c:v>
                </c:pt>
                <c:pt idx="18">
                  <c:v>1920</c:v>
                </c:pt>
                <c:pt idx="19">
                  <c:v>1919</c:v>
                </c:pt>
                <c:pt idx="20">
                  <c:v>1918</c:v>
                </c:pt>
                <c:pt idx="21">
                  <c:v>1917</c:v>
                </c:pt>
                <c:pt idx="22">
                  <c:v>1916</c:v>
                </c:pt>
                <c:pt idx="23">
                  <c:v>1915</c:v>
                </c:pt>
                <c:pt idx="24">
                  <c:v>1914</c:v>
                </c:pt>
                <c:pt idx="25">
                  <c:v>1913</c:v>
                </c:pt>
                <c:pt idx="26">
                  <c:v>1912</c:v>
                </c:pt>
                <c:pt idx="27">
                  <c:v>1911</c:v>
                </c:pt>
                <c:pt idx="28">
                  <c:v>1910</c:v>
                </c:pt>
                <c:pt idx="29">
                  <c:v>1909</c:v>
                </c:pt>
                <c:pt idx="30">
                  <c:v>1908</c:v>
                </c:pt>
                <c:pt idx="31">
                  <c:v>1907</c:v>
                </c:pt>
                <c:pt idx="32">
                  <c:v>1906</c:v>
                </c:pt>
                <c:pt idx="33">
                  <c:v>1905</c:v>
                </c:pt>
                <c:pt idx="34">
                  <c:v>1904</c:v>
                </c:pt>
                <c:pt idx="35">
                  <c:v>1903</c:v>
                </c:pt>
                <c:pt idx="36">
                  <c:v>1902</c:v>
                </c:pt>
                <c:pt idx="37">
                  <c:v>1901</c:v>
                </c:pt>
                <c:pt idx="38">
                  <c:v>1900</c:v>
                </c:pt>
                <c:pt idx="39">
                  <c:v>1899</c:v>
                </c:pt>
                <c:pt idx="40">
                  <c:v>1898</c:v>
                </c:pt>
                <c:pt idx="41">
                  <c:v>1897</c:v>
                </c:pt>
                <c:pt idx="42">
                  <c:v>1896</c:v>
                </c:pt>
                <c:pt idx="43">
                  <c:v>1895</c:v>
                </c:pt>
                <c:pt idx="44">
                  <c:v>1894</c:v>
                </c:pt>
                <c:pt idx="45">
                  <c:v>1893</c:v>
                </c:pt>
                <c:pt idx="46">
                  <c:v>1892</c:v>
                </c:pt>
                <c:pt idx="47">
                  <c:v>1891</c:v>
                </c:pt>
                <c:pt idx="48">
                  <c:v>1890</c:v>
                </c:pt>
                <c:pt idx="49">
                  <c:v>1889</c:v>
                </c:pt>
                <c:pt idx="50">
                  <c:v>1888</c:v>
                </c:pt>
                <c:pt idx="51">
                  <c:v>1887</c:v>
                </c:pt>
                <c:pt idx="52">
                  <c:v>1886</c:v>
                </c:pt>
                <c:pt idx="53">
                  <c:v>1885</c:v>
                </c:pt>
                <c:pt idx="54">
                  <c:v>1884</c:v>
                </c:pt>
                <c:pt idx="55">
                  <c:v>1883</c:v>
                </c:pt>
                <c:pt idx="56">
                  <c:v>1882</c:v>
                </c:pt>
                <c:pt idx="57">
                  <c:v>1881</c:v>
                </c:pt>
                <c:pt idx="58">
                  <c:v>1880</c:v>
                </c:pt>
                <c:pt idx="59">
                  <c:v>1879</c:v>
                </c:pt>
                <c:pt idx="60">
                  <c:v>1878</c:v>
                </c:pt>
                <c:pt idx="61">
                  <c:v>1877</c:v>
                </c:pt>
                <c:pt idx="62">
                  <c:v>1876</c:v>
                </c:pt>
                <c:pt idx="63">
                  <c:v>1875</c:v>
                </c:pt>
                <c:pt idx="64">
                  <c:v>1874</c:v>
                </c:pt>
                <c:pt idx="65">
                  <c:v>1873</c:v>
                </c:pt>
                <c:pt idx="66">
                  <c:v>1872</c:v>
                </c:pt>
                <c:pt idx="67">
                  <c:v>1871</c:v>
                </c:pt>
                <c:pt idx="68">
                  <c:v>1870</c:v>
                </c:pt>
                <c:pt idx="69">
                  <c:v>1869</c:v>
                </c:pt>
                <c:pt idx="70">
                  <c:v>1868</c:v>
                </c:pt>
                <c:pt idx="71">
                  <c:v>1867</c:v>
                </c:pt>
                <c:pt idx="72">
                  <c:v>1866</c:v>
                </c:pt>
                <c:pt idx="73">
                  <c:v>1865</c:v>
                </c:pt>
                <c:pt idx="74">
                  <c:v>1864</c:v>
                </c:pt>
                <c:pt idx="75">
                  <c:v>1863</c:v>
                </c:pt>
                <c:pt idx="76">
                  <c:v>1862</c:v>
                </c:pt>
                <c:pt idx="77">
                  <c:v>1861</c:v>
                </c:pt>
                <c:pt idx="78">
                  <c:v>1860</c:v>
                </c:pt>
                <c:pt idx="79">
                  <c:v>1859</c:v>
                </c:pt>
                <c:pt idx="80">
                  <c:v>1858</c:v>
                </c:pt>
                <c:pt idx="81">
                  <c:v>1857</c:v>
                </c:pt>
                <c:pt idx="82">
                  <c:v>1856</c:v>
                </c:pt>
                <c:pt idx="83">
                  <c:v>1855</c:v>
                </c:pt>
                <c:pt idx="84">
                  <c:v>1854</c:v>
                </c:pt>
                <c:pt idx="85">
                  <c:v>1853</c:v>
                </c:pt>
                <c:pt idx="86">
                  <c:v>1852</c:v>
                </c:pt>
                <c:pt idx="87">
                  <c:v>1851</c:v>
                </c:pt>
                <c:pt idx="88">
                  <c:v>1850</c:v>
                </c:pt>
                <c:pt idx="89">
                  <c:v>1849</c:v>
                </c:pt>
                <c:pt idx="90">
                  <c:v>1848</c:v>
                </c:pt>
                <c:pt idx="91">
                  <c:v>1847</c:v>
                </c:pt>
                <c:pt idx="92">
                  <c:v>1846</c:v>
                </c:pt>
                <c:pt idx="93">
                  <c:v>1845</c:v>
                </c:pt>
                <c:pt idx="94">
                  <c:v>1844</c:v>
                </c:pt>
                <c:pt idx="95">
                  <c:v>1843</c:v>
                </c:pt>
                <c:pt idx="96">
                  <c:v>1842</c:v>
                </c:pt>
                <c:pt idx="97">
                  <c:v>1841</c:v>
                </c:pt>
                <c:pt idx="98">
                  <c:v>1840</c:v>
                </c:pt>
              </c:numCache>
            </c:numRef>
          </c:cat>
          <c:val>
            <c:numRef>
              <c:f>'Pop 1939'!$N$10:$N$109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3C-4D3D-AB4C-39D820C4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2843680"/>
        <c:axId val="-192831168"/>
      </c:barChart>
      <c:catAx>
        <c:axId val="-19283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300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192830080"/>
        <c:scaling>
          <c:orientation val="minMax"/>
          <c:max val="5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37152"/>
        <c:crosses val="autoZero"/>
        <c:crossBetween val="between"/>
      </c:valAx>
      <c:valAx>
        <c:axId val="-192831168"/>
        <c:scaling>
          <c:orientation val="minMax"/>
        </c:scaling>
        <c:delete val="1"/>
        <c:axPos val="t"/>
        <c:numFmt formatCode="#\ ##0&quot; &quot;" sourceLinked="1"/>
        <c:majorTickMark val="out"/>
        <c:minorTickMark val="none"/>
        <c:tickLblPos val="nextTo"/>
        <c:crossAx val="-192843680"/>
        <c:crosses val="max"/>
        <c:crossBetween val="between"/>
      </c:valAx>
      <c:catAx>
        <c:axId val="-1928436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31168"/>
        <c:crosses val="max"/>
        <c:auto val="1"/>
        <c:lblAlgn val="ctr"/>
        <c:lblOffset val="100"/>
        <c:tickLblSkip val="5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9299945230423"/>
          <c:y val="3.3182503770739065E-2"/>
          <c:w val="0.77743749510985927"/>
          <c:h val="0.86755572974192707"/>
        </c:manualLayout>
      </c:layout>
      <c:scatterChart>
        <c:scatterStyle val="lineMarker"/>
        <c:varyColors val="0"/>
        <c:ser>
          <c:idx val="2"/>
          <c:order val="0"/>
          <c:tx>
            <c:strRef>
              <c:f>'Pop 1939'!$J$135</c:f>
              <c:strCache>
                <c:ptCount val="1"/>
                <c:pt idx="0">
                  <c:v>Veufs (-ves)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'Pop 1939'!$T$122:$T$152</c:f>
              <c:numCache>
                <c:formatCode>#\ ##0" "</c:formatCode>
                <c:ptCount val="31"/>
                <c:pt idx="0">
                  <c:v>0</c:v>
                </c:pt>
                <c:pt idx="1">
                  <c:v>-837191</c:v>
                </c:pt>
                <c:pt idx="2">
                  <c:v>-837191</c:v>
                </c:pt>
                <c:pt idx="3">
                  <c:v>-865638</c:v>
                </c:pt>
                <c:pt idx="4">
                  <c:v>-865638</c:v>
                </c:pt>
                <c:pt idx="5">
                  <c:v>-865638</c:v>
                </c:pt>
                <c:pt idx="6">
                  <c:v>-937063.2</c:v>
                </c:pt>
                <c:pt idx="7">
                  <c:v>-937063.2</c:v>
                </c:pt>
                <c:pt idx="8">
                  <c:v>-937063.2</c:v>
                </c:pt>
                <c:pt idx="9">
                  <c:v>-988557</c:v>
                </c:pt>
                <c:pt idx="10">
                  <c:v>-988557</c:v>
                </c:pt>
                <c:pt idx="11">
                  <c:v>-988557</c:v>
                </c:pt>
                <c:pt idx="12">
                  <c:v>-678663.42857142852</c:v>
                </c:pt>
                <c:pt idx="13">
                  <c:v>-678663.42857142852</c:v>
                </c:pt>
                <c:pt idx="14">
                  <c:v>-678663.42857142852</c:v>
                </c:pt>
                <c:pt idx="15">
                  <c:v>-937939.8</c:v>
                </c:pt>
                <c:pt idx="16">
                  <c:v>-937939.8</c:v>
                </c:pt>
                <c:pt idx="17">
                  <c:v>-937939.8</c:v>
                </c:pt>
                <c:pt idx="18">
                  <c:v>-662760.60000000009</c:v>
                </c:pt>
                <c:pt idx="19">
                  <c:v>-662760.60000000009</c:v>
                </c:pt>
                <c:pt idx="20">
                  <c:v>-662760.60000000009</c:v>
                </c:pt>
                <c:pt idx="21">
                  <c:v>-554443.19999999995</c:v>
                </c:pt>
                <c:pt idx="22">
                  <c:v>-554443.19999999995</c:v>
                </c:pt>
                <c:pt idx="23">
                  <c:v>-554443.19999999995</c:v>
                </c:pt>
                <c:pt idx="24">
                  <c:v>-307853.60000000003</c:v>
                </c:pt>
                <c:pt idx="25">
                  <c:v>-307853.60000000003</c:v>
                </c:pt>
                <c:pt idx="26">
                  <c:v>-307853.60000000003</c:v>
                </c:pt>
                <c:pt idx="27">
                  <c:v>-27976.5</c:v>
                </c:pt>
                <c:pt idx="28">
                  <c:v>-27976.5</c:v>
                </c:pt>
                <c:pt idx="29">
                  <c:v>-27976.5</c:v>
                </c:pt>
                <c:pt idx="30">
                  <c:v>0</c:v>
                </c:pt>
              </c:numCache>
            </c:numRef>
          </c:xVal>
          <c:yVal>
            <c:numRef>
              <c:f>'Pop 1939'!$O$122:$O$152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99-41F2-AC31-F9548C953560}"/>
            </c:ext>
          </c:extLst>
        </c:ser>
        <c:ser>
          <c:idx val="3"/>
          <c:order val="1"/>
          <c:tx>
            <c:strRef>
              <c:f>'Pop 1939'!$J$136</c:f>
              <c:strCache>
                <c:ptCount val="1"/>
                <c:pt idx="0">
                  <c:v>Divorcé (-es)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'Pop 1939'!$U$122:$U$152</c:f>
              <c:numCache>
                <c:formatCode>#\ ##0" "</c:formatCode>
                <c:ptCount val="31"/>
                <c:pt idx="0">
                  <c:v>0</c:v>
                </c:pt>
                <c:pt idx="1">
                  <c:v>-837191</c:v>
                </c:pt>
                <c:pt idx="2">
                  <c:v>-837191</c:v>
                </c:pt>
                <c:pt idx="3">
                  <c:v>-865638</c:v>
                </c:pt>
                <c:pt idx="4">
                  <c:v>-865638</c:v>
                </c:pt>
                <c:pt idx="5">
                  <c:v>-865638</c:v>
                </c:pt>
                <c:pt idx="6">
                  <c:v>-937063.2</c:v>
                </c:pt>
                <c:pt idx="7">
                  <c:v>-937063.2</c:v>
                </c:pt>
                <c:pt idx="8">
                  <c:v>-937063.2</c:v>
                </c:pt>
                <c:pt idx="9">
                  <c:v>-988557</c:v>
                </c:pt>
                <c:pt idx="10">
                  <c:v>-988557</c:v>
                </c:pt>
                <c:pt idx="11">
                  <c:v>-988557</c:v>
                </c:pt>
                <c:pt idx="12">
                  <c:v>-678868.7142857142</c:v>
                </c:pt>
                <c:pt idx="13">
                  <c:v>-678868.7142857142</c:v>
                </c:pt>
                <c:pt idx="14">
                  <c:v>-678868.7142857142</c:v>
                </c:pt>
                <c:pt idx="15">
                  <c:v>-947940</c:v>
                </c:pt>
                <c:pt idx="16">
                  <c:v>-947940</c:v>
                </c:pt>
                <c:pt idx="17">
                  <c:v>-947940</c:v>
                </c:pt>
                <c:pt idx="18">
                  <c:v>-672949.8</c:v>
                </c:pt>
                <c:pt idx="19">
                  <c:v>-672949.8</c:v>
                </c:pt>
                <c:pt idx="20">
                  <c:v>-672949.8</c:v>
                </c:pt>
                <c:pt idx="21">
                  <c:v>-561564.89999999991</c:v>
                </c:pt>
                <c:pt idx="22">
                  <c:v>-561564.89999999991</c:v>
                </c:pt>
                <c:pt idx="23">
                  <c:v>-561564.89999999991</c:v>
                </c:pt>
                <c:pt idx="24">
                  <c:v>-310214.80000000005</c:v>
                </c:pt>
                <c:pt idx="25">
                  <c:v>-310214.80000000005</c:v>
                </c:pt>
                <c:pt idx="26">
                  <c:v>-310214.80000000005</c:v>
                </c:pt>
                <c:pt idx="27">
                  <c:v>-28067.7</c:v>
                </c:pt>
                <c:pt idx="28">
                  <c:v>-28067.7</c:v>
                </c:pt>
                <c:pt idx="29">
                  <c:v>-28067.7</c:v>
                </c:pt>
                <c:pt idx="30">
                  <c:v>0</c:v>
                </c:pt>
              </c:numCache>
            </c:numRef>
          </c:xVal>
          <c:yVal>
            <c:numRef>
              <c:f>'Pop 1939'!$O$122:$O$152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99-41F2-AC31-F9548C953560}"/>
            </c:ext>
          </c:extLst>
        </c:ser>
        <c:ser>
          <c:idx val="1"/>
          <c:order val="2"/>
          <c:tx>
            <c:strRef>
              <c:f>'Pop 1939'!$J$134</c:f>
              <c:strCache>
                <c:ptCount val="1"/>
                <c:pt idx="0">
                  <c:v>Mariés (-es)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'Pop 1939'!$S$122:$S$152</c:f>
              <c:numCache>
                <c:formatCode>#\ ##0" "</c:formatCode>
                <c:ptCount val="31"/>
                <c:pt idx="0">
                  <c:v>0</c:v>
                </c:pt>
                <c:pt idx="1">
                  <c:v>-837191</c:v>
                </c:pt>
                <c:pt idx="2">
                  <c:v>-837191</c:v>
                </c:pt>
                <c:pt idx="3">
                  <c:v>-865638</c:v>
                </c:pt>
                <c:pt idx="4">
                  <c:v>-865638</c:v>
                </c:pt>
                <c:pt idx="5">
                  <c:v>-865638</c:v>
                </c:pt>
                <c:pt idx="6">
                  <c:v>-937063.2</c:v>
                </c:pt>
                <c:pt idx="7">
                  <c:v>-937063.2</c:v>
                </c:pt>
                <c:pt idx="8">
                  <c:v>-937063.2</c:v>
                </c:pt>
                <c:pt idx="9">
                  <c:v>-988557</c:v>
                </c:pt>
                <c:pt idx="10">
                  <c:v>-988557</c:v>
                </c:pt>
                <c:pt idx="11">
                  <c:v>-988557</c:v>
                </c:pt>
                <c:pt idx="12">
                  <c:v>-678359.14285714284</c:v>
                </c:pt>
                <c:pt idx="13">
                  <c:v>-678359.14285714284</c:v>
                </c:pt>
                <c:pt idx="14">
                  <c:v>-678359.14285714284</c:v>
                </c:pt>
                <c:pt idx="15">
                  <c:v>-927200</c:v>
                </c:pt>
                <c:pt idx="16">
                  <c:v>-927200</c:v>
                </c:pt>
                <c:pt idx="17">
                  <c:v>-927200</c:v>
                </c:pt>
                <c:pt idx="18">
                  <c:v>-639149.20000000007</c:v>
                </c:pt>
                <c:pt idx="19">
                  <c:v>-639149.20000000007</c:v>
                </c:pt>
                <c:pt idx="20">
                  <c:v>-639149.20000000007</c:v>
                </c:pt>
                <c:pt idx="21">
                  <c:v>-500859.3</c:v>
                </c:pt>
                <c:pt idx="22">
                  <c:v>-500859.3</c:v>
                </c:pt>
                <c:pt idx="23">
                  <c:v>-500859.3</c:v>
                </c:pt>
                <c:pt idx="24">
                  <c:v>-233787.40000000002</c:v>
                </c:pt>
                <c:pt idx="25">
                  <c:v>-233787.40000000002</c:v>
                </c:pt>
                <c:pt idx="26">
                  <c:v>-233787.40000000002</c:v>
                </c:pt>
                <c:pt idx="27">
                  <c:v>-13687.5</c:v>
                </c:pt>
                <c:pt idx="28">
                  <c:v>-13687.5</c:v>
                </c:pt>
                <c:pt idx="29">
                  <c:v>-13687.5</c:v>
                </c:pt>
                <c:pt idx="30">
                  <c:v>0</c:v>
                </c:pt>
              </c:numCache>
            </c:numRef>
          </c:xVal>
          <c:yVal>
            <c:numRef>
              <c:f>'Pop 1939'!$O$122:$O$152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99-41F2-AC31-F9548C953560}"/>
            </c:ext>
          </c:extLst>
        </c:ser>
        <c:ser>
          <c:idx val="0"/>
          <c:order val="3"/>
          <c:tx>
            <c:strRef>
              <c:f>'Pop 1939'!$R$7</c:f>
              <c:strCache>
                <c:ptCount val="1"/>
                <c:pt idx="0">
                  <c:v>Célibataires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'Pop 1939'!$R$122:$R$152</c:f>
              <c:numCache>
                <c:formatCode>#\ ##0" "</c:formatCode>
                <c:ptCount val="31"/>
                <c:pt idx="0">
                  <c:v>0</c:v>
                </c:pt>
                <c:pt idx="1">
                  <c:v>-837191</c:v>
                </c:pt>
                <c:pt idx="2">
                  <c:v>-837191</c:v>
                </c:pt>
                <c:pt idx="3">
                  <c:v>-865638</c:v>
                </c:pt>
                <c:pt idx="4">
                  <c:v>-865638</c:v>
                </c:pt>
                <c:pt idx="5">
                  <c:v>-865638</c:v>
                </c:pt>
                <c:pt idx="6">
                  <c:v>-937063.2</c:v>
                </c:pt>
                <c:pt idx="7">
                  <c:v>-937063.2</c:v>
                </c:pt>
                <c:pt idx="8">
                  <c:v>-937063.2</c:v>
                </c:pt>
                <c:pt idx="9">
                  <c:v>-988540.875</c:v>
                </c:pt>
                <c:pt idx="10">
                  <c:v>-988540.875</c:v>
                </c:pt>
                <c:pt idx="11">
                  <c:v>-988540.875</c:v>
                </c:pt>
                <c:pt idx="12">
                  <c:v>-600105.42857142852</c:v>
                </c:pt>
                <c:pt idx="13">
                  <c:v>-600105.42857142852</c:v>
                </c:pt>
                <c:pt idx="14">
                  <c:v>-600105.42857142852</c:v>
                </c:pt>
                <c:pt idx="15">
                  <c:v>-231711.8</c:v>
                </c:pt>
                <c:pt idx="16">
                  <c:v>-231711.8</c:v>
                </c:pt>
                <c:pt idx="17">
                  <c:v>-231711.8</c:v>
                </c:pt>
                <c:pt idx="18">
                  <c:v>-63044.800000000003</c:v>
                </c:pt>
                <c:pt idx="19">
                  <c:v>-63044.800000000003</c:v>
                </c:pt>
                <c:pt idx="20">
                  <c:v>-63044.800000000003</c:v>
                </c:pt>
                <c:pt idx="21">
                  <c:v>-45703.799999999996</c:v>
                </c:pt>
                <c:pt idx="22">
                  <c:v>-45703.799999999996</c:v>
                </c:pt>
                <c:pt idx="23">
                  <c:v>-45703.799999999996</c:v>
                </c:pt>
                <c:pt idx="24">
                  <c:v>-23656.2</c:v>
                </c:pt>
                <c:pt idx="25">
                  <c:v>-23656.2</c:v>
                </c:pt>
                <c:pt idx="26">
                  <c:v>-23656.2</c:v>
                </c:pt>
                <c:pt idx="27">
                  <c:v>-1619.25</c:v>
                </c:pt>
                <c:pt idx="28">
                  <c:v>-1619.25</c:v>
                </c:pt>
                <c:pt idx="29">
                  <c:v>-1619.25</c:v>
                </c:pt>
                <c:pt idx="30">
                  <c:v>0</c:v>
                </c:pt>
              </c:numCache>
            </c:numRef>
          </c:xVal>
          <c:yVal>
            <c:numRef>
              <c:f>'Pop 1939'!$O$122:$O$152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99-41F2-AC31-F9548C953560}"/>
            </c:ext>
          </c:extLst>
        </c:ser>
        <c:ser>
          <c:idx val="4"/>
          <c:order val="4"/>
          <c:tx>
            <c:strRef>
              <c:f>'Pop 1939'!$Y$7</c:f>
              <c:strCache>
                <c:ptCount val="1"/>
                <c:pt idx="0">
                  <c:v>Veuves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'Pop 1939'!$Y$122:$Y$152</c:f>
              <c:numCache>
                <c:formatCode>#\ ##0" "</c:formatCode>
                <c:ptCount val="31"/>
                <c:pt idx="0">
                  <c:v>0</c:v>
                </c:pt>
                <c:pt idx="1">
                  <c:v>821632</c:v>
                </c:pt>
                <c:pt idx="2">
                  <c:v>821632</c:v>
                </c:pt>
                <c:pt idx="3">
                  <c:v>857388</c:v>
                </c:pt>
                <c:pt idx="4">
                  <c:v>857388</c:v>
                </c:pt>
                <c:pt idx="5">
                  <c:v>857388</c:v>
                </c:pt>
                <c:pt idx="6">
                  <c:v>924591.6</c:v>
                </c:pt>
                <c:pt idx="7">
                  <c:v>924591.6</c:v>
                </c:pt>
                <c:pt idx="8">
                  <c:v>924591.6</c:v>
                </c:pt>
                <c:pt idx="9">
                  <c:v>967759.875</c:v>
                </c:pt>
                <c:pt idx="10">
                  <c:v>967759.875</c:v>
                </c:pt>
                <c:pt idx="11">
                  <c:v>967759.875</c:v>
                </c:pt>
                <c:pt idx="12">
                  <c:v>664929.42857142852</c:v>
                </c:pt>
                <c:pt idx="13">
                  <c:v>664929.42857142852</c:v>
                </c:pt>
                <c:pt idx="14">
                  <c:v>664929.42857142852</c:v>
                </c:pt>
                <c:pt idx="15">
                  <c:v>908252.4</c:v>
                </c:pt>
                <c:pt idx="16">
                  <c:v>908252.4</c:v>
                </c:pt>
                <c:pt idx="17">
                  <c:v>908252.4</c:v>
                </c:pt>
                <c:pt idx="18">
                  <c:v>801785.2</c:v>
                </c:pt>
                <c:pt idx="19">
                  <c:v>801785.2</c:v>
                </c:pt>
                <c:pt idx="20">
                  <c:v>801785.2</c:v>
                </c:pt>
                <c:pt idx="21">
                  <c:v>676497.59999999986</c:v>
                </c:pt>
                <c:pt idx="22">
                  <c:v>676497.59999999986</c:v>
                </c:pt>
                <c:pt idx="23">
                  <c:v>676497.59999999986</c:v>
                </c:pt>
                <c:pt idx="24">
                  <c:v>408782.6</c:v>
                </c:pt>
                <c:pt idx="25">
                  <c:v>408782.6</c:v>
                </c:pt>
                <c:pt idx="26">
                  <c:v>408782.6</c:v>
                </c:pt>
                <c:pt idx="27">
                  <c:v>51176.85</c:v>
                </c:pt>
                <c:pt idx="28">
                  <c:v>51176.85</c:v>
                </c:pt>
                <c:pt idx="29">
                  <c:v>51176.85</c:v>
                </c:pt>
                <c:pt idx="30">
                  <c:v>0</c:v>
                </c:pt>
              </c:numCache>
            </c:numRef>
          </c:xVal>
          <c:yVal>
            <c:numRef>
              <c:f>'Pop 1939'!$O$122:$O$152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99-41F2-AC31-F9548C953560}"/>
            </c:ext>
          </c:extLst>
        </c:ser>
        <c:ser>
          <c:idx val="5"/>
          <c:order val="5"/>
          <c:tx>
            <c:strRef>
              <c:f>'Pop 1939'!$Z$7</c:f>
              <c:strCache>
                <c:ptCount val="1"/>
                <c:pt idx="0">
                  <c:v>Divorcées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'Pop 1939'!$Z$122:$Z$152</c:f>
              <c:numCache>
                <c:formatCode>#\ ##0" "</c:formatCode>
                <c:ptCount val="31"/>
                <c:pt idx="0">
                  <c:v>0</c:v>
                </c:pt>
                <c:pt idx="1">
                  <c:v>821632</c:v>
                </c:pt>
                <c:pt idx="2">
                  <c:v>821632</c:v>
                </c:pt>
                <c:pt idx="3">
                  <c:v>857388</c:v>
                </c:pt>
                <c:pt idx="4">
                  <c:v>857388</c:v>
                </c:pt>
                <c:pt idx="5">
                  <c:v>857388</c:v>
                </c:pt>
                <c:pt idx="6">
                  <c:v>924591.6</c:v>
                </c:pt>
                <c:pt idx="7">
                  <c:v>924591.6</c:v>
                </c:pt>
                <c:pt idx="8">
                  <c:v>924591.6</c:v>
                </c:pt>
                <c:pt idx="9">
                  <c:v>967761</c:v>
                </c:pt>
                <c:pt idx="10">
                  <c:v>967761</c:v>
                </c:pt>
                <c:pt idx="11">
                  <c:v>967761</c:v>
                </c:pt>
                <c:pt idx="12">
                  <c:v>666522.42857142852</c:v>
                </c:pt>
                <c:pt idx="13">
                  <c:v>666522.42857142852</c:v>
                </c:pt>
                <c:pt idx="14">
                  <c:v>666522.42857142852</c:v>
                </c:pt>
                <c:pt idx="15">
                  <c:v>922879</c:v>
                </c:pt>
                <c:pt idx="16">
                  <c:v>922879</c:v>
                </c:pt>
                <c:pt idx="17">
                  <c:v>922879</c:v>
                </c:pt>
                <c:pt idx="18">
                  <c:v>817400</c:v>
                </c:pt>
                <c:pt idx="19">
                  <c:v>817400</c:v>
                </c:pt>
                <c:pt idx="20">
                  <c:v>817400</c:v>
                </c:pt>
                <c:pt idx="21">
                  <c:v>686524.49999999988</c:v>
                </c:pt>
                <c:pt idx="22">
                  <c:v>686524.49999999988</c:v>
                </c:pt>
                <c:pt idx="23">
                  <c:v>686524.49999999988</c:v>
                </c:pt>
                <c:pt idx="24">
                  <c:v>412482.8</c:v>
                </c:pt>
                <c:pt idx="25">
                  <c:v>412482.8</c:v>
                </c:pt>
                <c:pt idx="26">
                  <c:v>412482.8</c:v>
                </c:pt>
                <c:pt idx="27">
                  <c:v>51409.5</c:v>
                </c:pt>
                <c:pt idx="28">
                  <c:v>51409.5</c:v>
                </c:pt>
                <c:pt idx="29">
                  <c:v>51409.5</c:v>
                </c:pt>
                <c:pt idx="30">
                  <c:v>0</c:v>
                </c:pt>
              </c:numCache>
            </c:numRef>
          </c:xVal>
          <c:yVal>
            <c:numRef>
              <c:f>'Pop 1939'!$O$122:$O$152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99-41F2-AC31-F9548C953560}"/>
            </c:ext>
          </c:extLst>
        </c:ser>
        <c:ser>
          <c:idx val="6"/>
          <c:order val="6"/>
          <c:tx>
            <c:strRef>
              <c:f>'Pop 1939'!$X$7</c:f>
              <c:strCache>
                <c:ptCount val="1"/>
                <c:pt idx="0">
                  <c:v>Mariées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'Pop 1939'!$X$122:$X$152</c:f>
              <c:numCache>
                <c:formatCode>#\ ##0" "</c:formatCode>
                <c:ptCount val="31"/>
                <c:pt idx="0">
                  <c:v>0</c:v>
                </c:pt>
                <c:pt idx="1">
                  <c:v>821632</c:v>
                </c:pt>
                <c:pt idx="2">
                  <c:v>821632</c:v>
                </c:pt>
                <c:pt idx="3">
                  <c:v>857388</c:v>
                </c:pt>
                <c:pt idx="4">
                  <c:v>857388</c:v>
                </c:pt>
                <c:pt idx="5">
                  <c:v>857388</c:v>
                </c:pt>
                <c:pt idx="6">
                  <c:v>924591.6</c:v>
                </c:pt>
                <c:pt idx="7">
                  <c:v>924591.6</c:v>
                </c:pt>
                <c:pt idx="8">
                  <c:v>924591.6</c:v>
                </c:pt>
                <c:pt idx="9">
                  <c:v>967751.25</c:v>
                </c:pt>
                <c:pt idx="10">
                  <c:v>967751.25</c:v>
                </c:pt>
                <c:pt idx="11">
                  <c:v>967751.25</c:v>
                </c:pt>
                <c:pt idx="12">
                  <c:v>662923.28571428568</c:v>
                </c:pt>
                <c:pt idx="13">
                  <c:v>662923.28571428568</c:v>
                </c:pt>
                <c:pt idx="14">
                  <c:v>662923.28571428568</c:v>
                </c:pt>
                <c:pt idx="15">
                  <c:v>882699.8</c:v>
                </c:pt>
                <c:pt idx="16">
                  <c:v>882699.8</c:v>
                </c:pt>
                <c:pt idx="17">
                  <c:v>882699.8</c:v>
                </c:pt>
                <c:pt idx="18">
                  <c:v>688865.2</c:v>
                </c:pt>
                <c:pt idx="19">
                  <c:v>688865.2</c:v>
                </c:pt>
                <c:pt idx="20">
                  <c:v>688865.2</c:v>
                </c:pt>
                <c:pt idx="21">
                  <c:v>464298.29999999993</c:v>
                </c:pt>
                <c:pt idx="22">
                  <c:v>464298.29999999993</c:v>
                </c:pt>
                <c:pt idx="23">
                  <c:v>464298.29999999993</c:v>
                </c:pt>
                <c:pt idx="24">
                  <c:v>181306.8</c:v>
                </c:pt>
                <c:pt idx="25">
                  <c:v>181306.8</c:v>
                </c:pt>
                <c:pt idx="26">
                  <c:v>181306.8</c:v>
                </c:pt>
                <c:pt idx="27">
                  <c:v>10715.4</c:v>
                </c:pt>
                <c:pt idx="28">
                  <c:v>10715.4</c:v>
                </c:pt>
                <c:pt idx="29">
                  <c:v>10715.4</c:v>
                </c:pt>
                <c:pt idx="30">
                  <c:v>0</c:v>
                </c:pt>
              </c:numCache>
            </c:numRef>
          </c:xVal>
          <c:yVal>
            <c:numRef>
              <c:f>'Pop 1939'!$O$122:$O$152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699-41F2-AC31-F9548C953560}"/>
            </c:ext>
          </c:extLst>
        </c:ser>
        <c:ser>
          <c:idx val="7"/>
          <c:order val="7"/>
          <c:tx>
            <c:strRef>
              <c:f>'Pop 1939'!$W$7</c:f>
              <c:strCache>
                <c:ptCount val="1"/>
                <c:pt idx="0">
                  <c:v>Célibataires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'Pop 1939'!$W$122:$W$152</c:f>
              <c:numCache>
                <c:formatCode>#\ ##0" "</c:formatCode>
                <c:ptCount val="31"/>
                <c:pt idx="0">
                  <c:v>0</c:v>
                </c:pt>
                <c:pt idx="1">
                  <c:v>821632</c:v>
                </c:pt>
                <c:pt idx="2">
                  <c:v>821632</c:v>
                </c:pt>
                <c:pt idx="3">
                  <c:v>857388</c:v>
                </c:pt>
                <c:pt idx="4">
                  <c:v>857388</c:v>
                </c:pt>
                <c:pt idx="5">
                  <c:v>857388</c:v>
                </c:pt>
                <c:pt idx="6">
                  <c:v>924591.6</c:v>
                </c:pt>
                <c:pt idx="7">
                  <c:v>924591.6</c:v>
                </c:pt>
                <c:pt idx="8">
                  <c:v>924591.6</c:v>
                </c:pt>
                <c:pt idx="9">
                  <c:v>961137</c:v>
                </c:pt>
                <c:pt idx="10">
                  <c:v>961137</c:v>
                </c:pt>
                <c:pt idx="11">
                  <c:v>961137</c:v>
                </c:pt>
                <c:pt idx="12">
                  <c:v>410400.42857142852</c:v>
                </c:pt>
                <c:pt idx="13">
                  <c:v>410400.42857142852</c:v>
                </c:pt>
                <c:pt idx="14">
                  <c:v>410400.42857142852</c:v>
                </c:pt>
                <c:pt idx="15">
                  <c:v>159916.79999999999</c:v>
                </c:pt>
                <c:pt idx="16">
                  <c:v>159916.79999999999</c:v>
                </c:pt>
                <c:pt idx="17">
                  <c:v>159916.79999999999</c:v>
                </c:pt>
                <c:pt idx="18">
                  <c:v>100361.2</c:v>
                </c:pt>
                <c:pt idx="19">
                  <c:v>100361.2</c:v>
                </c:pt>
                <c:pt idx="20">
                  <c:v>100361.2</c:v>
                </c:pt>
                <c:pt idx="21">
                  <c:v>73185.899999999994</c:v>
                </c:pt>
                <c:pt idx="22">
                  <c:v>73185.899999999994</c:v>
                </c:pt>
                <c:pt idx="23">
                  <c:v>73185.899999999994</c:v>
                </c:pt>
                <c:pt idx="24">
                  <c:v>43392.4</c:v>
                </c:pt>
                <c:pt idx="25">
                  <c:v>43392.4</c:v>
                </c:pt>
                <c:pt idx="26">
                  <c:v>43392.4</c:v>
                </c:pt>
                <c:pt idx="27">
                  <c:v>4745.7</c:v>
                </c:pt>
                <c:pt idx="28">
                  <c:v>4745.7</c:v>
                </c:pt>
                <c:pt idx="29">
                  <c:v>4745.7</c:v>
                </c:pt>
                <c:pt idx="30">
                  <c:v>0</c:v>
                </c:pt>
              </c:numCache>
            </c:numRef>
          </c:xVal>
          <c:yVal>
            <c:numRef>
              <c:f>'Pop 1939'!$O$122:$O$152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699-41F2-AC31-F9548C953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2841504"/>
        <c:axId val="-192829536"/>
      </c:scatterChart>
      <c:valAx>
        <c:axId val="-19284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Black]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29536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-1928295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41504"/>
        <c:crosses val="autoZero"/>
        <c:crossBetween val="midCat"/>
        <c:majorUnit val="5"/>
        <c:minorUnit val="2.5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1143947711183784"/>
          <c:y val="0.27865654802199497"/>
          <c:w val="0.15361579052993191"/>
          <c:h val="0.16025747912732627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9299945230423"/>
          <c:y val="3.3182503770739065E-2"/>
          <c:w val="0.77743749510985927"/>
          <c:h val="0.8675557297419270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'Pop 1939'!$Q$4</c:f>
              <c:strCache>
                <c:ptCount val="1"/>
                <c:pt idx="0">
                  <c:v>Sexe masculin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'Pop 1939'!$Q$122:$Q$152</c:f>
              <c:numCache>
                <c:formatCode>#\ ##0" "</c:formatCode>
                <c:ptCount val="31"/>
                <c:pt idx="0">
                  <c:v>0</c:v>
                </c:pt>
                <c:pt idx="1">
                  <c:v>-837191</c:v>
                </c:pt>
                <c:pt idx="2">
                  <c:v>-837191</c:v>
                </c:pt>
                <c:pt idx="3">
                  <c:v>-865638</c:v>
                </c:pt>
                <c:pt idx="4">
                  <c:v>-865638</c:v>
                </c:pt>
                <c:pt idx="5">
                  <c:v>-865638</c:v>
                </c:pt>
                <c:pt idx="6">
                  <c:v>-937063.2</c:v>
                </c:pt>
                <c:pt idx="7">
                  <c:v>-937063.2</c:v>
                </c:pt>
                <c:pt idx="8">
                  <c:v>-937063.2</c:v>
                </c:pt>
                <c:pt idx="9">
                  <c:v>-988557</c:v>
                </c:pt>
                <c:pt idx="10">
                  <c:v>-988557</c:v>
                </c:pt>
                <c:pt idx="11">
                  <c:v>-988557</c:v>
                </c:pt>
                <c:pt idx="12">
                  <c:v>-678868.7142857142</c:v>
                </c:pt>
                <c:pt idx="13">
                  <c:v>-678868.7142857142</c:v>
                </c:pt>
                <c:pt idx="14">
                  <c:v>-678868.7142857142</c:v>
                </c:pt>
                <c:pt idx="15">
                  <c:v>-947940</c:v>
                </c:pt>
                <c:pt idx="16">
                  <c:v>-947940</c:v>
                </c:pt>
                <c:pt idx="17">
                  <c:v>-947940</c:v>
                </c:pt>
                <c:pt idx="18">
                  <c:v>-672949.8</c:v>
                </c:pt>
                <c:pt idx="19">
                  <c:v>-672949.8</c:v>
                </c:pt>
                <c:pt idx="20">
                  <c:v>-672949.8</c:v>
                </c:pt>
                <c:pt idx="21">
                  <c:v>-561564.9</c:v>
                </c:pt>
                <c:pt idx="22">
                  <c:v>-561564.9</c:v>
                </c:pt>
                <c:pt idx="23">
                  <c:v>-561564.9</c:v>
                </c:pt>
                <c:pt idx="24">
                  <c:v>-310214.8</c:v>
                </c:pt>
                <c:pt idx="25">
                  <c:v>-310214.8</c:v>
                </c:pt>
                <c:pt idx="26">
                  <c:v>-310214.8</c:v>
                </c:pt>
                <c:pt idx="27">
                  <c:v>-28403.55</c:v>
                </c:pt>
                <c:pt idx="28">
                  <c:v>-28403.55</c:v>
                </c:pt>
                <c:pt idx="29">
                  <c:v>-28403.55</c:v>
                </c:pt>
                <c:pt idx="30">
                  <c:v>0</c:v>
                </c:pt>
              </c:numCache>
            </c:numRef>
          </c:xVal>
          <c:yVal>
            <c:numRef>
              <c:f>'Pop 1939'!$O$122:$O$152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44-47D7-B95B-8726CC84A484}"/>
            </c:ext>
          </c:extLst>
        </c:ser>
        <c:ser>
          <c:idx val="7"/>
          <c:order val="1"/>
          <c:tx>
            <c:strRef>
              <c:f>'Pop 1939'!$V$4:$Z$4</c:f>
              <c:strCache>
                <c:ptCount val="1"/>
                <c:pt idx="0">
                  <c:v>Sexe féminin</c:v>
                </c:pt>
              </c:strCache>
            </c:strRef>
          </c:tx>
          <c:spPr>
            <a:ln w="19050" cap="rnd">
              <a:solidFill>
                <a:srgbClr val="FC10C9"/>
              </a:solidFill>
              <a:round/>
            </a:ln>
            <a:effectLst/>
          </c:spPr>
          <c:marker>
            <c:symbol val="none"/>
          </c:marker>
          <c:xVal>
            <c:numRef>
              <c:f>'Pop 1939'!$Z$122:$Z$152</c:f>
              <c:numCache>
                <c:formatCode>#\ ##0" "</c:formatCode>
                <c:ptCount val="31"/>
                <c:pt idx="0">
                  <c:v>0</c:v>
                </c:pt>
                <c:pt idx="1">
                  <c:v>821632</c:v>
                </c:pt>
                <c:pt idx="2">
                  <c:v>821632</c:v>
                </c:pt>
                <c:pt idx="3">
                  <c:v>857388</c:v>
                </c:pt>
                <c:pt idx="4">
                  <c:v>857388</c:v>
                </c:pt>
                <c:pt idx="5">
                  <c:v>857388</c:v>
                </c:pt>
                <c:pt idx="6">
                  <c:v>924591.6</c:v>
                </c:pt>
                <c:pt idx="7">
                  <c:v>924591.6</c:v>
                </c:pt>
                <c:pt idx="8">
                  <c:v>924591.6</c:v>
                </c:pt>
                <c:pt idx="9">
                  <c:v>967761</c:v>
                </c:pt>
                <c:pt idx="10">
                  <c:v>967761</c:v>
                </c:pt>
                <c:pt idx="11">
                  <c:v>967761</c:v>
                </c:pt>
                <c:pt idx="12">
                  <c:v>666522.42857142852</c:v>
                </c:pt>
                <c:pt idx="13">
                  <c:v>666522.42857142852</c:v>
                </c:pt>
                <c:pt idx="14">
                  <c:v>666522.42857142852</c:v>
                </c:pt>
                <c:pt idx="15">
                  <c:v>922879</c:v>
                </c:pt>
                <c:pt idx="16">
                  <c:v>922879</c:v>
                </c:pt>
                <c:pt idx="17">
                  <c:v>922879</c:v>
                </c:pt>
                <c:pt idx="18">
                  <c:v>817400</c:v>
                </c:pt>
                <c:pt idx="19">
                  <c:v>817400</c:v>
                </c:pt>
                <c:pt idx="20">
                  <c:v>817400</c:v>
                </c:pt>
                <c:pt idx="21">
                  <c:v>686524.49999999988</c:v>
                </c:pt>
                <c:pt idx="22">
                  <c:v>686524.49999999988</c:v>
                </c:pt>
                <c:pt idx="23">
                  <c:v>686524.49999999988</c:v>
                </c:pt>
                <c:pt idx="24">
                  <c:v>412482.8</c:v>
                </c:pt>
                <c:pt idx="25">
                  <c:v>412482.8</c:v>
                </c:pt>
                <c:pt idx="26">
                  <c:v>412482.8</c:v>
                </c:pt>
                <c:pt idx="27">
                  <c:v>51409.5</c:v>
                </c:pt>
                <c:pt idx="28">
                  <c:v>51409.5</c:v>
                </c:pt>
                <c:pt idx="29">
                  <c:v>51409.5</c:v>
                </c:pt>
                <c:pt idx="30">
                  <c:v>0</c:v>
                </c:pt>
              </c:numCache>
            </c:numRef>
          </c:xVal>
          <c:yVal>
            <c:numRef>
              <c:f>'Pop 1939'!$O$122:$O$152</c:f>
              <c:numCache>
                <c:formatCode>#\ ##0" 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80</c:v>
                </c:pt>
                <c:pt idx="27">
                  <c:v>80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44-47D7-B95B-8726CC84A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2836064"/>
        <c:axId val="-191809600"/>
      </c:scatterChart>
      <c:valAx>
        <c:axId val="-19283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Black]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09600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-191809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2836064"/>
        <c:crosses val="autoZero"/>
        <c:crossBetween val="midCat"/>
        <c:majorUnit val="5"/>
        <c:minorUnit val="2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27496881480519"/>
          <c:y val="0.10520326361919689"/>
          <c:w val="0.22216962891999623"/>
          <c:h val="0.10181066733174192"/>
        </c:manualLayout>
      </c:layout>
      <c:overlay val="0"/>
      <c:spPr>
        <a:solidFill>
          <a:schemeClr val="tx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'Pop 1950'!$D$4</c:f>
          <c:strCache>
            <c:ptCount val="1"/>
            <c:pt idx="0">
              <c:v>Sexe masculin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'Pop 1950'!$E$7</c:f>
              <c:strCache>
                <c:ptCount val="1"/>
                <c:pt idx="0">
                  <c:v>Célibataires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 1950'!$B$10:$B$109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1950'!$E$10:$E$109</c:f>
              <c:numCache>
                <c:formatCode>#\ ##0" "</c:formatCode>
                <c:ptCount val="100"/>
                <c:pt idx="0">
                  <c:v>426479</c:v>
                </c:pt>
                <c:pt idx="1">
                  <c:v>417983</c:v>
                </c:pt>
                <c:pt idx="2">
                  <c:v>414209</c:v>
                </c:pt>
                <c:pt idx="3">
                  <c:v>400883</c:v>
                </c:pt>
                <c:pt idx="4">
                  <c:v>300405</c:v>
                </c:pt>
                <c:pt idx="5">
                  <c:v>290914</c:v>
                </c:pt>
                <c:pt idx="6">
                  <c:v>293013</c:v>
                </c:pt>
                <c:pt idx="7">
                  <c:v>271517</c:v>
                </c:pt>
                <c:pt idx="8">
                  <c:v>244022</c:v>
                </c:pt>
                <c:pt idx="9">
                  <c:v>257970</c:v>
                </c:pt>
                <c:pt idx="10">
                  <c:v>281549</c:v>
                </c:pt>
                <c:pt idx="11">
                  <c:v>282958</c:v>
                </c:pt>
                <c:pt idx="12">
                  <c:v>286978</c:v>
                </c:pt>
                <c:pt idx="13">
                  <c:v>292199</c:v>
                </c:pt>
                <c:pt idx="14">
                  <c:v>294330</c:v>
                </c:pt>
                <c:pt idx="15">
                  <c:v>309686</c:v>
                </c:pt>
                <c:pt idx="16">
                  <c:v>308311</c:v>
                </c:pt>
                <c:pt idx="17">
                  <c:v>326799</c:v>
                </c:pt>
                <c:pt idx="18">
                  <c:v>328321</c:v>
                </c:pt>
                <c:pt idx="19">
                  <c:v>331150</c:v>
                </c:pt>
                <c:pt idx="20">
                  <c:v>305145</c:v>
                </c:pt>
                <c:pt idx="21">
                  <c:v>291066</c:v>
                </c:pt>
                <c:pt idx="22">
                  <c:v>251768</c:v>
                </c:pt>
                <c:pt idx="23">
                  <c:v>215414</c:v>
                </c:pt>
                <c:pt idx="24">
                  <c:v>180576</c:v>
                </c:pt>
                <c:pt idx="25">
                  <c:v>149243</c:v>
                </c:pt>
                <c:pt idx="26">
                  <c:v>127120</c:v>
                </c:pt>
                <c:pt idx="27">
                  <c:v>108860</c:v>
                </c:pt>
                <c:pt idx="28">
                  <c:v>95084</c:v>
                </c:pt>
                <c:pt idx="29">
                  <c:v>81034</c:v>
                </c:pt>
                <c:pt idx="30">
                  <c:v>47092</c:v>
                </c:pt>
                <c:pt idx="31">
                  <c:v>40341</c:v>
                </c:pt>
                <c:pt idx="32">
                  <c:v>33616</c:v>
                </c:pt>
                <c:pt idx="33">
                  <c:v>30726</c:v>
                </c:pt>
                <c:pt idx="34">
                  <c:v>35850</c:v>
                </c:pt>
                <c:pt idx="35">
                  <c:v>48519</c:v>
                </c:pt>
                <c:pt idx="36">
                  <c:v>47144</c:v>
                </c:pt>
                <c:pt idx="37">
                  <c:v>46469</c:v>
                </c:pt>
                <c:pt idx="38">
                  <c:v>41676</c:v>
                </c:pt>
                <c:pt idx="39">
                  <c:v>42983</c:v>
                </c:pt>
                <c:pt idx="40">
                  <c:v>41711</c:v>
                </c:pt>
                <c:pt idx="41">
                  <c:v>40341</c:v>
                </c:pt>
                <c:pt idx="42">
                  <c:v>38563</c:v>
                </c:pt>
                <c:pt idx="43">
                  <c:v>37190</c:v>
                </c:pt>
                <c:pt idx="44">
                  <c:v>35969</c:v>
                </c:pt>
                <c:pt idx="45">
                  <c:v>34243</c:v>
                </c:pt>
                <c:pt idx="46">
                  <c:v>32755</c:v>
                </c:pt>
                <c:pt idx="47">
                  <c:v>32222</c:v>
                </c:pt>
                <c:pt idx="48">
                  <c:v>29842</c:v>
                </c:pt>
                <c:pt idx="49">
                  <c:v>27682</c:v>
                </c:pt>
                <c:pt idx="50">
                  <c:v>25235</c:v>
                </c:pt>
                <c:pt idx="51">
                  <c:v>22412</c:v>
                </c:pt>
                <c:pt idx="52">
                  <c:v>20551</c:v>
                </c:pt>
                <c:pt idx="53">
                  <c:v>18723</c:v>
                </c:pt>
                <c:pt idx="54">
                  <c:v>15575</c:v>
                </c:pt>
                <c:pt idx="55">
                  <c:v>14884</c:v>
                </c:pt>
                <c:pt idx="56">
                  <c:v>14570</c:v>
                </c:pt>
                <c:pt idx="57">
                  <c:v>13305</c:v>
                </c:pt>
                <c:pt idx="58">
                  <c:v>13279</c:v>
                </c:pt>
                <c:pt idx="59">
                  <c:v>12574</c:v>
                </c:pt>
                <c:pt idx="60">
                  <c:v>12616</c:v>
                </c:pt>
                <c:pt idx="61">
                  <c:v>12218</c:v>
                </c:pt>
                <c:pt idx="62">
                  <c:v>11964</c:v>
                </c:pt>
                <c:pt idx="63">
                  <c:v>11289</c:v>
                </c:pt>
                <c:pt idx="64">
                  <c:v>11258</c:v>
                </c:pt>
                <c:pt idx="65">
                  <c:v>10817</c:v>
                </c:pt>
                <c:pt idx="66">
                  <c:v>10214</c:v>
                </c:pt>
                <c:pt idx="67">
                  <c:v>10174</c:v>
                </c:pt>
                <c:pt idx="68">
                  <c:v>9354</c:v>
                </c:pt>
                <c:pt idx="69">
                  <c:v>8772</c:v>
                </c:pt>
                <c:pt idx="70">
                  <c:v>8681</c:v>
                </c:pt>
                <c:pt idx="71">
                  <c:v>8342</c:v>
                </c:pt>
                <c:pt idx="72">
                  <c:v>8072</c:v>
                </c:pt>
                <c:pt idx="73">
                  <c:v>7683</c:v>
                </c:pt>
                <c:pt idx="74">
                  <c:v>6867</c:v>
                </c:pt>
                <c:pt idx="75">
                  <c:v>6003</c:v>
                </c:pt>
                <c:pt idx="76">
                  <c:v>5360</c:v>
                </c:pt>
                <c:pt idx="77">
                  <c:v>4947</c:v>
                </c:pt>
                <c:pt idx="78">
                  <c:v>3614</c:v>
                </c:pt>
                <c:pt idx="79">
                  <c:v>3411</c:v>
                </c:pt>
                <c:pt idx="80">
                  <c:v>2848</c:v>
                </c:pt>
                <c:pt idx="81">
                  <c:v>2326</c:v>
                </c:pt>
                <c:pt idx="82">
                  <c:v>2000</c:v>
                </c:pt>
                <c:pt idx="83">
                  <c:v>1710</c:v>
                </c:pt>
                <c:pt idx="84">
                  <c:v>1333</c:v>
                </c:pt>
                <c:pt idx="85">
                  <c:v>1063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E-4E78-969C-4F83612A3C5E}"/>
            </c:ext>
          </c:extLst>
        </c:ser>
        <c:ser>
          <c:idx val="1"/>
          <c:order val="1"/>
          <c:tx>
            <c:strRef>
              <c:f>'Pop 1950'!$F$7</c:f>
              <c:strCache>
                <c:ptCount val="1"/>
                <c:pt idx="0">
                  <c:v>Mariés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'Pop 1950'!$B$10:$B$109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1950'!$F$10:$F$109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86</c:v>
                </c:pt>
                <c:pt idx="18">
                  <c:v>1916</c:v>
                </c:pt>
                <c:pt idx="19">
                  <c:v>7728</c:v>
                </c:pt>
                <c:pt idx="20">
                  <c:v>17165</c:v>
                </c:pt>
                <c:pt idx="21">
                  <c:v>36754</c:v>
                </c:pt>
                <c:pt idx="22">
                  <c:v>73228</c:v>
                </c:pt>
                <c:pt idx="23">
                  <c:v>113430</c:v>
                </c:pt>
                <c:pt idx="24">
                  <c:v>148138</c:v>
                </c:pt>
                <c:pt idx="25">
                  <c:v>172160</c:v>
                </c:pt>
                <c:pt idx="26">
                  <c:v>193953</c:v>
                </c:pt>
                <c:pt idx="27">
                  <c:v>213676</c:v>
                </c:pt>
                <c:pt idx="28">
                  <c:v>239050</c:v>
                </c:pt>
                <c:pt idx="29">
                  <c:v>258038</c:v>
                </c:pt>
                <c:pt idx="30">
                  <c:v>158300</c:v>
                </c:pt>
                <c:pt idx="31">
                  <c:v>143203</c:v>
                </c:pt>
                <c:pt idx="32">
                  <c:v>125908</c:v>
                </c:pt>
                <c:pt idx="33">
                  <c:v>120500</c:v>
                </c:pt>
                <c:pt idx="34">
                  <c:v>151511</c:v>
                </c:pt>
                <c:pt idx="35">
                  <c:v>234267</c:v>
                </c:pt>
                <c:pt idx="36">
                  <c:v>243425</c:v>
                </c:pt>
                <c:pt idx="37">
                  <c:v>248157</c:v>
                </c:pt>
                <c:pt idx="38">
                  <c:v>236089</c:v>
                </c:pt>
                <c:pt idx="39">
                  <c:v>251873</c:v>
                </c:pt>
                <c:pt idx="40">
                  <c:v>252298</c:v>
                </c:pt>
                <c:pt idx="41">
                  <c:v>255498</c:v>
                </c:pt>
                <c:pt idx="42">
                  <c:v>252985</c:v>
                </c:pt>
                <c:pt idx="43">
                  <c:v>256983</c:v>
                </c:pt>
                <c:pt idx="44">
                  <c:v>256605</c:v>
                </c:pt>
                <c:pt idx="45">
                  <c:v>256180</c:v>
                </c:pt>
                <c:pt idx="46">
                  <c:v>255899</c:v>
                </c:pt>
                <c:pt idx="47">
                  <c:v>260007</c:v>
                </c:pt>
                <c:pt idx="48">
                  <c:v>255899</c:v>
                </c:pt>
                <c:pt idx="49">
                  <c:v>244109</c:v>
                </c:pt>
                <c:pt idx="50">
                  <c:v>238199</c:v>
                </c:pt>
                <c:pt idx="51">
                  <c:v>220752</c:v>
                </c:pt>
                <c:pt idx="52">
                  <c:v>210965</c:v>
                </c:pt>
                <c:pt idx="53">
                  <c:v>200305</c:v>
                </c:pt>
                <c:pt idx="54">
                  <c:v>168125</c:v>
                </c:pt>
                <c:pt idx="55">
                  <c:v>166019</c:v>
                </c:pt>
                <c:pt idx="56">
                  <c:v>164933</c:v>
                </c:pt>
                <c:pt idx="57">
                  <c:v>153650</c:v>
                </c:pt>
                <c:pt idx="58">
                  <c:v>156390</c:v>
                </c:pt>
                <c:pt idx="59">
                  <c:v>145882</c:v>
                </c:pt>
                <c:pt idx="60">
                  <c:v>149951</c:v>
                </c:pt>
                <c:pt idx="61">
                  <c:v>143561</c:v>
                </c:pt>
                <c:pt idx="62">
                  <c:v>140410</c:v>
                </c:pt>
                <c:pt idx="63">
                  <c:v>133016</c:v>
                </c:pt>
                <c:pt idx="64">
                  <c:v>129734</c:v>
                </c:pt>
                <c:pt idx="65">
                  <c:v>122501</c:v>
                </c:pt>
                <c:pt idx="66">
                  <c:v>114388</c:v>
                </c:pt>
                <c:pt idx="67">
                  <c:v>109620</c:v>
                </c:pt>
                <c:pt idx="68">
                  <c:v>103032</c:v>
                </c:pt>
                <c:pt idx="69">
                  <c:v>93383</c:v>
                </c:pt>
                <c:pt idx="70">
                  <c:v>92487</c:v>
                </c:pt>
                <c:pt idx="71">
                  <c:v>86435</c:v>
                </c:pt>
                <c:pt idx="72">
                  <c:v>81601</c:v>
                </c:pt>
                <c:pt idx="73">
                  <c:v>75373</c:v>
                </c:pt>
                <c:pt idx="74">
                  <c:v>66383</c:v>
                </c:pt>
                <c:pt idx="75">
                  <c:v>58230</c:v>
                </c:pt>
                <c:pt idx="76">
                  <c:v>49901</c:v>
                </c:pt>
                <c:pt idx="77">
                  <c:v>44622</c:v>
                </c:pt>
                <c:pt idx="78">
                  <c:v>31013</c:v>
                </c:pt>
                <c:pt idx="79">
                  <c:v>28596</c:v>
                </c:pt>
                <c:pt idx="80">
                  <c:v>23614</c:v>
                </c:pt>
                <c:pt idx="81">
                  <c:v>17568</c:v>
                </c:pt>
                <c:pt idx="82">
                  <c:v>14177</c:v>
                </c:pt>
                <c:pt idx="83">
                  <c:v>11569</c:v>
                </c:pt>
                <c:pt idx="84">
                  <c:v>7879</c:v>
                </c:pt>
                <c:pt idx="85">
                  <c:v>5889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E-4E78-969C-4F83612A3C5E}"/>
            </c:ext>
          </c:extLst>
        </c:ser>
        <c:ser>
          <c:idx val="3"/>
          <c:order val="2"/>
          <c:tx>
            <c:strRef>
              <c:f>'Pop 1950'!$H$7</c:f>
              <c:strCache>
                <c:ptCount val="1"/>
                <c:pt idx="0">
                  <c:v>Divorcés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'Pop 1950'!$B$10:$B$109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1950'!$H$10:$H$109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15</c:v>
                </c:pt>
                <c:pt idx="20">
                  <c:v>17</c:v>
                </c:pt>
                <c:pt idx="21">
                  <c:v>24</c:v>
                </c:pt>
                <c:pt idx="22">
                  <c:v>167</c:v>
                </c:pt>
                <c:pt idx="23">
                  <c:v>351</c:v>
                </c:pt>
                <c:pt idx="24">
                  <c:v>778</c:v>
                </c:pt>
                <c:pt idx="25">
                  <c:v>1155</c:v>
                </c:pt>
                <c:pt idx="26">
                  <c:v>1632</c:v>
                </c:pt>
                <c:pt idx="27">
                  <c:v>2537</c:v>
                </c:pt>
                <c:pt idx="28">
                  <c:v>3575</c:v>
                </c:pt>
                <c:pt idx="29">
                  <c:v>4985</c:v>
                </c:pt>
                <c:pt idx="30">
                  <c:v>3413</c:v>
                </c:pt>
                <c:pt idx="31">
                  <c:v>3511</c:v>
                </c:pt>
                <c:pt idx="32">
                  <c:v>3537</c:v>
                </c:pt>
                <c:pt idx="33">
                  <c:v>3701</c:v>
                </c:pt>
                <c:pt idx="34">
                  <c:v>4942</c:v>
                </c:pt>
                <c:pt idx="35">
                  <c:v>8150</c:v>
                </c:pt>
                <c:pt idx="36">
                  <c:v>9145</c:v>
                </c:pt>
                <c:pt idx="37">
                  <c:v>9820</c:v>
                </c:pt>
                <c:pt idx="38">
                  <c:v>9130</c:v>
                </c:pt>
                <c:pt idx="39">
                  <c:v>9724</c:v>
                </c:pt>
                <c:pt idx="40">
                  <c:v>9639</c:v>
                </c:pt>
                <c:pt idx="41">
                  <c:v>9430</c:v>
                </c:pt>
                <c:pt idx="42">
                  <c:v>9377</c:v>
                </c:pt>
                <c:pt idx="43">
                  <c:v>9110</c:v>
                </c:pt>
                <c:pt idx="44">
                  <c:v>8963</c:v>
                </c:pt>
                <c:pt idx="45">
                  <c:v>8439</c:v>
                </c:pt>
                <c:pt idx="46">
                  <c:v>8158</c:v>
                </c:pt>
                <c:pt idx="47">
                  <c:v>7818</c:v>
                </c:pt>
                <c:pt idx="48">
                  <c:v>7426</c:v>
                </c:pt>
                <c:pt idx="49">
                  <c:v>6956</c:v>
                </c:pt>
                <c:pt idx="50">
                  <c:v>6525</c:v>
                </c:pt>
                <c:pt idx="51">
                  <c:v>5844</c:v>
                </c:pt>
                <c:pt idx="52">
                  <c:v>5410</c:v>
                </c:pt>
                <c:pt idx="53">
                  <c:v>4958</c:v>
                </c:pt>
                <c:pt idx="54">
                  <c:v>4079</c:v>
                </c:pt>
                <c:pt idx="55">
                  <c:v>3804</c:v>
                </c:pt>
                <c:pt idx="56">
                  <c:v>3679</c:v>
                </c:pt>
                <c:pt idx="57">
                  <c:v>3369</c:v>
                </c:pt>
                <c:pt idx="58">
                  <c:v>3114</c:v>
                </c:pt>
                <c:pt idx="59">
                  <c:v>2885</c:v>
                </c:pt>
                <c:pt idx="60">
                  <c:v>2931</c:v>
                </c:pt>
                <c:pt idx="61">
                  <c:v>2794</c:v>
                </c:pt>
                <c:pt idx="62">
                  <c:v>2680</c:v>
                </c:pt>
                <c:pt idx="63">
                  <c:v>2445</c:v>
                </c:pt>
                <c:pt idx="64">
                  <c:v>2519</c:v>
                </c:pt>
                <c:pt idx="65">
                  <c:v>2405</c:v>
                </c:pt>
                <c:pt idx="66">
                  <c:v>2133</c:v>
                </c:pt>
                <c:pt idx="67">
                  <c:v>2019</c:v>
                </c:pt>
                <c:pt idx="68">
                  <c:v>1894</c:v>
                </c:pt>
                <c:pt idx="69">
                  <c:v>1685</c:v>
                </c:pt>
                <c:pt idx="70">
                  <c:v>1668</c:v>
                </c:pt>
                <c:pt idx="71">
                  <c:v>1459</c:v>
                </c:pt>
                <c:pt idx="72">
                  <c:v>1355</c:v>
                </c:pt>
                <c:pt idx="73">
                  <c:v>1221</c:v>
                </c:pt>
                <c:pt idx="74">
                  <c:v>1110</c:v>
                </c:pt>
                <c:pt idx="75">
                  <c:v>919</c:v>
                </c:pt>
                <c:pt idx="76">
                  <c:v>792</c:v>
                </c:pt>
                <c:pt idx="77">
                  <c:v>675</c:v>
                </c:pt>
                <c:pt idx="78">
                  <c:v>450</c:v>
                </c:pt>
                <c:pt idx="79">
                  <c:v>395</c:v>
                </c:pt>
                <c:pt idx="80">
                  <c:v>354</c:v>
                </c:pt>
                <c:pt idx="81">
                  <c:v>225</c:v>
                </c:pt>
                <c:pt idx="82">
                  <c:v>200</c:v>
                </c:pt>
                <c:pt idx="83">
                  <c:v>156</c:v>
                </c:pt>
                <c:pt idx="84">
                  <c:v>102</c:v>
                </c:pt>
                <c:pt idx="85">
                  <c:v>82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E-4E78-969C-4F83612A3C5E}"/>
            </c:ext>
          </c:extLst>
        </c:ser>
        <c:ser>
          <c:idx val="2"/>
          <c:order val="3"/>
          <c:tx>
            <c:strRef>
              <c:f>'Pop 1950'!$G$7</c:f>
              <c:strCache>
                <c:ptCount val="1"/>
                <c:pt idx="0">
                  <c:v>Veufs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'Pop 1950'!$B$10:$B$109</c:f>
              <c:strCach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 et plus</c:v>
                </c:pt>
              </c:strCache>
            </c:strRef>
          </c:cat>
          <c:val>
            <c:numRef>
              <c:f>'Pop 1950'!$G$10:$G$109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46</c:v>
                </c:pt>
                <c:pt idx="22">
                  <c:v>136</c:v>
                </c:pt>
                <c:pt idx="23">
                  <c:v>247</c:v>
                </c:pt>
                <c:pt idx="24">
                  <c:v>385</c:v>
                </c:pt>
                <c:pt idx="25">
                  <c:v>572</c:v>
                </c:pt>
                <c:pt idx="26">
                  <c:v>628</c:v>
                </c:pt>
                <c:pt idx="27">
                  <c:v>835</c:v>
                </c:pt>
                <c:pt idx="28">
                  <c:v>1023</c:v>
                </c:pt>
                <c:pt idx="29">
                  <c:v>1316</c:v>
                </c:pt>
                <c:pt idx="30">
                  <c:v>900</c:v>
                </c:pt>
                <c:pt idx="31">
                  <c:v>864</c:v>
                </c:pt>
                <c:pt idx="32">
                  <c:v>835</c:v>
                </c:pt>
                <c:pt idx="33">
                  <c:v>869</c:v>
                </c:pt>
                <c:pt idx="34">
                  <c:v>1249</c:v>
                </c:pt>
                <c:pt idx="35">
                  <c:v>1963</c:v>
                </c:pt>
                <c:pt idx="36">
                  <c:v>2519</c:v>
                </c:pt>
                <c:pt idx="37">
                  <c:v>2806</c:v>
                </c:pt>
                <c:pt idx="38">
                  <c:v>3034</c:v>
                </c:pt>
                <c:pt idx="39">
                  <c:v>3641</c:v>
                </c:pt>
                <c:pt idx="40">
                  <c:v>4174</c:v>
                </c:pt>
                <c:pt idx="41">
                  <c:v>4726</c:v>
                </c:pt>
                <c:pt idx="42">
                  <c:v>5118</c:v>
                </c:pt>
                <c:pt idx="43">
                  <c:v>5753</c:v>
                </c:pt>
                <c:pt idx="44">
                  <c:v>6348</c:v>
                </c:pt>
                <c:pt idx="45">
                  <c:v>6883</c:v>
                </c:pt>
                <c:pt idx="46">
                  <c:v>7877</c:v>
                </c:pt>
                <c:pt idx="47">
                  <c:v>8500</c:v>
                </c:pt>
                <c:pt idx="48">
                  <c:v>9193</c:v>
                </c:pt>
                <c:pt idx="49">
                  <c:v>9593</c:v>
                </c:pt>
                <c:pt idx="50">
                  <c:v>10283</c:v>
                </c:pt>
                <c:pt idx="51">
                  <c:v>10273</c:v>
                </c:pt>
                <c:pt idx="52">
                  <c:v>10705</c:v>
                </c:pt>
                <c:pt idx="53">
                  <c:v>11031</c:v>
                </c:pt>
                <c:pt idx="54">
                  <c:v>9989</c:v>
                </c:pt>
                <c:pt idx="55">
                  <c:v>10602</c:v>
                </c:pt>
                <c:pt idx="56">
                  <c:v>11339</c:v>
                </c:pt>
                <c:pt idx="57">
                  <c:v>11513</c:v>
                </c:pt>
                <c:pt idx="58">
                  <c:v>12418</c:v>
                </c:pt>
                <c:pt idx="59">
                  <c:v>12856</c:v>
                </c:pt>
                <c:pt idx="60">
                  <c:v>14654</c:v>
                </c:pt>
                <c:pt idx="61">
                  <c:v>15567</c:v>
                </c:pt>
                <c:pt idx="62">
                  <c:v>16890</c:v>
                </c:pt>
                <c:pt idx="63">
                  <c:v>17705</c:v>
                </c:pt>
                <c:pt idx="64">
                  <c:v>19075</c:v>
                </c:pt>
                <c:pt idx="65">
                  <c:v>19968</c:v>
                </c:pt>
                <c:pt idx="66">
                  <c:v>20615</c:v>
                </c:pt>
                <c:pt idx="67">
                  <c:v>21831</c:v>
                </c:pt>
                <c:pt idx="68">
                  <c:v>22949</c:v>
                </c:pt>
                <c:pt idx="69">
                  <c:v>23104</c:v>
                </c:pt>
                <c:pt idx="70">
                  <c:v>25360</c:v>
                </c:pt>
                <c:pt idx="71">
                  <c:v>26196</c:v>
                </c:pt>
                <c:pt idx="72">
                  <c:v>27756</c:v>
                </c:pt>
                <c:pt idx="73">
                  <c:v>28536</c:v>
                </c:pt>
                <c:pt idx="74">
                  <c:v>28214</c:v>
                </c:pt>
                <c:pt idx="75">
                  <c:v>27471</c:v>
                </c:pt>
                <c:pt idx="76">
                  <c:v>26065</c:v>
                </c:pt>
                <c:pt idx="77">
                  <c:v>26102</c:v>
                </c:pt>
                <c:pt idx="78">
                  <c:v>20424</c:v>
                </c:pt>
                <c:pt idx="79">
                  <c:v>20846</c:v>
                </c:pt>
                <c:pt idx="80">
                  <c:v>19099</c:v>
                </c:pt>
                <c:pt idx="81">
                  <c:v>16394</c:v>
                </c:pt>
                <c:pt idx="82">
                  <c:v>14940</c:v>
                </c:pt>
                <c:pt idx="83">
                  <c:v>13531</c:v>
                </c:pt>
                <c:pt idx="84">
                  <c:v>11094</c:v>
                </c:pt>
                <c:pt idx="85">
                  <c:v>9594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E-4E78-969C-4F83612A3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1819936"/>
        <c:axId val="-191812864"/>
      </c:barChart>
      <c:barChart>
        <c:barDir val="bar"/>
        <c:grouping val="stacked"/>
        <c:varyColors val="0"/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'Pop 1950'!$A$10:$A$109</c:f>
              <c:strCache>
                <c:ptCount val="100"/>
                <c:pt idx="0">
                  <c:v>1949</c:v>
                </c:pt>
                <c:pt idx="1">
                  <c:v>1948</c:v>
                </c:pt>
                <c:pt idx="2">
                  <c:v>1947</c:v>
                </c:pt>
                <c:pt idx="3">
                  <c:v>1946</c:v>
                </c:pt>
                <c:pt idx="4">
                  <c:v>1945</c:v>
                </c:pt>
                <c:pt idx="5">
                  <c:v>1944</c:v>
                </c:pt>
                <c:pt idx="6">
                  <c:v>1943</c:v>
                </c:pt>
                <c:pt idx="7">
                  <c:v>1942</c:v>
                </c:pt>
                <c:pt idx="8">
                  <c:v>1941</c:v>
                </c:pt>
                <c:pt idx="9">
                  <c:v>1940</c:v>
                </c:pt>
                <c:pt idx="10">
                  <c:v>1939</c:v>
                </c:pt>
                <c:pt idx="11">
                  <c:v>1938</c:v>
                </c:pt>
                <c:pt idx="12">
                  <c:v>1937</c:v>
                </c:pt>
                <c:pt idx="13">
                  <c:v>1936</c:v>
                </c:pt>
                <c:pt idx="14">
                  <c:v>1935</c:v>
                </c:pt>
                <c:pt idx="15">
                  <c:v>1934</c:v>
                </c:pt>
                <c:pt idx="16">
                  <c:v>1933</c:v>
                </c:pt>
                <c:pt idx="17">
                  <c:v>1932</c:v>
                </c:pt>
                <c:pt idx="18">
                  <c:v>1931</c:v>
                </c:pt>
                <c:pt idx="19">
                  <c:v>1930</c:v>
                </c:pt>
                <c:pt idx="20">
                  <c:v>1929</c:v>
                </c:pt>
                <c:pt idx="21">
                  <c:v>1928</c:v>
                </c:pt>
                <c:pt idx="22">
                  <c:v>1927</c:v>
                </c:pt>
                <c:pt idx="23">
                  <c:v>1926</c:v>
                </c:pt>
                <c:pt idx="24">
                  <c:v>1925</c:v>
                </c:pt>
                <c:pt idx="25">
                  <c:v>1924</c:v>
                </c:pt>
                <c:pt idx="26">
                  <c:v>1923</c:v>
                </c:pt>
                <c:pt idx="27">
                  <c:v>1922</c:v>
                </c:pt>
                <c:pt idx="28">
                  <c:v>1921</c:v>
                </c:pt>
                <c:pt idx="29">
                  <c:v>1920</c:v>
                </c:pt>
                <c:pt idx="30">
                  <c:v>1919</c:v>
                </c:pt>
                <c:pt idx="31">
                  <c:v>1918</c:v>
                </c:pt>
                <c:pt idx="32">
                  <c:v>1917</c:v>
                </c:pt>
                <c:pt idx="33">
                  <c:v>1916</c:v>
                </c:pt>
                <c:pt idx="34">
                  <c:v>1915</c:v>
                </c:pt>
                <c:pt idx="35">
                  <c:v>1914</c:v>
                </c:pt>
                <c:pt idx="36">
                  <c:v>1913</c:v>
                </c:pt>
                <c:pt idx="37">
                  <c:v>1912</c:v>
                </c:pt>
                <c:pt idx="38">
                  <c:v>1911</c:v>
                </c:pt>
                <c:pt idx="39">
                  <c:v>1910</c:v>
                </c:pt>
                <c:pt idx="40">
                  <c:v>1909</c:v>
                </c:pt>
                <c:pt idx="41">
                  <c:v>1908</c:v>
                </c:pt>
                <c:pt idx="42">
                  <c:v>1907</c:v>
                </c:pt>
                <c:pt idx="43">
                  <c:v>1906</c:v>
                </c:pt>
                <c:pt idx="44">
                  <c:v>1905</c:v>
                </c:pt>
                <c:pt idx="45">
                  <c:v>1904</c:v>
                </c:pt>
                <c:pt idx="46">
                  <c:v>1903</c:v>
                </c:pt>
                <c:pt idx="47">
                  <c:v>1902</c:v>
                </c:pt>
                <c:pt idx="48">
                  <c:v>1901</c:v>
                </c:pt>
                <c:pt idx="49">
                  <c:v>1900</c:v>
                </c:pt>
                <c:pt idx="50">
                  <c:v>1899</c:v>
                </c:pt>
                <c:pt idx="51">
                  <c:v>1898</c:v>
                </c:pt>
                <c:pt idx="52">
                  <c:v>1897</c:v>
                </c:pt>
                <c:pt idx="53">
                  <c:v>1896</c:v>
                </c:pt>
                <c:pt idx="54">
                  <c:v>1895</c:v>
                </c:pt>
                <c:pt idx="55">
                  <c:v>1894</c:v>
                </c:pt>
                <c:pt idx="56">
                  <c:v>1893</c:v>
                </c:pt>
                <c:pt idx="57">
                  <c:v>1892</c:v>
                </c:pt>
                <c:pt idx="58">
                  <c:v>1891</c:v>
                </c:pt>
                <c:pt idx="59">
                  <c:v>1890</c:v>
                </c:pt>
                <c:pt idx="60">
                  <c:v>1889</c:v>
                </c:pt>
                <c:pt idx="61">
                  <c:v>1888</c:v>
                </c:pt>
                <c:pt idx="62">
                  <c:v>1887</c:v>
                </c:pt>
                <c:pt idx="63">
                  <c:v>1886</c:v>
                </c:pt>
                <c:pt idx="64">
                  <c:v>1885</c:v>
                </c:pt>
                <c:pt idx="65">
                  <c:v>1884</c:v>
                </c:pt>
                <c:pt idx="66">
                  <c:v>1883</c:v>
                </c:pt>
                <c:pt idx="67">
                  <c:v>1882</c:v>
                </c:pt>
                <c:pt idx="68">
                  <c:v>1881</c:v>
                </c:pt>
                <c:pt idx="69">
                  <c:v>1880</c:v>
                </c:pt>
                <c:pt idx="70">
                  <c:v>1879</c:v>
                </c:pt>
                <c:pt idx="71">
                  <c:v>1878</c:v>
                </c:pt>
                <c:pt idx="72">
                  <c:v>1877</c:v>
                </c:pt>
                <c:pt idx="73">
                  <c:v>1876</c:v>
                </c:pt>
                <c:pt idx="74">
                  <c:v>1875</c:v>
                </c:pt>
                <c:pt idx="75">
                  <c:v>1874</c:v>
                </c:pt>
                <c:pt idx="76">
                  <c:v>1873</c:v>
                </c:pt>
                <c:pt idx="77">
                  <c:v>1872</c:v>
                </c:pt>
                <c:pt idx="78">
                  <c:v>1871</c:v>
                </c:pt>
                <c:pt idx="79">
                  <c:v>1870</c:v>
                </c:pt>
                <c:pt idx="80">
                  <c:v>1869</c:v>
                </c:pt>
                <c:pt idx="81">
                  <c:v>1868</c:v>
                </c:pt>
                <c:pt idx="82">
                  <c:v>1867</c:v>
                </c:pt>
                <c:pt idx="83">
                  <c:v>1866</c:v>
                </c:pt>
                <c:pt idx="84">
                  <c:v>1865</c:v>
                </c:pt>
                <c:pt idx="85">
                  <c:v>1864</c:v>
                </c:pt>
                <c:pt idx="86">
                  <c:v>1863</c:v>
                </c:pt>
                <c:pt idx="87">
                  <c:v>1862</c:v>
                </c:pt>
                <c:pt idx="88">
                  <c:v>1861</c:v>
                </c:pt>
                <c:pt idx="89">
                  <c:v>1860</c:v>
                </c:pt>
                <c:pt idx="90">
                  <c:v>1859</c:v>
                </c:pt>
                <c:pt idx="91">
                  <c:v>1858</c:v>
                </c:pt>
                <c:pt idx="92">
                  <c:v>1857</c:v>
                </c:pt>
                <c:pt idx="93">
                  <c:v>1856</c:v>
                </c:pt>
                <c:pt idx="94">
                  <c:v>1855</c:v>
                </c:pt>
                <c:pt idx="95">
                  <c:v>1854</c:v>
                </c:pt>
                <c:pt idx="96">
                  <c:v>1853</c:v>
                </c:pt>
                <c:pt idx="97">
                  <c:v>1852</c:v>
                </c:pt>
                <c:pt idx="98">
                  <c:v>1851</c:v>
                </c:pt>
                <c:pt idx="99">
                  <c:v>1850 ou avant</c:v>
                </c:pt>
              </c:strCache>
            </c:strRef>
          </c:cat>
          <c:val>
            <c:numRef>
              <c:f>'Pop 1950'!$N$10:$N$109</c:f>
              <c:numCache>
                <c:formatCode>#\ ##0" "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E-4E78-969C-4F83612A3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91816672"/>
        <c:axId val="-191813952"/>
      </c:barChart>
      <c:catAx>
        <c:axId val="-19181993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12864"/>
        <c:crosses val="autoZero"/>
        <c:auto val="1"/>
        <c:lblAlgn val="ctr"/>
        <c:lblOffset val="100"/>
        <c:noMultiLvlLbl val="0"/>
      </c:catAx>
      <c:valAx>
        <c:axId val="-191812864"/>
        <c:scaling>
          <c:orientation val="maxMin"/>
          <c:max val="5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19936"/>
        <c:crosses val="autoZero"/>
        <c:crossBetween val="between"/>
      </c:valAx>
      <c:valAx>
        <c:axId val="-191813952"/>
        <c:scaling>
          <c:orientation val="minMax"/>
        </c:scaling>
        <c:delete val="1"/>
        <c:axPos val="t"/>
        <c:numFmt formatCode="#\ ##0&quot; &quot;" sourceLinked="1"/>
        <c:majorTickMark val="out"/>
        <c:minorTickMark val="none"/>
        <c:tickLblPos val="nextTo"/>
        <c:crossAx val="-191816672"/>
        <c:crosses val="max"/>
        <c:crossBetween val="between"/>
      </c:valAx>
      <c:catAx>
        <c:axId val="-1918166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1813952"/>
        <c:crosses val="max"/>
        <c:auto val="1"/>
        <c:lblAlgn val="ctr"/>
        <c:lblOffset val="100"/>
        <c:tickLblSkip val="5"/>
        <c:tickMarkSkip val="5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EDB39B-F3EF-4100-968A-1D668F70DA02}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600127</xdr:colOff>
      <xdr:row>8</xdr:row>
      <xdr:rowOff>57148</xdr:rowOff>
    </xdr:from>
    <xdr:to>
      <xdr:col>18</xdr:col>
      <xdr:colOff>511462</xdr:colOff>
      <xdr:row>25</xdr:row>
      <xdr:rowOff>187905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8460" y="1581148"/>
          <a:ext cx="4483335" cy="336925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533329</xdr:colOff>
      <xdr:row>28</xdr:row>
      <xdr:rowOff>26458</xdr:rowOff>
    </xdr:from>
    <xdr:to>
      <xdr:col>18</xdr:col>
      <xdr:colOff>651933</xdr:colOff>
      <xdr:row>46</xdr:row>
      <xdr:rowOff>183055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1662" y="5360458"/>
          <a:ext cx="4690604" cy="358559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23</xdr:row>
      <xdr:rowOff>28575</xdr:rowOff>
    </xdr:from>
    <xdr:to>
      <xdr:col>5</xdr:col>
      <xdr:colOff>713014</xdr:colOff>
      <xdr:row>38</xdr:row>
      <xdr:rowOff>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4410075"/>
          <a:ext cx="4265839" cy="28289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11</xdr:col>
      <xdr:colOff>128155</xdr:colOff>
      <xdr:row>38</xdr:row>
      <xdr:rowOff>9525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33900" y="4381500"/>
          <a:ext cx="4319155" cy="286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192698</xdr:colOff>
      <xdr:row>24</xdr:row>
      <xdr:rowOff>51106</xdr:rowOff>
    </xdr:from>
    <xdr:to>
      <xdr:col>27</xdr:col>
      <xdr:colOff>27017</xdr:colOff>
      <xdr:row>61</xdr:row>
      <xdr:rowOff>13984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898423" y="3251506"/>
          <a:ext cx="7863894" cy="4896828"/>
          <a:chOff x="8555648" y="3546781"/>
          <a:chExt cx="7701969" cy="5249253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aphicFramePr/>
        </xdr:nvGraphicFramePr>
        <xdr:xfrm>
          <a:off x="8555648" y="3546781"/>
          <a:ext cx="3960000" cy="52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aphicFramePr>
            <a:graphicFrameLocks/>
          </xdr:cNvGraphicFramePr>
        </xdr:nvGraphicFramePr>
        <xdr:xfrm>
          <a:off x="12297617" y="3576034"/>
          <a:ext cx="3960000" cy="52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5</xdr:col>
      <xdr:colOff>828</xdr:colOff>
      <xdr:row>152</xdr:row>
      <xdr:rowOff>132521</xdr:rowOff>
    </xdr:from>
    <xdr:to>
      <xdr:col>15</xdr:col>
      <xdr:colOff>277467</xdr:colOff>
      <xdr:row>182</xdr:row>
      <xdr:rowOff>58392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561975</xdr:colOff>
      <xdr:row>153</xdr:row>
      <xdr:rowOff>19050</xdr:rowOff>
    </xdr:from>
    <xdr:to>
      <xdr:col>25</xdr:col>
      <xdr:colOff>342901</xdr:colOff>
      <xdr:row>182</xdr:row>
      <xdr:rowOff>85725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0.1934</cdr:x>
      <cdr:y>0.10633</cdr:y>
    </cdr:from>
    <cdr:to>
      <cdr:x>0.37031</cdr:x>
      <cdr:y>0.16516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228725" y="447675"/>
          <a:ext cx="1123950" cy="24765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fr-FR"/>
            <a:t>Hommes</a:t>
          </a:r>
        </a:p>
      </cdr:txBody>
    </cdr:sp>
  </cdr:relSizeAnchor>
  <cdr:relSizeAnchor xmlns:cdr="http://schemas.openxmlformats.org/drawingml/2006/chartDrawing">
    <cdr:from>
      <cdr:x>0.63618</cdr:x>
      <cdr:y>0.10483</cdr:y>
    </cdr:from>
    <cdr:to>
      <cdr:x>0.81309</cdr:x>
      <cdr:y>0.16365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4041775" y="441325"/>
          <a:ext cx="1123950" cy="247650"/>
        </a:xfrm>
        <a:prstGeom xmlns:a="http://schemas.openxmlformats.org/drawingml/2006/main" prst="rect">
          <a:avLst/>
        </a:prstGeom>
        <a:solidFill xmlns:a="http://schemas.openxmlformats.org/drawingml/2006/main">
          <a:srgbClr val="FC10C9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/>
            <a:t>Femmes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192697</xdr:colOff>
      <xdr:row>24</xdr:row>
      <xdr:rowOff>51106</xdr:rowOff>
    </xdr:from>
    <xdr:to>
      <xdr:col>27</xdr:col>
      <xdr:colOff>27017</xdr:colOff>
      <xdr:row>61</xdr:row>
      <xdr:rowOff>13984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7522185" y="3251506"/>
          <a:ext cx="7144757" cy="4896828"/>
          <a:chOff x="8555647" y="3546781"/>
          <a:chExt cx="7701970" cy="5249253"/>
        </a:xfrm>
      </xdr:grpSpPr>
      <xdr:graphicFrame macro="">
        <xdr:nvGraphicFramePr>
          <xdr:cNvPr id="2" name="Graphique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/>
        </xdr:nvGraphicFramePr>
        <xdr:xfrm>
          <a:off x="8555647" y="3546781"/>
          <a:ext cx="3960000" cy="52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aphicFramePr>
            <a:graphicFrameLocks/>
          </xdr:cNvGraphicFramePr>
        </xdr:nvGraphicFramePr>
        <xdr:xfrm>
          <a:off x="12297617" y="3576034"/>
          <a:ext cx="3960000" cy="52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5</xdr:col>
      <xdr:colOff>828</xdr:colOff>
      <xdr:row>152</xdr:row>
      <xdr:rowOff>132521</xdr:rowOff>
    </xdr:from>
    <xdr:to>
      <xdr:col>15</xdr:col>
      <xdr:colOff>544167</xdr:colOff>
      <xdr:row>182</xdr:row>
      <xdr:rowOff>58392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561975</xdr:colOff>
      <xdr:row>153</xdr:row>
      <xdr:rowOff>19050</xdr:rowOff>
    </xdr:from>
    <xdr:to>
      <xdr:col>26</xdr:col>
      <xdr:colOff>419101</xdr:colOff>
      <xdr:row>182</xdr:row>
      <xdr:rowOff>85725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0.1934</cdr:x>
      <cdr:y>0.10633</cdr:y>
    </cdr:from>
    <cdr:to>
      <cdr:x>0.37031</cdr:x>
      <cdr:y>0.16516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228725" y="447675"/>
          <a:ext cx="1123950" cy="24765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fr-FR"/>
            <a:t>Hommes</a:t>
          </a:r>
        </a:p>
      </cdr:txBody>
    </cdr:sp>
  </cdr:relSizeAnchor>
  <cdr:relSizeAnchor xmlns:cdr="http://schemas.openxmlformats.org/drawingml/2006/chartDrawing">
    <cdr:from>
      <cdr:x>0.63618</cdr:x>
      <cdr:y>0.10483</cdr:y>
    </cdr:from>
    <cdr:to>
      <cdr:x>0.81309</cdr:x>
      <cdr:y>0.16365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4041775" y="441325"/>
          <a:ext cx="1123950" cy="247650"/>
        </a:xfrm>
        <a:prstGeom xmlns:a="http://schemas.openxmlformats.org/drawingml/2006/main" prst="rect">
          <a:avLst/>
        </a:prstGeom>
        <a:solidFill xmlns:a="http://schemas.openxmlformats.org/drawingml/2006/main">
          <a:srgbClr val="FC10C9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/>
            <a:t>Femmes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192697</xdr:colOff>
      <xdr:row>24</xdr:row>
      <xdr:rowOff>51106</xdr:rowOff>
    </xdr:from>
    <xdr:to>
      <xdr:col>27</xdr:col>
      <xdr:colOff>27017</xdr:colOff>
      <xdr:row>61</xdr:row>
      <xdr:rowOff>13984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7522185" y="3251506"/>
          <a:ext cx="7144757" cy="4896828"/>
          <a:chOff x="8555647" y="3546781"/>
          <a:chExt cx="7701970" cy="5249253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aphicFramePr/>
        </xdr:nvGraphicFramePr>
        <xdr:xfrm>
          <a:off x="8555647" y="3546781"/>
          <a:ext cx="3960000" cy="52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aphicFramePr>
            <a:graphicFrameLocks/>
          </xdr:cNvGraphicFramePr>
        </xdr:nvGraphicFramePr>
        <xdr:xfrm>
          <a:off x="12297617" y="3576034"/>
          <a:ext cx="3960000" cy="52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5</xdr:col>
      <xdr:colOff>828</xdr:colOff>
      <xdr:row>152</xdr:row>
      <xdr:rowOff>132521</xdr:rowOff>
    </xdr:from>
    <xdr:to>
      <xdr:col>16</xdr:col>
      <xdr:colOff>1242</xdr:colOff>
      <xdr:row>182</xdr:row>
      <xdr:rowOff>58392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561975</xdr:colOff>
      <xdr:row>153</xdr:row>
      <xdr:rowOff>19050</xdr:rowOff>
    </xdr:from>
    <xdr:to>
      <xdr:col>26</xdr:col>
      <xdr:colOff>419101</xdr:colOff>
      <xdr:row>182</xdr:row>
      <xdr:rowOff>85725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0.1934</cdr:x>
      <cdr:y>0.10633</cdr:y>
    </cdr:from>
    <cdr:to>
      <cdr:x>0.37031</cdr:x>
      <cdr:y>0.16516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228725" y="447675"/>
          <a:ext cx="1123950" cy="24765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fr-FR"/>
            <a:t>Hommes</a:t>
          </a:r>
        </a:p>
      </cdr:txBody>
    </cdr:sp>
  </cdr:relSizeAnchor>
  <cdr:relSizeAnchor xmlns:cdr="http://schemas.openxmlformats.org/drawingml/2006/chartDrawing">
    <cdr:from>
      <cdr:x>0.63618</cdr:x>
      <cdr:y>0.10483</cdr:y>
    </cdr:from>
    <cdr:to>
      <cdr:x>0.81309</cdr:x>
      <cdr:y>0.16365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4041775" y="441325"/>
          <a:ext cx="1123950" cy="247650"/>
        </a:xfrm>
        <a:prstGeom xmlns:a="http://schemas.openxmlformats.org/drawingml/2006/main" prst="rect">
          <a:avLst/>
        </a:prstGeom>
        <a:solidFill xmlns:a="http://schemas.openxmlformats.org/drawingml/2006/main">
          <a:srgbClr val="FC10C9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/>
            <a:t>Femmes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126022</xdr:colOff>
      <xdr:row>24</xdr:row>
      <xdr:rowOff>136831</xdr:rowOff>
    </xdr:from>
    <xdr:to>
      <xdr:col>26</xdr:col>
      <xdr:colOff>398492</xdr:colOff>
      <xdr:row>61</xdr:row>
      <xdr:rowOff>99710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7826985" y="3332468"/>
          <a:ext cx="7035220" cy="4901592"/>
          <a:chOff x="8384197" y="3565831"/>
          <a:chExt cx="7549570" cy="5249254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aphicFramePr/>
        </xdr:nvGraphicFramePr>
        <xdr:xfrm>
          <a:off x="8384197" y="3565831"/>
          <a:ext cx="3960000" cy="52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aphicFramePr>
            <a:graphicFrameLocks/>
          </xdr:cNvGraphicFramePr>
        </xdr:nvGraphicFramePr>
        <xdr:xfrm>
          <a:off x="11973767" y="3595085"/>
          <a:ext cx="3960000" cy="52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530" cy="603103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8893B63-96DE-44D2-A1B9-C4CBCF9E1AE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7"/>
  <sheetViews>
    <sheetView tabSelected="1" topLeftCell="E7" zoomScale="112" zoomScaleNormal="112" workbookViewId="0">
      <selection activeCell="I13" sqref="I13"/>
    </sheetView>
  </sheetViews>
  <sheetFormatPr baseColWidth="10" defaultRowHeight="14.25" x14ac:dyDescent="0.45"/>
  <cols>
    <col min="1" max="1" width="4.3984375" customWidth="1"/>
  </cols>
  <sheetData>
    <row r="2" spans="1:14" x14ac:dyDescent="0.45">
      <c r="A2">
        <v>1</v>
      </c>
      <c r="B2" t="s">
        <v>0</v>
      </c>
    </row>
    <row r="3" spans="1:14" x14ac:dyDescent="0.45">
      <c r="B3" t="s">
        <v>76</v>
      </c>
    </row>
    <row r="4" spans="1:14" x14ac:dyDescent="0.45">
      <c r="A4">
        <v>2</v>
      </c>
      <c r="B4" t="s">
        <v>77</v>
      </c>
    </row>
    <row r="5" spans="1:14" x14ac:dyDescent="0.45">
      <c r="A5">
        <v>3</v>
      </c>
      <c r="B5" t="s">
        <v>78</v>
      </c>
    </row>
    <row r="6" spans="1:14" x14ac:dyDescent="0.45">
      <c r="A6">
        <v>4</v>
      </c>
      <c r="B6" t="s">
        <v>79</v>
      </c>
    </row>
    <row r="7" spans="1:14" x14ac:dyDescent="0.45">
      <c r="A7">
        <v>5</v>
      </c>
      <c r="B7" t="s">
        <v>80</v>
      </c>
    </row>
    <row r="8" spans="1:14" x14ac:dyDescent="0.45">
      <c r="A8">
        <v>6</v>
      </c>
      <c r="B8" t="s">
        <v>81</v>
      </c>
      <c r="N8" t="s">
        <v>89</v>
      </c>
    </row>
    <row r="9" spans="1:14" x14ac:dyDescent="0.45">
      <c r="A9">
        <v>7</v>
      </c>
      <c r="B9" t="s">
        <v>82</v>
      </c>
    </row>
    <row r="10" spans="1:14" x14ac:dyDescent="0.45">
      <c r="A10">
        <v>8</v>
      </c>
      <c r="B10" t="s">
        <v>83</v>
      </c>
    </row>
    <row r="11" spans="1:14" x14ac:dyDescent="0.45">
      <c r="A11">
        <v>9</v>
      </c>
      <c r="B11" t="s">
        <v>84</v>
      </c>
    </row>
    <row r="12" spans="1:14" x14ac:dyDescent="0.45">
      <c r="A12">
        <v>10</v>
      </c>
      <c r="B12" t="s">
        <v>85</v>
      </c>
    </row>
    <row r="14" spans="1:14" x14ac:dyDescent="0.45">
      <c r="A14" t="s">
        <v>105</v>
      </c>
    </row>
    <row r="15" spans="1:14" x14ac:dyDescent="0.45">
      <c r="A15">
        <v>1</v>
      </c>
      <c r="B15" t="s">
        <v>87</v>
      </c>
    </row>
    <row r="16" spans="1:14" x14ac:dyDescent="0.45">
      <c r="A16">
        <v>2</v>
      </c>
      <c r="B16" t="s">
        <v>92</v>
      </c>
    </row>
    <row r="17" spans="1:14" x14ac:dyDescent="0.45">
      <c r="A17">
        <v>3</v>
      </c>
      <c r="B17" t="s">
        <v>88</v>
      </c>
    </row>
    <row r="18" spans="1:14" x14ac:dyDescent="0.45">
      <c r="A18">
        <v>4</v>
      </c>
      <c r="B18" t="s">
        <v>75</v>
      </c>
    </row>
    <row r="19" spans="1:14" x14ac:dyDescent="0.45">
      <c r="A19">
        <v>5</v>
      </c>
      <c r="B19" t="s">
        <v>86</v>
      </c>
    </row>
    <row r="20" spans="1:14" x14ac:dyDescent="0.45">
      <c r="A20">
        <v>6</v>
      </c>
      <c r="B20" t="s">
        <v>94</v>
      </c>
    </row>
    <row r="23" spans="1:14" x14ac:dyDescent="0.45">
      <c r="B23" t="s">
        <v>91</v>
      </c>
      <c r="G23" s="80" t="s">
        <v>93</v>
      </c>
    </row>
    <row r="27" spans="1:14" x14ac:dyDescent="0.45">
      <c r="N27" t="s">
        <v>90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53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P19" sqref="P19"/>
    </sheetView>
  </sheetViews>
  <sheetFormatPr baseColWidth="10" defaultColWidth="11" defaultRowHeight="10.5" x14ac:dyDescent="0.35"/>
  <cols>
    <col min="1" max="1" width="8.33203125" style="82" customWidth="1"/>
    <col min="2" max="2" width="5.53125" style="82" customWidth="1"/>
    <col min="3" max="4" width="8.6640625" style="82" customWidth="1"/>
    <col min="5" max="8" width="7.53125" style="82" customWidth="1"/>
    <col min="9" max="9" width="9" style="82" customWidth="1"/>
    <col min="10" max="13" width="7.53125" style="82" customWidth="1"/>
    <col min="14" max="14" width="7.3984375" style="82" customWidth="1"/>
    <col min="15" max="15" width="10.33203125" style="82" customWidth="1"/>
    <col min="16" max="16" width="9.86328125" style="82" customWidth="1"/>
    <col min="17" max="17" width="10.3984375" style="82" customWidth="1"/>
    <col min="18" max="21" width="8.3984375" style="82" customWidth="1"/>
    <col min="22" max="22" width="8.6640625" style="82" customWidth="1"/>
    <col min="23" max="23" width="8.53125" style="82" customWidth="1"/>
    <col min="24" max="26" width="7.6640625" style="82" customWidth="1"/>
    <col min="27" max="27" width="8" style="82" customWidth="1"/>
    <col min="28" max="28" width="10.33203125" style="82" customWidth="1"/>
    <col min="29" max="29" width="9.1328125" style="82" customWidth="1"/>
    <col min="30" max="32" width="8.86328125" style="82" customWidth="1"/>
    <col min="33" max="33" width="6.6640625" style="82" customWidth="1"/>
    <col min="34" max="34" width="7.33203125" style="82" customWidth="1"/>
    <col min="35" max="35" width="9.1328125" style="82" customWidth="1"/>
    <col min="36" max="36" width="8.86328125" style="82" customWidth="1"/>
    <col min="37" max="37" width="9.86328125" style="82" customWidth="1"/>
    <col min="38" max="38" width="8.86328125" style="82" customWidth="1"/>
    <col min="39" max="40" width="8.1328125" style="82" customWidth="1"/>
    <col min="41" max="41" width="5" style="82" customWidth="1"/>
    <col min="42" max="49" width="4.3984375" style="82" customWidth="1"/>
    <col min="50" max="51" width="5.3984375" style="82" customWidth="1"/>
    <col min="52" max="16384" width="11" style="82"/>
  </cols>
  <sheetData>
    <row r="1" spans="1:52" x14ac:dyDescent="0.35">
      <c r="A1" s="92" t="s">
        <v>95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3"/>
      <c r="AC1" s="93"/>
      <c r="AD1" s="82" t="s">
        <v>36</v>
      </c>
    </row>
    <row r="2" spans="1:52" x14ac:dyDescent="0.35">
      <c r="A2" s="94"/>
      <c r="B2" s="94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</row>
    <row r="3" spans="1:52" x14ac:dyDescent="0.35">
      <c r="A3" s="95"/>
      <c r="B3" s="96"/>
      <c r="C3" s="97"/>
      <c r="D3" s="98"/>
      <c r="E3" s="98"/>
      <c r="F3" s="98"/>
      <c r="G3" s="98"/>
      <c r="H3" s="99"/>
      <c r="I3" s="100"/>
      <c r="J3" s="98"/>
      <c r="K3" s="98"/>
      <c r="L3" s="98"/>
      <c r="M3" s="99"/>
      <c r="N3" s="101"/>
      <c r="O3" s="95"/>
      <c r="P3" s="97"/>
      <c r="Q3" s="98"/>
      <c r="R3" s="98"/>
      <c r="S3" s="98"/>
      <c r="T3" s="98"/>
      <c r="U3" s="99"/>
      <c r="V3" s="100"/>
      <c r="W3" s="98"/>
      <c r="X3" s="98"/>
      <c r="Y3" s="98"/>
      <c r="Z3" s="99"/>
      <c r="AA3" s="101"/>
      <c r="AB3" s="93"/>
      <c r="AC3" s="93"/>
      <c r="AD3" s="98"/>
      <c r="AE3" s="98"/>
      <c r="AF3" s="98"/>
      <c r="AG3" s="98"/>
      <c r="AH3" s="99"/>
      <c r="AI3" s="100"/>
      <c r="AJ3" s="98"/>
      <c r="AK3" s="98"/>
      <c r="AL3" s="98"/>
      <c r="AM3" s="99"/>
      <c r="AN3" s="101"/>
    </row>
    <row r="4" spans="1:52" x14ac:dyDescent="0.35">
      <c r="A4" s="102" t="s">
        <v>2</v>
      </c>
      <c r="B4" s="103" t="s">
        <v>3</v>
      </c>
      <c r="C4" s="104" t="s">
        <v>4</v>
      </c>
      <c r="D4" s="105" t="s">
        <v>5</v>
      </c>
      <c r="E4" s="105"/>
      <c r="F4" s="105"/>
      <c r="G4" s="105"/>
      <c r="H4" s="106"/>
      <c r="I4" s="136" t="s">
        <v>6</v>
      </c>
      <c r="J4" s="137"/>
      <c r="K4" s="137"/>
      <c r="L4" s="137"/>
      <c r="M4" s="138"/>
      <c r="N4" s="105"/>
      <c r="O4" s="102"/>
      <c r="P4" s="104" t="s">
        <v>4</v>
      </c>
      <c r="Q4" s="105" t="s">
        <v>5</v>
      </c>
      <c r="R4" s="105"/>
      <c r="S4" s="105"/>
      <c r="T4" s="105"/>
      <c r="U4" s="106"/>
      <c r="V4" s="136" t="s">
        <v>6</v>
      </c>
      <c r="W4" s="137"/>
      <c r="X4" s="137"/>
      <c r="Y4" s="137"/>
      <c r="Z4" s="138"/>
      <c r="AA4" s="105"/>
      <c r="AB4" s="82">
        <v>1</v>
      </c>
      <c r="AD4" s="101" t="s">
        <v>5</v>
      </c>
      <c r="AE4" s="101"/>
      <c r="AF4" s="101"/>
      <c r="AG4" s="101"/>
      <c r="AH4" s="107"/>
      <c r="AI4" s="108" t="s">
        <v>6</v>
      </c>
      <c r="AJ4" s="105"/>
      <c r="AK4" s="105"/>
      <c r="AL4" s="105"/>
      <c r="AM4" s="106"/>
      <c r="AN4" s="105"/>
    </row>
    <row r="5" spans="1:52" x14ac:dyDescent="0.35">
      <c r="A5" s="102" t="s">
        <v>7</v>
      </c>
      <c r="B5" s="103" t="s">
        <v>8</v>
      </c>
      <c r="C5" s="104" t="s">
        <v>9</v>
      </c>
      <c r="D5" s="109"/>
      <c r="E5" s="109"/>
      <c r="F5" s="109"/>
      <c r="G5" s="109"/>
      <c r="H5" s="110"/>
      <c r="I5" s="111"/>
      <c r="J5" s="109"/>
      <c r="K5" s="109"/>
      <c r="L5" s="109"/>
      <c r="M5" s="110"/>
      <c r="N5" s="112"/>
      <c r="O5" s="102"/>
      <c r="P5" s="104" t="s">
        <v>9</v>
      </c>
      <c r="Q5" s="109"/>
      <c r="R5" s="109"/>
      <c r="S5" s="109"/>
      <c r="T5" s="109"/>
      <c r="U5" s="110"/>
      <c r="V5" s="111"/>
      <c r="W5" s="109"/>
      <c r="X5" s="109"/>
      <c r="Y5" s="109"/>
      <c r="Z5" s="110"/>
      <c r="AA5" s="112"/>
      <c r="AB5" s="93"/>
      <c r="AC5" s="93"/>
      <c r="AD5" s="109"/>
      <c r="AE5" s="109"/>
      <c r="AF5" s="109"/>
      <c r="AG5" s="109"/>
      <c r="AH5" s="110"/>
      <c r="AI5" s="111"/>
      <c r="AJ5" s="109"/>
      <c r="AK5" s="109"/>
      <c r="AL5" s="109"/>
      <c r="AM5" s="110"/>
      <c r="AN5" s="112"/>
    </row>
    <row r="6" spans="1:52" x14ac:dyDescent="0.35">
      <c r="A6" s="102" t="s">
        <v>10</v>
      </c>
      <c r="B6" s="103" t="s">
        <v>11</v>
      </c>
      <c r="C6" s="104" t="s">
        <v>12</v>
      </c>
      <c r="D6" s="112"/>
      <c r="E6" s="113"/>
      <c r="F6" s="112"/>
      <c r="G6" s="113"/>
      <c r="H6" s="114"/>
      <c r="I6" s="112"/>
      <c r="J6" s="113"/>
      <c r="K6" s="112"/>
      <c r="L6" s="113"/>
      <c r="M6" s="114"/>
      <c r="N6" s="112"/>
      <c r="O6" s="102"/>
      <c r="P6" s="104" t="s">
        <v>12</v>
      </c>
      <c r="Q6" s="112"/>
      <c r="R6" s="113"/>
      <c r="S6" s="112"/>
      <c r="T6" s="113"/>
      <c r="U6" s="114"/>
      <c r="V6" s="112"/>
      <c r="W6" s="113"/>
      <c r="X6" s="112"/>
      <c r="Y6" s="113"/>
      <c r="Z6" s="114"/>
      <c r="AA6" s="112"/>
      <c r="AB6" s="93" t="s">
        <v>3</v>
      </c>
      <c r="AC6" s="93"/>
      <c r="AD6" s="112"/>
      <c r="AE6" s="113"/>
      <c r="AF6" s="112"/>
      <c r="AG6" s="113"/>
      <c r="AH6" s="114"/>
      <c r="AI6" s="112"/>
      <c r="AJ6" s="113"/>
      <c r="AK6" s="112"/>
      <c r="AL6" s="113"/>
      <c r="AM6" s="114"/>
      <c r="AN6" s="112"/>
    </row>
    <row r="7" spans="1:52" x14ac:dyDescent="0.35">
      <c r="A7" s="102"/>
      <c r="B7" s="103" t="s">
        <v>13</v>
      </c>
      <c r="C7" s="115"/>
      <c r="D7" s="112" t="s">
        <v>14</v>
      </c>
      <c r="E7" s="104" t="s">
        <v>15</v>
      </c>
      <c r="F7" s="112" t="s">
        <v>16</v>
      </c>
      <c r="G7" s="104" t="s">
        <v>17</v>
      </c>
      <c r="H7" s="114" t="s">
        <v>18</v>
      </c>
      <c r="I7" s="112" t="s">
        <v>14</v>
      </c>
      <c r="J7" s="104" t="s">
        <v>15</v>
      </c>
      <c r="K7" s="112" t="s">
        <v>19</v>
      </c>
      <c r="L7" s="104" t="s">
        <v>20</v>
      </c>
      <c r="M7" s="114" t="s">
        <v>21</v>
      </c>
      <c r="N7" s="112" t="s">
        <v>64</v>
      </c>
      <c r="O7" s="102"/>
      <c r="P7" s="115"/>
      <c r="Q7" s="112" t="s">
        <v>14</v>
      </c>
      <c r="R7" s="104" t="s">
        <v>15</v>
      </c>
      <c r="S7" s="112" t="s">
        <v>16</v>
      </c>
      <c r="T7" s="104" t="s">
        <v>17</v>
      </c>
      <c r="U7" s="114" t="s">
        <v>18</v>
      </c>
      <c r="V7" s="112" t="s">
        <v>14</v>
      </c>
      <c r="W7" s="104" t="s">
        <v>15</v>
      </c>
      <c r="X7" s="112" t="s">
        <v>19</v>
      </c>
      <c r="Y7" s="104" t="s">
        <v>20</v>
      </c>
      <c r="Z7" s="114" t="s">
        <v>21</v>
      </c>
      <c r="AA7" s="112"/>
      <c r="AB7" s="93" t="s">
        <v>37</v>
      </c>
      <c r="AC7" s="93"/>
      <c r="AD7" s="112" t="s">
        <v>14</v>
      </c>
      <c r="AE7" s="104" t="s">
        <v>15</v>
      </c>
      <c r="AF7" s="112" t="s">
        <v>16</v>
      </c>
      <c r="AG7" s="104" t="s">
        <v>17</v>
      </c>
      <c r="AH7" s="114" t="s">
        <v>18</v>
      </c>
      <c r="AI7" s="112" t="s">
        <v>14</v>
      </c>
      <c r="AJ7" s="104" t="s">
        <v>15</v>
      </c>
      <c r="AK7" s="112" t="s">
        <v>19</v>
      </c>
      <c r="AL7" s="104" t="s">
        <v>20</v>
      </c>
      <c r="AM7" s="114" t="s">
        <v>21</v>
      </c>
      <c r="AN7" s="112"/>
    </row>
    <row r="8" spans="1:52" x14ac:dyDescent="0.35">
      <c r="A8" s="116"/>
      <c r="B8" s="117"/>
      <c r="C8" s="118"/>
      <c r="D8" s="109"/>
      <c r="E8" s="119"/>
      <c r="F8" s="109"/>
      <c r="G8" s="119"/>
      <c r="H8" s="110"/>
      <c r="I8" s="109"/>
      <c r="J8" s="119"/>
      <c r="K8" s="109"/>
      <c r="L8" s="119"/>
      <c r="M8" s="110"/>
      <c r="N8" s="112" t="s">
        <v>65</v>
      </c>
      <c r="O8" s="116"/>
      <c r="P8" s="118"/>
      <c r="Q8" s="109"/>
      <c r="R8" s="119"/>
      <c r="S8" s="109"/>
      <c r="T8" s="119"/>
      <c r="U8" s="110"/>
      <c r="V8" s="109"/>
      <c r="W8" s="119"/>
      <c r="X8" s="109"/>
      <c r="Y8" s="119"/>
      <c r="Z8" s="110"/>
      <c r="AA8" s="112"/>
      <c r="AB8" s="93"/>
      <c r="AC8" s="93"/>
      <c r="AD8" s="109"/>
      <c r="AE8" s="119"/>
      <c r="AF8" s="109"/>
      <c r="AG8" s="119"/>
      <c r="AH8" s="110"/>
      <c r="AI8" s="109"/>
      <c r="AJ8" s="119"/>
      <c r="AK8" s="109"/>
      <c r="AL8" s="119"/>
      <c r="AM8" s="110"/>
      <c r="AN8" s="112"/>
    </row>
    <row r="9" spans="1:52" x14ac:dyDescent="0.35">
      <c r="A9" s="120"/>
      <c r="B9" s="120"/>
      <c r="C9" s="121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93"/>
      <c r="AC9" s="93"/>
      <c r="AD9" s="112"/>
    </row>
    <row r="10" spans="1:52" x14ac:dyDescent="0.35">
      <c r="A10" s="82">
        <v>1929</v>
      </c>
      <c r="B10" s="82">
        <v>0</v>
      </c>
      <c r="C10" s="83">
        <v>692449</v>
      </c>
      <c r="D10" s="83">
        <v>351081</v>
      </c>
      <c r="E10" s="83">
        <v>351081</v>
      </c>
      <c r="F10" s="83">
        <v>0</v>
      </c>
      <c r="G10" s="83">
        <v>0</v>
      </c>
      <c r="H10" s="83">
        <v>0</v>
      </c>
      <c r="I10" s="83">
        <v>341368</v>
      </c>
      <c r="J10" s="83">
        <v>341368</v>
      </c>
      <c r="K10" s="83">
        <v>0</v>
      </c>
      <c r="L10" s="83">
        <v>0</v>
      </c>
      <c r="M10" s="83">
        <v>0</v>
      </c>
      <c r="N10" s="83">
        <v>0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93">
        <v>0</v>
      </c>
      <c r="AC10" s="123">
        <f t="shared" ref="AC10:AM10" si="0">C10</f>
        <v>692449</v>
      </c>
      <c r="AD10" s="123">
        <f t="shared" si="0"/>
        <v>351081</v>
      </c>
      <c r="AE10" s="123">
        <f t="shared" si="0"/>
        <v>351081</v>
      </c>
      <c r="AF10" s="123">
        <f t="shared" si="0"/>
        <v>0</v>
      </c>
      <c r="AG10" s="123">
        <f t="shared" si="0"/>
        <v>0</v>
      </c>
      <c r="AH10" s="123">
        <f t="shared" si="0"/>
        <v>0</v>
      </c>
      <c r="AI10" s="123">
        <f t="shared" si="0"/>
        <v>341368</v>
      </c>
      <c r="AJ10" s="123">
        <f t="shared" si="0"/>
        <v>341368</v>
      </c>
      <c r="AK10" s="123">
        <f t="shared" si="0"/>
        <v>0</v>
      </c>
      <c r="AL10" s="123">
        <f t="shared" si="0"/>
        <v>0</v>
      </c>
      <c r="AM10" s="123">
        <f t="shared" si="0"/>
        <v>0</v>
      </c>
      <c r="AN10" s="123"/>
      <c r="AO10" s="82">
        <f t="shared" ref="AO10:AY25" si="1">IF(AND(AC10&lt;=AC$111,AC11&gt;=AC$111),1,0)</f>
        <v>0</v>
      </c>
      <c r="AP10" s="82">
        <f t="shared" si="1"/>
        <v>0</v>
      </c>
      <c r="AQ10" s="82">
        <f t="shared" si="1"/>
        <v>0</v>
      </c>
      <c r="AR10" s="82">
        <f t="shared" si="1"/>
        <v>0</v>
      </c>
      <c r="AS10" s="82">
        <f t="shared" si="1"/>
        <v>0</v>
      </c>
      <c r="AT10" s="82">
        <f t="shared" si="1"/>
        <v>0</v>
      </c>
      <c r="AU10" s="82">
        <f t="shared" si="1"/>
        <v>0</v>
      </c>
      <c r="AV10" s="82">
        <f t="shared" si="1"/>
        <v>0</v>
      </c>
      <c r="AW10" s="82">
        <f t="shared" si="1"/>
        <v>0</v>
      </c>
      <c r="AX10" s="82">
        <f t="shared" si="1"/>
        <v>0</v>
      </c>
      <c r="AY10" s="82">
        <f t="shared" si="1"/>
        <v>0</v>
      </c>
      <c r="AZ10" s="82">
        <v>0</v>
      </c>
    </row>
    <row r="11" spans="1:52" x14ac:dyDescent="0.35">
      <c r="A11" s="82">
        <v>1928</v>
      </c>
      <c r="B11" s="82">
        <v>1</v>
      </c>
      <c r="C11" s="83">
        <v>678037</v>
      </c>
      <c r="D11" s="83">
        <v>343371</v>
      </c>
      <c r="E11" s="83">
        <v>343371</v>
      </c>
      <c r="F11" s="83">
        <v>0</v>
      </c>
      <c r="G11" s="83">
        <v>0</v>
      </c>
      <c r="H11" s="83">
        <v>0</v>
      </c>
      <c r="I11" s="83">
        <v>334666</v>
      </c>
      <c r="J11" s="83">
        <v>334666</v>
      </c>
      <c r="K11" s="83">
        <v>0</v>
      </c>
      <c r="L11" s="83">
        <v>0</v>
      </c>
      <c r="M11" s="83">
        <v>0</v>
      </c>
      <c r="N11" s="83">
        <v>0</v>
      </c>
      <c r="O11" s="83" t="s">
        <v>38</v>
      </c>
      <c r="P11" s="124">
        <f t="shared" ref="P11:Z11" si="2">0.5+SUMPRODUCT($AB$10:$AB$109,C10:C109)/C111</f>
        <v>34.078960247156871</v>
      </c>
      <c r="Q11" s="124">
        <f t="shared" si="2"/>
        <v>33.050136521311643</v>
      </c>
      <c r="R11" s="124">
        <f t="shared" si="2"/>
        <v>16.912977210091842</v>
      </c>
      <c r="S11" s="124">
        <f t="shared" si="2"/>
        <v>45.86495726803274</v>
      </c>
      <c r="T11" s="124">
        <f t="shared" si="2"/>
        <v>64.507252995403334</v>
      </c>
      <c r="U11" s="124">
        <f t="shared" si="2"/>
        <v>47.161033412865322</v>
      </c>
      <c r="V11" s="124">
        <f t="shared" si="2"/>
        <v>35.03659651978964</v>
      </c>
      <c r="W11" s="124" t="e">
        <f t="shared" si="2"/>
        <v>#DIV/0!</v>
      </c>
      <c r="X11" s="124" t="e">
        <f t="shared" si="2"/>
        <v>#DIV/0!</v>
      </c>
      <c r="Y11" s="124" t="e">
        <f t="shared" si="2"/>
        <v>#DIV/0!</v>
      </c>
      <c r="Z11" s="124" t="e">
        <f t="shared" si="2"/>
        <v>#DIV/0!</v>
      </c>
      <c r="AA11" s="83"/>
      <c r="AB11" s="93">
        <v>1</v>
      </c>
      <c r="AC11" s="123">
        <f t="shared" ref="AC11:AM26" si="3">AC10+C11</f>
        <v>1370486</v>
      </c>
      <c r="AD11" s="123">
        <f t="shared" si="3"/>
        <v>694452</v>
      </c>
      <c r="AE11" s="123">
        <f t="shared" si="3"/>
        <v>694452</v>
      </c>
      <c r="AF11" s="123">
        <f t="shared" si="3"/>
        <v>0</v>
      </c>
      <c r="AG11" s="123">
        <f t="shared" si="3"/>
        <v>0</v>
      </c>
      <c r="AH11" s="123">
        <f t="shared" si="3"/>
        <v>0</v>
      </c>
      <c r="AI11" s="123">
        <f t="shared" si="3"/>
        <v>676034</v>
      </c>
      <c r="AJ11" s="123">
        <f t="shared" si="3"/>
        <v>676034</v>
      </c>
      <c r="AK11" s="123">
        <f t="shared" si="3"/>
        <v>0</v>
      </c>
      <c r="AL11" s="123">
        <f t="shared" si="3"/>
        <v>0</v>
      </c>
      <c r="AM11" s="123">
        <f t="shared" si="3"/>
        <v>0</v>
      </c>
      <c r="AN11" s="123"/>
      <c r="AO11" s="82">
        <f t="shared" si="1"/>
        <v>0</v>
      </c>
      <c r="AP11" s="82">
        <f t="shared" si="1"/>
        <v>0</v>
      </c>
      <c r="AQ11" s="82">
        <f t="shared" si="1"/>
        <v>0</v>
      </c>
      <c r="AR11" s="82">
        <f t="shared" si="1"/>
        <v>0</v>
      </c>
      <c r="AS11" s="82">
        <f t="shared" si="1"/>
        <v>0</v>
      </c>
      <c r="AT11" s="82">
        <f t="shared" si="1"/>
        <v>0</v>
      </c>
      <c r="AU11" s="82">
        <f t="shared" si="1"/>
        <v>0</v>
      </c>
      <c r="AV11" s="82">
        <f t="shared" si="1"/>
        <v>0</v>
      </c>
      <c r="AW11" s="82">
        <f t="shared" si="1"/>
        <v>0</v>
      </c>
      <c r="AX11" s="82">
        <f t="shared" si="1"/>
        <v>0</v>
      </c>
      <c r="AY11" s="82">
        <f t="shared" si="1"/>
        <v>0</v>
      </c>
      <c r="AZ11" s="82">
        <v>0</v>
      </c>
    </row>
    <row r="12" spans="1:52" x14ac:dyDescent="0.35">
      <c r="A12" s="82">
        <v>1927</v>
      </c>
      <c r="B12" s="82">
        <v>2</v>
      </c>
      <c r="C12" s="83">
        <v>684352</v>
      </c>
      <c r="D12" s="83">
        <v>346401</v>
      </c>
      <c r="E12" s="83">
        <v>346401</v>
      </c>
      <c r="F12" s="83">
        <v>0</v>
      </c>
      <c r="G12" s="83">
        <v>0</v>
      </c>
      <c r="H12" s="83">
        <v>0</v>
      </c>
      <c r="I12" s="83">
        <v>337951</v>
      </c>
      <c r="J12" s="83">
        <v>337951</v>
      </c>
      <c r="K12" s="83">
        <v>0</v>
      </c>
      <c r="L12" s="83">
        <v>0</v>
      </c>
      <c r="M12" s="83">
        <v>0</v>
      </c>
      <c r="N12" s="83">
        <v>0</v>
      </c>
      <c r="O12" s="83" t="s">
        <v>39</v>
      </c>
      <c r="P12" s="124">
        <f>AC119</f>
        <v>30.963393816188038</v>
      </c>
      <c r="Q12" s="124">
        <f t="shared" ref="Q12:Z12" si="4">AD119</f>
        <v>29.464777397159317</v>
      </c>
      <c r="R12" s="124">
        <f t="shared" si="4"/>
        <v>14.227898533214121</v>
      </c>
      <c r="S12" s="124">
        <f t="shared" si="4"/>
        <v>43.646238365110342</v>
      </c>
      <c r="T12" s="124">
        <f t="shared" si="4"/>
        <v>65.410407018336528</v>
      </c>
      <c r="U12" s="124">
        <f t="shared" si="4"/>
        <v>45.812693020382952</v>
      </c>
      <c r="V12" s="124">
        <f t="shared" si="4"/>
        <v>32.462860656283887</v>
      </c>
      <c r="W12" s="124">
        <f t="shared" si="4"/>
        <v>13.615572942365077</v>
      </c>
      <c r="X12" s="124">
        <f t="shared" si="4"/>
        <v>39.876593115622242</v>
      </c>
      <c r="Y12" s="124">
        <f t="shared" si="4"/>
        <v>63.024220540150871</v>
      </c>
      <c r="Z12" s="124">
        <f t="shared" si="4"/>
        <v>42.838333991314649</v>
      </c>
      <c r="AA12" s="83"/>
      <c r="AB12" s="93">
        <v>2</v>
      </c>
      <c r="AC12" s="123">
        <f t="shared" si="3"/>
        <v>2054838</v>
      </c>
      <c r="AD12" s="123">
        <f t="shared" si="3"/>
        <v>1040853</v>
      </c>
      <c r="AE12" s="123">
        <f t="shared" si="3"/>
        <v>1040853</v>
      </c>
      <c r="AF12" s="123">
        <f t="shared" si="3"/>
        <v>0</v>
      </c>
      <c r="AG12" s="123">
        <f t="shared" si="3"/>
        <v>0</v>
      </c>
      <c r="AH12" s="123">
        <f t="shared" si="3"/>
        <v>0</v>
      </c>
      <c r="AI12" s="123">
        <f t="shared" si="3"/>
        <v>1013985</v>
      </c>
      <c r="AJ12" s="123">
        <f t="shared" si="3"/>
        <v>1013985</v>
      </c>
      <c r="AK12" s="123">
        <f t="shared" si="3"/>
        <v>0</v>
      </c>
      <c r="AL12" s="123">
        <f t="shared" si="3"/>
        <v>0</v>
      </c>
      <c r="AM12" s="123">
        <f t="shared" si="3"/>
        <v>0</v>
      </c>
      <c r="AN12" s="123"/>
      <c r="AO12" s="82">
        <f t="shared" si="1"/>
        <v>0</v>
      </c>
      <c r="AP12" s="82">
        <f t="shared" si="1"/>
        <v>0</v>
      </c>
      <c r="AQ12" s="82">
        <f t="shared" si="1"/>
        <v>0</v>
      </c>
      <c r="AR12" s="82">
        <f t="shared" si="1"/>
        <v>0</v>
      </c>
      <c r="AS12" s="82">
        <f t="shared" si="1"/>
        <v>0</v>
      </c>
      <c r="AT12" s="82">
        <f t="shared" si="1"/>
        <v>0</v>
      </c>
      <c r="AU12" s="82">
        <f t="shared" si="1"/>
        <v>0</v>
      </c>
      <c r="AV12" s="82">
        <f t="shared" si="1"/>
        <v>0</v>
      </c>
      <c r="AW12" s="82">
        <f t="shared" si="1"/>
        <v>0</v>
      </c>
      <c r="AX12" s="82">
        <f t="shared" si="1"/>
        <v>0</v>
      </c>
      <c r="AY12" s="82">
        <f t="shared" si="1"/>
        <v>0</v>
      </c>
      <c r="AZ12" s="82">
        <v>0</v>
      </c>
    </row>
    <row r="13" spans="1:52" x14ac:dyDescent="0.35">
      <c r="A13" s="82">
        <v>1926</v>
      </c>
      <c r="B13" s="82">
        <v>3</v>
      </c>
      <c r="C13" s="83">
        <v>691457</v>
      </c>
      <c r="D13" s="83">
        <v>349273</v>
      </c>
      <c r="E13" s="83">
        <v>349273</v>
      </c>
      <c r="F13" s="83">
        <v>0</v>
      </c>
      <c r="G13" s="83">
        <v>0</v>
      </c>
      <c r="H13" s="83">
        <v>0</v>
      </c>
      <c r="I13" s="83">
        <v>342184</v>
      </c>
      <c r="J13" s="83">
        <v>342184</v>
      </c>
      <c r="K13" s="83">
        <v>0</v>
      </c>
      <c r="L13" s="83">
        <v>0</v>
      </c>
      <c r="M13" s="83">
        <v>0</v>
      </c>
      <c r="N13" s="83">
        <v>0</v>
      </c>
      <c r="O13" s="83" t="s">
        <v>50</v>
      </c>
      <c r="P13" s="83">
        <f t="shared" ref="P13:Z13" si="5">C111</f>
        <v>40911992</v>
      </c>
      <c r="Q13" s="83">
        <f t="shared" si="5"/>
        <v>19722928</v>
      </c>
      <c r="R13" s="83">
        <f t="shared" si="5"/>
        <v>9296220</v>
      </c>
      <c r="S13" s="83">
        <f t="shared" si="5"/>
        <v>9448898</v>
      </c>
      <c r="T13" s="83">
        <f t="shared" si="5"/>
        <v>871502</v>
      </c>
      <c r="U13" s="83">
        <f t="shared" si="5"/>
        <v>106037</v>
      </c>
      <c r="V13" s="83">
        <f t="shared" si="5"/>
        <v>21189064</v>
      </c>
      <c r="W13" s="83">
        <f t="shared" si="5"/>
        <v>0</v>
      </c>
      <c r="X13" s="83">
        <f t="shared" si="5"/>
        <v>0</v>
      </c>
      <c r="Y13" s="83">
        <f t="shared" si="5"/>
        <v>0</v>
      </c>
      <c r="Z13" s="83">
        <f t="shared" si="5"/>
        <v>0</v>
      </c>
      <c r="AA13" s="83"/>
      <c r="AB13" s="93">
        <v>3</v>
      </c>
      <c r="AC13" s="123">
        <f t="shared" si="3"/>
        <v>2746295</v>
      </c>
      <c r="AD13" s="123">
        <f t="shared" si="3"/>
        <v>1390126</v>
      </c>
      <c r="AE13" s="123">
        <f t="shared" si="3"/>
        <v>1390126</v>
      </c>
      <c r="AF13" s="123">
        <f t="shared" si="3"/>
        <v>0</v>
      </c>
      <c r="AG13" s="123">
        <f t="shared" si="3"/>
        <v>0</v>
      </c>
      <c r="AH13" s="123">
        <f t="shared" si="3"/>
        <v>0</v>
      </c>
      <c r="AI13" s="123">
        <f t="shared" si="3"/>
        <v>1356169</v>
      </c>
      <c r="AJ13" s="123">
        <f t="shared" si="3"/>
        <v>1356169</v>
      </c>
      <c r="AK13" s="123">
        <f t="shared" si="3"/>
        <v>0</v>
      </c>
      <c r="AL13" s="123">
        <f t="shared" si="3"/>
        <v>0</v>
      </c>
      <c r="AM13" s="123">
        <f t="shared" si="3"/>
        <v>0</v>
      </c>
      <c r="AN13" s="123"/>
      <c r="AO13" s="82">
        <f t="shared" si="1"/>
        <v>0</v>
      </c>
      <c r="AP13" s="82">
        <f t="shared" si="1"/>
        <v>0</v>
      </c>
      <c r="AQ13" s="82">
        <f t="shared" si="1"/>
        <v>0</v>
      </c>
      <c r="AR13" s="82">
        <f t="shared" si="1"/>
        <v>0</v>
      </c>
      <c r="AS13" s="82">
        <f t="shared" si="1"/>
        <v>0</v>
      </c>
      <c r="AT13" s="82">
        <f t="shared" si="1"/>
        <v>0</v>
      </c>
      <c r="AU13" s="82">
        <f t="shared" si="1"/>
        <v>0</v>
      </c>
      <c r="AV13" s="82">
        <f t="shared" si="1"/>
        <v>0</v>
      </c>
      <c r="AW13" s="82">
        <f t="shared" si="1"/>
        <v>0</v>
      </c>
      <c r="AX13" s="82">
        <f t="shared" si="1"/>
        <v>0</v>
      </c>
      <c r="AY13" s="82">
        <f t="shared" si="1"/>
        <v>0</v>
      </c>
      <c r="AZ13" s="82">
        <v>0</v>
      </c>
    </row>
    <row r="14" spans="1:52" x14ac:dyDescent="0.35">
      <c r="A14" s="82">
        <v>1925</v>
      </c>
      <c r="B14" s="82">
        <v>4</v>
      </c>
      <c r="C14" s="83">
        <v>701805</v>
      </c>
      <c r="D14" s="83">
        <v>355462</v>
      </c>
      <c r="E14" s="83">
        <v>355462</v>
      </c>
      <c r="F14" s="83">
        <v>0</v>
      </c>
      <c r="G14" s="83">
        <v>0</v>
      </c>
      <c r="H14" s="83">
        <v>0</v>
      </c>
      <c r="I14" s="83">
        <v>346343</v>
      </c>
      <c r="J14" s="83">
        <v>346343</v>
      </c>
      <c r="K14" s="83">
        <v>0</v>
      </c>
      <c r="L14" s="83">
        <v>0</v>
      </c>
      <c r="M14" s="83">
        <v>0</v>
      </c>
      <c r="N14" s="83">
        <v>0</v>
      </c>
      <c r="O14" s="83" t="s">
        <v>40</v>
      </c>
      <c r="P14" s="83">
        <f>SUMIFS(C10:C109,$AB$10:$AB$109,"&gt;=0",$AB$10:$AB$109,"&lt;=2")</f>
        <v>2054838</v>
      </c>
      <c r="Q14" s="83">
        <f t="shared" ref="Q14:Z14" si="6">SUMIFS(D10:D109,$AB$10:$AB$109,"&gt;=0",$AB$10:$AB$109,"&lt;=2")</f>
        <v>1040853</v>
      </c>
      <c r="R14" s="83">
        <f t="shared" si="6"/>
        <v>1040853</v>
      </c>
      <c r="S14" s="83">
        <f t="shared" si="6"/>
        <v>0</v>
      </c>
      <c r="T14" s="83">
        <f t="shared" si="6"/>
        <v>0</v>
      </c>
      <c r="U14" s="83">
        <f t="shared" si="6"/>
        <v>0</v>
      </c>
      <c r="V14" s="83">
        <f t="shared" si="6"/>
        <v>1013985</v>
      </c>
      <c r="W14" s="83">
        <f t="shared" si="6"/>
        <v>1013985</v>
      </c>
      <c r="X14" s="83">
        <f t="shared" si="6"/>
        <v>0</v>
      </c>
      <c r="Y14" s="83">
        <f t="shared" si="6"/>
        <v>0</v>
      </c>
      <c r="Z14" s="83">
        <f t="shared" si="6"/>
        <v>0</v>
      </c>
      <c r="AA14" s="83"/>
      <c r="AB14" s="93">
        <v>4</v>
      </c>
      <c r="AC14" s="123">
        <f t="shared" si="3"/>
        <v>3448100</v>
      </c>
      <c r="AD14" s="123">
        <f t="shared" si="3"/>
        <v>1745588</v>
      </c>
      <c r="AE14" s="123">
        <f t="shared" si="3"/>
        <v>1745588</v>
      </c>
      <c r="AF14" s="123">
        <f t="shared" si="3"/>
        <v>0</v>
      </c>
      <c r="AG14" s="123">
        <f t="shared" si="3"/>
        <v>0</v>
      </c>
      <c r="AH14" s="123">
        <f t="shared" si="3"/>
        <v>0</v>
      </c>
      <c r="AI14" s="123">
        <f t="shared" si="3"/>
        <v>1702512</v>
      </c>
      <c r="AJ14" s="123">
        <f t="shared" si="3"/>
        <v>1702512</v>
      </c>
      <c r="AK14" s="123">
        <f t="shared" si="3"/>
        <v>0</v>
      </c>
      <c r="AL14" s="123">
        <f t="shared" si="3"/>
        <v>0</v>
      </c>
      <c r="AM14" s="123">
        <f t="shared" si="3"/>
        <v>0</v>
      </c>
      <c r="AN14" s="123"/>
      <c r="AO14" s="82">
        <f t="shared" si="1"/>
        <v>0</v>
      </c>
      <c r="AP14" s="82">
        <f t="shared" si="1"/>
        <v>0</v>
      </c>
      <c r="AQ14" s="82">
        <f t="shared" si="1"/>
        <v>0</v>
      </c>
      <c r="AR14" s="82">
        <f t="shared" si="1"/>
        <v>0</v>
      </c>
      <c r="AS14" s="82">
        <f t="shared" si="1"/>
        <v>0</v>
      </c>
      <c r="AT14" s="82">
        <f t="shared" si="1"/>
        <v>0</v>
      </c>
      <c r="AU14" s="82">
        <f t="shared" si="1"/>
        <v>0</v>
      </c>
      <c r="AV14" s="82">
        <f t="shared" si="1"/>
        <v>0</v>
      </c>
      <c r="AW14" s="82">
        <f t="shared" si="1"/>
        <v>0</v>
      </c>
      <c r="AX14" s="82">
        <f t="shared" si="1"/>
        <v>0</v>
      </c>
      <c r="AY14" s="82">
        <f t="shared" si="1"/>
        <v>0</v>
      </c>
      <c r="AZ14" s="82">
        <v>0</v>
      </c>
    </row>
    <row r="15" spans="1:52" x14ac:dyDescent="0.35">
      <c r="A15" s="82">
        <v>1924</v>
      </c>
      <c r="B15" s="82">
        <v>5</v>
      </c>
      <c r="C15" s="83">
        <v>684046</v>
      </c>
      <c r="D15" s="83">
        <v>345619</v>
      </c>
      <c r="E15" s="83">
        <v>345619</v>
      </c>
      <c r="F15" s="83">
        <v>0</v>
      </c>
      <c r="G15" s="83">
        <v>0</v>
      </c>
      <c r="H15" s="83">
        <v>0</v>
      </c>
      <c r="I15" s="83">
        <v>338427</v>
      </c>
      <c r="J15" s="83">
        <v>338427</v>
      </c>
      <c r="K15" s="83">
        <v>0</v>
      </c>
      <c r="L15" s="83">
        <v>0</v>
      </c>
      <c r="M15" s="83">
        <v>0</v>
      </c>
      <c r="N15" s="83">
        <v>0</v>
      </c>
      <c r="O15" s="125" t="s">
        <v>41</v>
      </c>
      <c r="P15" s="83">
        <f t="shared" ref="P15:Z15" si="7">SUMIFS(C10:C109,$AB$10:$AB$109,"&gt;=3",$AB$10:$AB$109,"&lt;=4")</f>
        <v>1393262</v>
      </c>
      <c r="Q15" s="83">
        <f t="shared" si="7"/>
        <v>704735</v>
      </c>
      <c r="R15" s="83">
        <f t="shared" si="7"/>
        <v>704735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688527</v>
      </c>
      <c r="W15" s="83">
        <f t="shared" si="7"/>
        <v>688527</v>
      </c>
      <c r="X15" s="83">
        <f t="shared" si="7"/>
        <v>0</v>
      </c>
      <c r="Y15" s="83">
        <f t="shared" si="7"/>
        <v>0</v>
      </c>
      <c r="Z15" s="83">
        <f t="shared" si="7"/>
        <v>0</v>
      </c>
      <c r="AA15" s="83"/>
      <c r="AB15" s="93">
        <v>5</v>
      </c>
      <c r="AC15" s="123">
        <f t="shared" si="3"/>
        <v>4132146</v>
      </c>
      <c r="AD15" s="123">
        <f t="shared" si="3"/>
        <v>2091207</v>
      </c>
      <c r="AE15" s="123">
        <f t="shared" si="3"/>
        <v>2091207</v>
      </c>
      <c r="AF15" s="123">
        <f t="shared" si="3"/>
        <v>0</v>
      </c>
      <c r="AG15" s="123">
        <f t="shared" si="3"/>
        <v>0</v>
      </c>
      <c r="AH15" s="123">
        <f t="shared" si="3"/>
        <v>0</v>
      </c>
      <c r="AI15" s="123">
        <f t="shared" si="3"/>
        <v>2040939</v>
      </c>
      <c r="AJ15" s="123">
        <f t="shared" si="3"/>
        <v>2040939</v>
      </c>
      <c r="AK15" s="123">
        <f t="shared" si="3"/>
        <v>0</v>
      </c>
      <c r="AL15" s="123">
        <f t="shared" si="3"/>
        <v>0</v>
      </c>
      <c r="AM15" s="123">
        <f t="shared" si="3"/>
        <v>0</v>
      </c>
      <c r="AN15" s="123"/>
      <c r="AO15" s="82">
        <f t="shared" si="1"/>
        <v>0</v>
      </c>
      <c r="AP15" s="82">
        <f t="shared" si="1"/>
        <v>0</v>
      </c>
      <c r="AQ15" s="82">
        <f t="shared" si="1"/>
        <v>0</v>
      </c>
      <c r="AR15" s="82">
        <f t="shared" si="1"/>
        <v>0</v>
      </c>
      <c r="AS15" s="82">
        <f t="shared" si="1"/>
        <v>0</v>
      </c>
      <c r="AT15" s="82">
        <f t="shared" si="1"/>
        <v>0</v>
      </c>
      <c r="AU15" s="82">
        <f t="shared" si="1"/>
        <v>0</v>
      </c>
      <c r="AV15" s="82">
        <f t="shared" si="1"/>
        <v>0</v>
      </c>
      <c r="AW15" s="82">
        <f t="shared" si="1"/>
        <v>0</v>
      </c>
      <c r="AX15" s="82">
        <f t="shared" si="1"/>
        <v>0</v>
      </c>
      <c r="AY15" s="82">
        <f t="shared" si="1"/>
        <v>0</v>
      </c>
      <c r="AZ15" s="82">
        <v>0</v>
      </c>
    </row>
    <row r="16" spans="1:52" x14ac:dyDescent="0.35">
      <c r="A16" s="82">
        <v>1923</v>
      </c>
      <c r="B16" s="82">
        <v>6</v>
      </c>
      <c r="C16" s="83">
        <v>694793</v>
      </c>
      <c r="D16" s="83">
        <v>351021</v>
      </c>
      <c r="E16" s="83">
        <v>351021</v>
      </c>
      <c r="F16" s="83">
        <v>0</v>
      </c>
      <c r="G16" s="83">
        <v>0</v>
      </c>
      <c r="H16" s="83">
        <v>0</v>
      </c>
      <c r="I16" s="83">
        <v>343772</v>
      </c>
      <c r="J16" s="83">
        <v>343772</v>
      </c>
      <c r="K16" s="83">
        <v>0</v>
      </c>
      <c r="L16" s="83">
        <v>0</v>
      </c>
      <c r="M16" s="83">
        <v>0</v>
      </c>
      <c r="N16" s="83">
        <v>0</v>
      </c>
      <c r="O16" s="125" t="s">
        <v>42</v>
      </c>
      <c r="P16" s="83">
        <f t="shared" ref="P16:Z16" si="8">SUMIFS(C10:C109,$AB$10:$AB$109,"&gt;=5",$AB$10:$AB$109,"&lt;=9")</f>
        <v>3579327</v>
      </c>
      <c r="Q16" s="83">
        <f t="shared" si="8"/>
        <v>1811076</v>
      </c>
      <c r="R16" s="83">
        <f t="shared" si="8"/>
        <v>1811076</v>
      </c>
      <c r="S16" s="83">
        <f t="shared" si="8"/>
        <v>0</v>
      </c>
      <c r="T16" s="83">
        <f t="shared" si="8"/>
        <v>0</v>
      </c>
      <c r="U16" s="83">
        <f t="shared" si="8"/>
        <v>0</v>
      </c>
      <c r="V16" s="83">
        <f t="shared" si="8"/>
        <v>1768251</v>
      </c>
      <c r="W16" s="83">
        <f t="shared" si="8"/>
        <v>1768251</v>
      </c>
      <c r="X16" s="83">
        <f t="shared" si="8"/>
        <v>0</v>
      </c>
      <c r="Y16" s="83">
        <f t="shared" si="8"/>
        <v>0</v>
      </c>
      <c r="Z16" s="83">
        <f t="shared" si="8"/>
        <v>0</v>
      </c>
      <c r="AA16" s="83"/>
      <c r="AB16" s="93">
        <v>6</v>
      </c>
      <c r="AC16" s="123">
        <f t="shared" si="3"/>
        <v>4826939</v>
      </c>
      <c r="AD16" s="123">
        <f t="shared" si="3"/>
        <v>2442228</v>
      </c>
      <c r="AE16" s="123">
        <f t="shared" si="3"/>
        <v>2442228</v>
      </c>
      <c r="AF16" s="123">
        <f t="shared" si="3"/>
        <v>0</v>
      </c>
      <c r="AG16" s="123">
        <f t="shared" si="3"/>
        <v>0</v>
      </c>
      <c r="AH16" s="123">
        <f t="shared" si="3"/>
        <v>0</v>
      </c>
      <c r="AI16" s="123">
        <f t="shared" si="3"/>
        <v>2384711</v>
      </c>
      <c r="AJ16" s="123">
        <f t="shared" si="3"/>
        <v>2384711</v>
      </c>
      <c r="AK16" s="123">
        <f t="shared" si="3"/>
        <v>0</v>
      </c>
      <c r="AL16" s="123">
        <f t="shared" si="3"/>
        <v>0</v>
      </c>
      <c r="AM16" s="123">
        <f t="shared" si="3"/>
        <v>0</v>
      </c>
      <c r="AN16" s="123"/>
      <c r="AO16" s="82">
        <f t="shared" si="1"/>
        <v>0</v>
      </c>
      <c r="AP16" s="82">
        <f t="shared" si="1"/>
        <v>0</v>
      </c>
      <c r="AQ16" s="82">
        <f t="shared" si="1"/>
        <v>0</v>
      </c>
      <c r="AR16" s="82">
        <f t="shared" si="1"/>
        <v>0</v>
      </c>
      <c r="AS16" s="82">
        <f t="shared" si="1"/>
        <v>0</v>
      </c>
      <c r="AT16" s="82">
        <f t="shared" si="1"/>
        <v>0</v>
      </c>
      <c r="AU16" s="82">
        <f t="shared" si="1"/>
        <v>0</v>
      </c>
      <c r="AV16" s="82">
        <f t="shared" si="1"/>
        <v>0</v>
      </c>
      <c r="AW16" s="82">
        <f t="shared" si="1"/>
        <v>0</v>
      </c>
      <c r="AX16" s="82">
        <f t="shared" si="1"/>
        <v>0</v>
      </c>
      <c r="AY16" s="82">
        <f t="shared" si="1"/>
        <v>0</v>
      </c>
      <c r="AZ16" s="82">
        <v>0</v>
      </c>
    </row>
    <row r="17" spans="1:52" x14ac:dyDescent="0.35">
      <c r="A17" s="82">
        <v>1922</v>
      </c>
      <c r="B17" s="82">
        <v>7</v>
      </c>
      <c r="C17" s="83">
        <v>703455</v>
      </c>
      <c r="D17" s="83">
        <v>356126</v>
      </c>
      <c r="E17" s="83">
        <v>356126</v>
      </c>
      <c r="F17" s="83">
        <v>0</v>
      </c>
      <c r="G17" s="83">
        <v>0</v>
      </c>
      <c r="H17" s="83">
        <v>0</v>
      </c>
      <c r="I17" s="83">
        <v>347329</v>
      </c>
      <c r="J17" s="83">
        <v>347329</v>
      </c>
      <c r="K17" s="83">
        <v>0</v>
      </c>
      <c r="L17" s="83">
        <v>0</v>
      </c>
      <c r="M17" s="83">
        <v>0</v>
      </c>
      <c r="N17" s="83">
        <v>0</v>
      </c>
      <c r="O17" s="125" t="s">
        <v>43</v>
      </c>
      <c r="P17" s="83">
        <f t="shared" ref="P17:Z17" si="9">SUMIFS(C10:C109,$AB$10:$AB$109,"&gt;=10",$AB$10:$AB$109,"&lt;=17")</f>
        <v>4000388</v>
      </c>
      <c r="Q17" s="83">
        <f t="shared" si="9"/>
        <v>2022080</v>
      </c>
      <c r="R17" s="83">
        <f t="shared" si="9"/>
        <v>2022080</v>
      </c>
      <c r="S17" s="83">
        <f t="shared" si="9"/>
        <v>0</v>
      </c>
      <c r="T17" s="83">
        <f t="shared" si="9"/>
        <v>0</v>
      </c>
      <c r="U17" s="83">
        <f t="shared" si="9"/>
        <v>0</v>
      </c>
      <c r="V17" s="83">
        <f t="shared" si="9"/>
        <v>1978308</v>
      </c>
      <c r="W17" s="83">
        <f t="shared" si="9"/>
        <v>1964159</v>
      </c>
      <c r="X17" s="83">
        <f t="shared" si="9"/>
        <v>14123</v>
      </c>
      <c r="Y17" s="83">
        <f t="shared" si="9"/>
        <v>26</v>
      </c>
      <c r="Z17" s="83">
        <f t="shared" si="9"/>
        <v>0</v>
      </c>
      <c r="AA17" s="83"/>
      <c r="AB17" s="93">
        <v>7</v>
      </c>
      <c r="AC17" s="123">
        <f t="shared" si="3"/>
        <v>5530394</v>
      </c>
      <c r="AD17" s="123">
        <f t="shared" si="3"/>
        <v>2798354</v>
      </c>
      <c r="AE17" s="123">
        <f t="shared" si="3"/>
        <v>2798354</v>
      </c>
      <c r="AF17" s="123">
        <f t="shared" si="3"/>
        <v>0</v>
      </c>
      <c r="AG17" s="123">
        <f t="shared" si="3"/>
        <v>0</v>
      </c>
      <c r="AH17" s="123">
        <f t="shared" si="3"/>
        <v>0</v>
      </c>
      <c r="AI17" s="123">
        <f t="shared" si="3"/>
        <v>2732040</v>
      </c>
      <c r="AJ17" s="123">
        <f t="shared" si="3"/>
        <v>2732040</v>
      </c>
      <c r="AK17" s="123">
        <f t="shared" si="3"/>
        <v>0</v>
      </c>
      <c r="AL17" s="123">
        <f t="shared" si="3"/>
        <v>0</v>
      </c>
      <c r="AM17" s="123">
        <f t="shared" si="3"/>
        <v>0</v>
      </c>
      <c r="AN17" s="123"/>
      <c r="AO17" s="82">
        <f t="shared" si="1"/>
        <v>0</v>
      </c>
      <c r="AP17" s="82">
        <f t="shared" si="1"/>
        <v>0</v>
      </c>
      <c r="AQ17" s="82">
        <f t="shared" si="1"/>
        <v>0</v>
      </c>
      <c r="AR17" s="82">
        <f t="shared" si="1"/>
        <v>0</v>
      </c>
      <c r="AS17" s="82">
        <f t="shared" si="1"/>
        <v>0</v>
      </c>
      <c r="AT17" s="82">
        <f t="shared" si="1"/>
        <v>0</v>
      </c>
      <c r="AU17" s="82">
        <f t="shared" si="1"/>
        <v>0</v>
      </c>
      <c r="AV17" s="82">
        <f t="shared" si="1"/>
        <v>0</v>
      </c>
      <c r="AW17" s="82">
        <f t="shared" si="1"/>
        <v>0</v>
      </c>
      <c r="AX17" s="82">
        <f t="shared" si="1"/>
        <v>0</v>
      </c>
      <c r="AY17" s="82">
        <f t="shared" si="1"/>
        <v>0</v>
      </c>
      <c r="AZ17" s="82">
        <v>0</v>
      </c>
    </row>
    <row r="18" spans="1:52" x14ac:dyDescent="0.35">
      <c r="A18" s="82">
        <v>1921</v>
      </c>
      <c r="B18" s="82">
        <v>8</v>
      </c>
      <c r="C18" s="83">
        <v>737814</v>
      </c>
      <c r="D18" s="83">
        <v>373144</v>
      </c>
      <c r="E18" s="83">
        <v>373144</v>
      </c>
      <c r="F18" s="83">
        <v>0</v>
      </c>
      <c r="G18" s="83">
        <v>0</v>
      </c>
      <c r="H18" s="83">
        <v>0</v>
      </c>
      <c r="I18" s="83">
        <v>364670</v>
      </c>
      <c r="J18" s="83">
        <v>364670</v>
      </c>
      <c r="K18" s="83">
        <v>0</v>
      </c>
      <c r="L18" s="83">
        <v>0</v>
      </c>
      <c r="M18" s="83">
        <v>0</v>
      </c>
      <c r="N18" s="83">
        <v>0</v>
      </c>
      <c r="O18" s="125" t="s">
        <v>44</v>
      </c>
      <c r="P18" s="83">
        <f t="shared" ref="P18:Z18" si="10">SUMIFS(C10:C109,$AB$10:$AB$109,"&gt;=18",$AB$10:$AB$109,"&lt;=24")</f>
        <v>4678108</v>
      </c>
      <c r="Q18" s="83">
        <f t="shared" si="10"/>
        <v>2357838</v>
      </c>
      <c r="R18" s="83">
        <f t="shared" si="10"/>
        <v>2010410</v>
      </c>
      <c r="S18" s="83">
        <f t="shared" si="10"/>
        <v>343008</v>
      </c>
      <c r="T18" s="83">
        <f t="shared" si="10"/>
        <v>2998</v>
      </c>
      <c r="U18" s="83">
        <f t="shared" si="10"/>
        <v>1422</v>
      </c>
      <c r="V18" s="83">
        <f t="shared" si="10"/>
        <v>2320270</v>
      </c>
      <c r="W18" s="83">
        <f t="shared" si="10"/>
        <v>1447736</v>
      </c>
      <c r="X18" s="83">
        <f t="shared" si="10"/>
        <v>861121</v>
      </c>
      <c r="Y18" s="83">
        <f t="shared" si="10"/>
        <v>6156</v>
      </c>
      <c r="Z18" s="83">
        <f t="shared" si="10"/>
        <v>5257</v>
      </c>
      <c r="AA18" s="83"/>
      <c r="AB18" s="93">
        <v>8</v>
      </c>
      <c r="AC18" s="123">
        <f t="shared" si="3"/>
        <v>6268208</v>
      </c>
      <c r="AD18" s="123">
        <f t="shared" si="3"/>
        <v>3171498</v>
      </c>
      <c r="AE18" s="123">
        <f t="shared" si="3"/>
        <v>3171498</v>
      </c>
      <c r="AF18" s="123">
        <f t="shared" si="3"/>
        <v>0</v>
      </c>
      <c r="AG18" s="123">
        <f t="shared" si="3"/>
        <v>0</v>
      </c>
      <c r="AH18" s="123">
        <f t="shared" si="3"/>
        <v>0</v>
      </c>
      <c r="AI18" s="123">
        <f t="shared" si="3"/>
        <v>3096710</v>
      </c>
      <c r="AJ18" s="123">
        <f t="shared" si="3"/>
        <v>3096710</v>
      </c>
      <c r="AK18" s="123">
        <f t="shared" si="3"/>
        <v>0</v>
      </c>
      <c r="AL18" s="123">
        <f t="shared" si="3"/>
        <v>0</v>
      </c>
      <c r="AM18" s="123">
        <f t="shared" si="3"/>
        <v>0</v>
      </c>
      <c r="AN18" s="123"/>
      <c r="AO18" s="82">
        <f t="shared" si="1"/>
        <v>0</v>
      </c>
      <c r="AP18" s="82">
        <f t="shared" si="1"/>
        <v>0</v>
      </c>
      <c r="AQ18" s="82">
        <f t="shared" si="1"/>
        <v>0</v>
      </c>
      <c r="AR18" s="82">
        <f t="shared" si="1"/>
        <v>0</v>
      </c>
      <c r="AS18" s="82">
        <f t="shared" si="1"/>
        <v>0</v>
      </c>
      <c r="AT18" s="82">
        <f t="shared" si="1"/>
        <v>0</v>
      </c>
      <c r="AU18" s="82">
        <f t="shared" si="1"/>
        <v>0</v>
      </c>
      <c r="AV18" s="82">
        <f t="shared" si="1"/>
        <v>0</v>
      </c>
      <c r="AW18" s="82">
        <f t="shared" si="1"/>
        <v>0</v>
      </c>
      <c r="AX18" s="82">
        <f t="shared" si="1"/>
        <v>0</v>
      </c>
      <c r="AY18" s="82">
        <f t="shared" si="1"/>
        <v>0</v>
      </c>
      <c r="AZ18" s="82">
        <v>0</v>
      </c>
    </row>
    <row r="19" spans="1:52" x14ac:dyDescent="0.35">
      <c r="A19" s="82">
        <v>1920</v>
      </c>
      <c r="B19" s="82">
        <v>9</v>
      </c>
      <c r="C19" s="83">
        <v>759219</v>
      </c>
      <c r="D19" s="83">
        <v>385166</v>
      </c>
      <c r="E19" s="83">
        <v>385166</v>
      </c>
      <c r="F19" s="83">
        <v>0</v>
      </c>
      <c r="G19" s="83">
        <v>0</v>
      </c>
      <c r="H19" s="83">
        <v>0</v>
      </c>
      <c r="I19" s="83">
        <v>374053</v>
      </c>
      <c r="J19" s="83">
        <v>374053</v>
      </c>
      <c r="K19" s="83">
        <v>0</v>
      </c>
      <c r="L19" s="83">
        <v>0</v>
      </c>
      <c r="M19" s="83">
        <v>0</v>
      </c>
      <c r="N19" s="83">
        <v>0</v>
      </c>
      <c r="O19" s="125" t="s">
        <v>45</v>
      </c>
      <c r="P19" s="83">
        <f t="shared" ref="P19:Z19" si="11">SUMIFS(C10:C109,$AB$10:$AB$109,"&gt;=25",$AB$10:$AB$109,"&lt;=39")</f>
        <v>9369514</v>
      </c>
      <c r="Q19" s="83">
        <f t="shared" si="11"/>
        <v>4541000</v>
      </c>
      <c r="R19" s="83">
        <f t="shared" si="11"/>
        <v>1071086</v>
      </c>
      <c r="S19" s="83">
        <f t="shared" si="11"/>
        <v>3387515</v>
      </c>
      <c r="T19" s="83">
        <f t="shared" si="11"/>
        <v>50601</v>
      </c>
      <c r="U19" s="83">
        <f t="shared" si="11"/>
        <v>31798</v>
      </c>
      <c r="V19" s="83">
        <f t="shared" si="11"/>
        <v>4828514</v>
      </c>
      <c r="W19" s="83">
        <f t="shared" si="11"/>
        <v>932593</v>
      </c>
      <c r="X19" s="83">
        <f t="shared" si="11"/>
        <v>3670458</v>
      </c>
      <c r="Y19" s="83">
        <f t="shared" si="11"/>
        <v>168208</v>
      </c>
      <c r="Z19" s="83">
        <f t="shared" si="11"/>
        <v>57255</v>
      </c>
      <c r="AA19" s="83"/>
      <c r="AB19" s="93">
        <v>9</v>
      </c>
      <c r="AC19" s="123">
        <f t="shared" si="3"/>
        <v>7027427</v>
      </c>
      <c r="AD19" s="123">
        <f t="shared" si="3"/>
        <v>3556664</v>
      </c>
      <c r="AE19" s="123">
        <f t="shared" si="3"/>
        <v>3556664</v>
      </c>
      <c r="AF19" s="123">
        <f t="shared" si="3"/>
        <v>0</v>
      </c>
      <c r="AG19" s="123">
        <f t="shared" si="3"/>
        <v>0</v>
      </c>
      <c r="AH19" s="123">
        <f t="shared" si="3"/>
        <v>0</v>
      </c>
      <c r="AI19" s="123">
        <f t="shared" si="3"/>
        <v>3470763</v>
      </c>
      <c r="AJ19" s="123">
        <f t="shared" si="3"/>
        <v>3470763</v>
      </c>
      <c r="AK19" s="123">
        <f t="shared" si="3"/>
        <v>0</v>
      </c>
      <c r="AL19" s="123">
        <f t="shared" si="3"/>
        <v>0</v>
      </c>
      <c r="AM19" s="123">
        <f t="shared" si="3"/>
        <v>0</v>
      </c>
      <c r="AN19" s="123"/>
      <c r="AO19" s="82">
        <f t="shared" si="1"/>
        <v>0</v>
      </c>
      <c r="AP19" s="82">
        <f t="shared" si="1"/>
        <v>0</v>
      </c>
      <c r="AQ19" s="82">
        <f t="shared" si="1"/>
        <v>0</v>
      </c>
      <c r="AR19" s="82">
        <f t="shared" si="1"/>
        <v>0</v>
      </c>
      <c r="AS19" s="82">
        <f t="shared" si="1"/>
        <v>0</v>
      </c>
      <c r="AT19" s="82">
        <f t="shared" si="1"/>
        <v>0</v>
      </c>
      <c r="AU19" s="82">
        <f t="shared" si="1"/>
        <v>0</v>
      </c>
      <c r="AV19" s="82">
        <f t="shared" si="1"/>
        <v>0</v>
      </c>
      <c r="AW19" s="82">
        <f t="shared" si="1"/>
        <v>0</v>
      </c>
      <c r="AX19" s="82">
        <f t="shared" si="1"/>
        <v>0</v>
      </c>
      <c r="AY19" s="82">
        <f t="shared" si="1"/>
        <v>0</v>
      </c>
      <c r="AZ19" s="82">
        <v>0</v>
      </c>
    </row>
    <row r="20" spans="1:52" x14ac:dyDescent="0.35">
      <c r="A20" s="82">
        <v>1919</v>
      </c>
      <c r="B20" s="82">
        <v>10</v>
      </c>
      <c r="C20" s="83">
        <v>454382</v>
      </c>
      <c r="D20" s="83">
        <v>231123</v>
      </c>
      <c r="E20" s="83">
        <v>231123</v>
      </c>
      <c r="F20" s="83">
        <v>0</v>
      </c>
      <c r="G20" s="83">
        <v>0</v>
      </c>
      <c r="H20" s="83">
        <v>0</v>
      </c>
      <c r="I20" s="83">
        <v>223259</v>
      </c>
      <c r="J20" s="83">
        <v>223259</v>
      </c>
      <c r="K20" s="83">
        <v>0</v>
      </c>
      <c r="L20" s="83">
        <v>0</v>
      </c>
      <c r="M20" s="83">
        <v>0</v>
      </c>
      <c r="N20" s="83">
        <v>0</v>
      </c>
      <c r="O20" s="83" t="s">
        <v>46</v>
      </c>
      <c r="P20" s="83">
        <f t="shared" ref="P20:Z20" si="12">SUMIFS(C10:C109,$AB$10:$AB$109,"&gt;=40",$AB$10:$AB$109,"&lt;=54")</f>
        <v>7814425</v>
      </c>
      <c r="Q20" s="83">
        <f t="shared" si="12"/>
        <v>3624563</v>
      </c>
      <c r="R20" s="83">
        <f t="shared" si="12"/>
        <v>345498</v>
      </c>
      <c r="S20" s="83">
        <f t="shared" si="12"/>
        <v>3093846</v>
      </c>
      <c r="T20" s="83">
        <f t="shared" si="12"/>
        <v>140711</v>
      </c>
      <c r="U20" s="83">
        <f t="shared" si="12"/>
        <v>44508</v>
      </c>
      <c r="V20" s="83">
        <f t="shared" si="12"/>
        <v>4189862</v>
      </c>
      <c r="W20" s="83">
        <f t="shared" si="12"/>
        <v>475389</v>
      </c>
      <c r="X20" s="83">
        <f t="shared" si="12"/>
        <v>3017166</v>
      </c>
      <c r="Y20" s="83">
        <f t="shared" si="12"/>
        <v>631130</v>
      </c>
      <c r="Z20" s="83">
        <f t="shared" si="12"/>
        <v>66177</v>
      </c>
      <c r="AA20" s="83"/>
      <c r="AB20" s="93">
        <v>10</v>
      </c>
      <c r="AC20" s="123">
        <f t="shared" si="3"/>
        <v>7481809</v>
      </c>
      <c r="AD20" s="123">
        <f t="shared" si="3"/>
        <v>3787787</v>
      </c>
      <c r="AE20" s="123">
        <f t="shared" si="3"/>
        <v>3787787</v>
      </c>
      <c r="AF20" s="123">
        <f t="shared" si="3"/>
        <v>0</v>
      </c>
      <c r="AG20" s="123">
        <f t="shared" si="3"/>
        <v>0</v>
      </c>
      <c r="AH20" s="123">
        <f t="shared" si="3"/>
        <v>0</v>
      </c>
      <c r="AI20" s="123">
        <f t="shared" si="3"/>
        <v>3694022</v>
      </c>
      <c r="AJ20" s="123">
        <f t="shared" si="3"/>
        <v>3694022</v>
      </c>
      <c r="AK20" s="123">
        <f t="shared" si="3"/>
        <v>0</v>
      </c>
      <c r="AL20" s="123">
        <f t="shared" si="3"/>
        <v>0</v>
      </c>
      <c r="AM20" s="123">
        <f t="shared" si="3"/>
        <v>0</v>
      </c>
      <c r="AN20" s="123"/>
      <c r="AO20" s="82">
        <f t="shared" si="1"/>
        <v>0</v>
      </c>
      <c r="AP20" s="82">
        <f t="shared" si="1"/>
        <v>0</v>
      </c>
      <c r="AQ20" s="82">
        <f t="shared" si="1"/>
        <v>0</v>
      </c>
      <c r="AR20" s="82">
        <f t="shared" si="1"/>
        <v>0</v>
      </c>
      <c r="AS20" s="82">
        <f t="shared" si="1"/>
        <v>0</v>
      </c>
      <c r="AT20" s="82">
        <f t="shared" si="1"/>
        <v>0</v>
      </c>
      <c r="AU20" s="82">
        <f t="shared" si="1"/>
        <v>0</v>
      </c>
      <c r="AV20" s="82">
        <f t="shared" si="1"/>
        <v>0</v>
      </c>
      <c r="AW20" s="82">
        <f t="shared" si="1"/>
        <v>0</v>
      </c>
      <c r="AX20" s="82">
        <f t="shared" si="1"/>
        <v>0</v>
      </c>
      <c r="AY20" s="82">
        <f t="shared" si="1"/>
        <v>0</v>
      </c>
      <c r="AZ20" s="82">
        <v>0</v>
      </c>
    </row>
    <row r="21" spans="1:52" x14ac:dyDescent="0.35">
      <c r="A21" s="82">
        <v>1918</v>
      </c>
      <c r="B21" s="82">
        <v>11</v>
      </c>
      <c r="C21" s="83">
        <v>410323</v>
      </c>
      <c r="D21" s="83">
        <v>208587</v>
      </c>
      <c r="E21" s="83">
        <v>208587</v>
      </c>
      <c r="F21" s="83">
        <v>0</v>
      </c>
      <c r="G21" s="83">
        <v>0</v>
      </c>
      <c r="H21" s="83">
        <v>0</v>
      </c>
      <c r="I21" s="83">
        <v>201736</v>
      </c>
      <c r="J21" s="83">
        <v>201736</v>
      </c>
      <c r="K21" s="83">
        <v>0</v>
      </c>
      <c r="L21" s="83">
        <v>0</v>
      </c>
      <c r="M21" s="83">
        <v>0</v>
      </c>
      <c r="N21" s="83">
        <v>0</v>
      </c>
      <c r="O21" s="83" t="s">
        <v>47</v>
      </c>
      <c r="P21" s="83">
        <f t="shared" ref="P21:Z21" si="13">SUMIFS(C10:C109,$AB$10:$AB$109,"&gt;=55",$AB$10:$AB$109,"&lt;=64")</f>
        <v>4141248</v>
      </c>
      <c r="Q21" s="83">
        <f t="shared" si="13"/>
        <v>1952358</v>
      </c>
      <c r="R21" s="83">
        <f t="shared" si="13"/>
        <v>167204</v>
      </c>
      <c r="S21" s="83">
        <f t="shared" si="13"/>
        <v>1561281</v>
      </c>
      <c r="T21" s="83">
        <f t="shared" si="13"/>
        <v>204719</v>
      </c>
      <c r="U21" s="83">
        <f t="shared" si="13"/>
        <v>19154</v>
      </c>
      <c r="V21" s="83">
        <f t="shared" si="13"/>
        <v>2188890</v>
      </c>
      <c r="W21" s="83">
        <f t="shared" si="13"/>
        <v>234334</v>
      </c>
      <c r="X21" s="83">
        <f t="shared" si="13"/>
        <v>1268026</v>
      </c>
      <c r="Y21" s="83">
        <f t="shared" si="13"/>
        <v>663331</v>
      </c>
      <c r="Z21" s="83">
        <f t="shared" si="13"/>
        <v>23199</v>
      </c>
      <c r="AA21" s="83"/>
      <c r="AB21" s="93">
        <v>11</v>
      </c>
      <c r="AC21" s="123">
        <f t="shared" si="3"/>
        <v>7892132</v>
      </c>
      <c r="AD21" s="123">
        <f t="shared" si="3"/>
        <v>3996374</v>
      </c>
      <c r="AE21" s="123">
        <f t="shared" si="3"/>
        <v>3996374</v>
      </c>
      <c r="AF21" s="123">
        <f t="shared" si="3"/>
        <v>0</v>
      </c>
      <c r="AG21" s="123">
        <f t="shared" si="3"/>
        <v>0</v>
      </c>
      <c r="AH21" s="123">
        <f t="shared" si="3"/>
        <v>0</v>
      </c>
      <c r="AI21" s="123">
        <f t="shared" si="3"/>
        <v>3895758</v>
      </c>
      <c r="AJ21" s="123">
        <f t="shared" si="3"/>
        <v>3895758</v>
      </c>
      <c r="AK21" s="123">
        <f t="shared" si="3"/>
        <v>0</v>
      </c>
      <c r="AL21" s="123">
        <f t="shared" si="3"/>
        <v>0</v>
      </c>
      <c r="AM21" s="123">
        <f t="shared" si="3"/>
        <v>0</v>
      </c>
      <c r="AN21" s="123"/>
      <c r="AO21" s="82">
        <f t="shared" si="1"/>
        <v>0</v>
      </c>
      <c r="AP21" s="82">
        <f t="shared" si="1"/>
        <v>0</v>
      </c>
      <c r="AQ21" s="82">
        <f t="shared" si="1"/>
        <v>0</v>
      </c>
      <c r="AR21" s="82">
        <f t="shared" si="1"/>
        <v>0</v>
      </c>
      <c r="AS21" s="82">
        <f t="shared" si="1"/>
        <v>0</v>
      </c>
      <c r="AT21" s="82">
        <f t="shared" si="1"/>
        <v>0</v>
      </c>
      <c r="AU21" s="82">
        <f t="shared" si="1"/>
        <v>0</v>
      </c>
      <c r="AV21" s="82">
        <f t="shared" si="1"/>
        <v>0</v>
      </c>
      <c r="AW21" s="82">
        <f t="shared" si="1"/>
        <v>0</v>
      </c>
      <c r="AX21" s="82">
        <f t="shared" si="1"/>
        <v>0</v>
      </c>
      <c r="AY21" s="82">
        <f t="shared" si="1"/>
        <v>0</v>
      </c>
      <c r="AZ21" s="82">
        <v>0</v>
      </c>
    </row>
    <row r="22" spans="1:52" x14ac:dyDescent="0.35">
      <c r="A22" s="82">
        <v>1917</v>
      </c>
      <c r="B22" s="82">
        <v>12</v>
      </c>
      <c r="C22" s="83">
        <v>362257</v>
      </c>
      <c r="D22" s="83">
        <v>183731</v>
      </c>
      <c r="E22" s="83">
        <v>183731</v>
      </c>
      <c r="F22" s="83">
        <v>0</v>
      </c>
      <c r="G22" s="83">
        <v>0</v>
      </c>
      <c r="H22" s="83">
        <v>0</v>
      </c>
      <c r="I22" s="83">
        <v>178526</v>
      </c>
      <c r="J22" s="83">
        <v>178526</v>
      </c>
      <c r="K22" s="83">
        <v>0</v>
      </c>
      <c r="L22" s="83">
        <v>0</v>
      </c>
      <c r="M22" s="83">
        <v>0</v>
      </c>
      <c r="N22" s="83">
        <v>0</v>
      </c>
      <c r="O22" s="83" t="s">
        <v>48</v>
      </c>
      <c r="P22" s="83">
        <f t="shared" ref="P22:Z22" si="14">SUMIFS(C10:C109,$AB$10:$AB$109,"&gt;=65",$AB$10:$AB$109,"&lt;=79")</f>
        <v>3419474</v>
      </c>
      <c r="Q22" s="83">
        <f t="shared" si="14"/>
        <v>1502572</v>
      </c>
      <c r="R22" s="83">
        <f t="shared" si="14"/>
        <v>113457</v>
      </c>
      <c r="S22" s="83">
        <f t="shared" si="14"/>
        <v>1000075</v>
      </c>
      <c r="T22" s="83">
        <f t="shared" si="14"/>
        <v>380241</v>
      </c>
      <c r="U22" s="83">
        <f t="shared" si="14"/>
        <v>8799</v>
      </c>
      <c r="V22" s="83">
        <f t="shared" si="14"/>
        <v>1916902</v>
      </c>
      <c r="W22" s="83">
        <f t="shared" si="14"/>
        <v>196066</v>
      </c>
      <c r="X22" s="83">
        <f t="shared" si="14"/>
        <v>629131</v>
      </c>
      <c r="Y22" s="83">
        <f t="shared" si="14"/>
        <v>1079767</v>
      </c>
      <c r="Z22" s="83">
        <f t="shared" si="14"/>
        <v>11938</v>
      </c>
      <c r="AA22" s="83"/>
      <c r="AB22" s="93">
        <v>12</v>
      </c>
      <c r="AC22" s="123">
        <f t="shared" si="3"/>
        <v>8254389</v>
      </c>
      <c r="AD22" s="123">
        <f t="shared" si="3"/>
        <v>4180105</v>
      </c>
      <c r="AE22" s="123">
        <f t="shared" si="3"/>
        <v>4180105</v>
      </c>
      <c r="AF22" s="123">
        <f t="shared" si="3"/>
        <v>0</v>
      </c>
      <c r="AG22" s="123">
        <f t="shared" si="3"/>
        <v>0</v>
      </c>
      <c r="AH22" s="123">
        <f t="shared" si="3"/>
        <v>0</v>
      </c>
      <c r="AI22" s="123">
        <f t="shared" si="3"/>
        <v>4074284</v>
      </c>
      <c r="AJ22" s="123">
        <f t="shared" si="3"/>
        <v>4074284</v>
      </c>
      <c r="AK22" s="123">
        <f t="shared" si="3"/>
        <v>0</v>
      </c>
      <c r="AL22" s="123">
        <f t="shared" si="3"/>
        <v>0</v>
      </c>
      <c r="AM22" s="123">
        <f t="shared" si="3"/>
        <v>0</v>
      </c>
      <c r="AN22" s="123"/>
      <c r="AO22" s="82">
        <f t="shared" si="1"/>
        <v>0</v>
      </c>
      <c r="AP22" s="82">
        <f t="shared" si="1"/>
        <v>0</v>
      </c>
      <c r="AQ22" s="82">
        <f t="shared" si="1"/>
        <v>0</v>
      </c>
      <c r="AR22" s="82">
        <f t="shared" si="1"/>
        <v>0</v>
      </c>
      <c r="AS22" s="82">
        <f t="shared" si="1"/>
        <v>0</v>
      </c>
      <c r="AT22" s="82">
        <f t="shared" si="1"/>
        <v>0</v>
      </c>
      <c r="AU22" s="82">
        <f t="shared" si="1"/>
        <v>0</v>
      </c>
      <c r="AV22" s="82">
        <f t="shared" si="1"/>
        <v>0</v>
      </c>
      <c r="AW22" s="82">
        <f t="shared" si="1"/>
        <v>0</v>
      </c>
      <c r="AX22" s="82">
        <f t="shared" si="1"/>
        <v>0</v>
      </c>
      <c r="AY22" s="82">
        <f t="shared" si="1"/>
        <v>0</v>
      </c>
      <c r="AZ22" s="82">
        <v>0</v>
      </c>
    </row>
    <row r="23" spans="1:52" x14ac:dyDescent="0.35">
      <c r="A23" s="82">
        <v>1916</v>
      </c>
      <c r="B23" s="82">
        <v>13</v>
      </c>
      <c r="C23" s="83">
        <v>343900</v>
      </c>
      <c r="D23" s="83">
        <v>174720</v>
      </c>
      <c r="E23" s="83">
        <v>174720</v>
      </c>
      <c r="F23" s="83">
        <v>0</v>
      </c>
      <c r="G23" s="83">
        <v>0</v>
      </c>
      <c r="H23" s="83">
        <v>0</v>
      </c>
      <c r="I23" s="83">
        <v>169180</v>
      </c>
      <c r="J23" s="83">
        <v>169180</v>
      </c>
      <c r="K23" s="83">
        <v>0</v>
      </c>
      <c r="L23" s="83">
        <v>0</v>
      </c>
      <c r="M23" s="83">
        <v>0</v>
      </c>
      <c r="N23" s="83">
        <v>0</v>
      </c>
      <c r="O23" s="83" t="s">
        <v>49</v>
      </c>
      <c r="P23" s="83">
        <f t="shared" ref="P23:Z23" si="15">SUMIFS(C10:C109,$AB$10:$AB$109,"&gt;=80",$AB$10:$AB$109,"&lt;=105")</f>
        <v>461408</v>
      </c>
      <c r="Q23" s="83">
        <f t="shared" si="15"/>
        <v>165853</v>
      </c>
      <c r="R23" s="83">
        <f t="shared" si="15"/>
        <v>9821</v>
      </c>
      <c r="S23" s="83">
        <f t="shared" si="15"/>
        <v>63173</v>
      </c>
      <c r="T23" s="83">
        <f t="shared" si="15"/>
        <v>92232</v>
      </c>
      <c r="U23" s="83">
        <f t="shared" si="15"/>
        <v>356</v>
      </c>
      <c r="V23" s="83">
        <f t="shared" si="15"/>
        <v>295555</v>
      </c>
      <c r="W23" s="83">
        <f t="shared" si="15"/>
        <v>27882</v>
      </c>
      <c r="X23" s="83">
        <f t="shared" si="15"/>
        <v>28651</v>
      </c>
      <c r="Y23" s="83">
        <f t="shared" si="15"/>
        <v>237483</v>
      </c>
      <c r="Z23" s="83">
        <f t="shared" si="15"/>
        <v>724</v>
      </c>
      <c r="AA23" s="83"/>
      <c r="AB23" s="93">
        <v>13</v>
      </c>
      <c r="AC23" s="123">
        <f t="shared" si="3"/>
        <v>8598289</v>
      </c>
      <c r="AD23" s="123">
        <f t="shared" si="3"/>
        <v>4354825</v>
      </c>
      <c r="AE23" s="123">
        <f t="shared" si="3"/>
        <v>4354825</v>
      </c>
      <c r="AF23" s="123">
        <f t="shared" si="3"/>
        <v>0</v>
      </c>
      <c r="AG23" s="123">
        <f t="shared" si="3"/>
        <v>0</v>
      </c>
      <c r="AH23" s="123">
        <f t="shared" si="3"/>
        <v>0</v>
      </c>
      <c r="AI23" s="123">
        <f t="shared" si="3"/>
        <v>4243464</v>
      </c>
      <c r="AJ23" s="123">
        <f t="shared" si="3"/>
        <v>4243464</v>
      </c>
      <c r="AK23" s="123">
        <f t="shared" si="3"/>
        <v>0</v>
      </c>
      <c r="AL23" s="123">
        <f t="shared" si="3"/>
        <v>0</v>
      </c>
      <c r="AM23" s="123">
        <f t="shared" si="3"/>
        <v>0</v>
      </c>
      <c r="AN23" s="123"/>
      <c r="AO23" s="82">
        <f t="shared" si="1"/>
        <v>0</v>
      </c>
      <c r="AP23" s="82">
        <f t="shared" si="1"/>
        <v>0</v>
      </c>
      <c r="AQ23" s="82">
        <f t="shared" si="1"/>
        <v>0</v>
      </c>
      <c r="AR23" s="82">
        <f t="shared" si="1"/>
        <v>0</v>
      </c>
      <c r="AS23" s="82">
        <f t="shared" si="1"/>
        <v>0</v>
      </c>
      <c r="AT23" s="82">
        <f t="shared" si="1"/>
        <v>0</v>
      </c>
      <c r="AU23" s="82">
        <f t="shared" si="1"/>
        <v>0</v>
      </c>
      <c r="AV23" s="82">
        <f t="shared" si="1"/>
        <v>1</v>
      </c>
      <c r="AW23" s="82">
        <f t="shared" si="1"/>
        <v>0</v>
      </c>
      <c r="AX23" s="82">
        <f t="shared" si="1"/>
        <v>0</v>
      </c>
      <c r="AY23" s="82">
        <f t="shared" si="1"/>
        <v>0</v>
      </c>
      <c r="AZ23" s="82">
        <v>0</v>
      </c>
    </row>
    <row r="24" spans="1:52" x14ac:dyDescent="0.35">
      <c r="A24" s="82">
        <v>1915</v>
      </c>
      <c r="B24" s="82">
        <v>14</v>
      </c>
      <c r="C24" s="83">
        <v>430641</v>
      </c>
      <c r="D24" s="83">
        <v>217836</v>
      </c>
      <c r="E24" s="83">
        <v>217836</v>
      </c>
      <c r="F24" s="83">
        <v>0</v>
      </c>
      <c r="G24" s="83">
        <v>0</v>
      </c>
      <c r="H24" s="83">
        <v>0</v>
      </c>
      <c r="I24" s="83">
        <v>212805</v>
      </c>
      <c r="J24" s="83">
        <v>212805</v>
      </c>
      <c r="K24" s="83">
        <v>0</v>
      </c>
      <c r="L24" s="83">
        <v>0</v>
      </c>
      <c r="M24" s="83">
        <v>0</v>
      </c>
      <c r="N24" s="83">
        <v>0</v>
      </c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93">
        <v>14</v>
      </c>
      <c r="AC24" s="123">
        <f t="shared" si="3"/>
        <v>9028930</v>
      </c>
      <c r="AD24" s="123">
        <f t="shared" si="3"/>
        <v>4572661</v>
      </c>
      <c r="AE24" s="123">
        <f t="shared" si="3"/>
        <v>4572661</v>
      </c>
      <c r="AF24" s="123">
        <f t="shared" si="3"/>
        <v>0</v>
      </c>
      <c r="AG24" s="123">
        <f t="shared" si="3"/>
        <v>0</v>
      </c>
      <c r="AH24" s="123">
        <f t="shared" si="3"/>
        <v>0</v>
      </c>
      <c r="AI24" s="123">
        <f t="shared" si="3"/>
        <v>4456269</v>
      </c>
      <c r="AJ24" s="123">
        <f t="shared" si="3"/>
        <v>4456269</v>
      </c>
      <c r="AK24" s="123">
        <f t="shared" si="3"/>
        <v>0</v>
      </c>
      <c r="AL24" s="123">
        <f t="shared" si="3"/>
        <v>0</v>
      </c>
      <c r="AM24" s="123">
        <f t="shared" si="3"/>
        <v>0</v>
      </c>
      <c r="AN24" s="123"/>
      <c r="AO24" s="82">
        <f t="shared" si="1"/>
        <v>0</v>
      </c>
      <c r="AP24" s="82">
        <f t="shared" si="1"/>
        <v>0</v>
      </c>
      <c r="AQ24" s="82">
        <f t="shared" si="1"/>
        <v>1</v>
      </c>
      <c r="AR24" s="82">
        <f t="shared" si="1"/>
        <v>0</v>
      </c>
      <c r="AS24" s="82">
        <f t="shared" si="1"/>
        <v>0</v>
      </c>
      <c r="AT24" s="82">
        <f t="shared" si="1"/>
        <v>0</v>
      </c>
      <c r="AU24" s="82">
        <f t="shared" si="1"/>
        <v>0</v>
      </c>
      <c r="AV24" s="82">
        <f t="shared" si="1"/>
        <v>0</v>
      </c>
      <c r="AW24" s="82">
        <f t="shared" si="1"/>
        <v>0</v>
      </c>
      <c r="AX24" s="82">
        <f t="shared" si="1"/>
        <v>0</v>
      </c>
      <c r="AY24" s="82">
        <f t="shared" si="1"/>
        <v>0</v>
      </c>
      <c r="AZ24" s="82">
        <v>0</v>
      </c>
    </row>
    <row r="25" spans="1:52" x14ac:dyDescent="0.35">
      <c r="A25" s="82">
        <v>1914</v>
      </c>
      <c r="B25" s="82">
        <v>15</v>
      </c>
      <c r="C25" s="83">
        <v>658728</v>
      </c>
      <c r="D25" s="83">
        <v>331064</v>
      </c>
      <c r="E25" s="83">
        <v>331064</v>
      </c>
      <c r="F25" s="83">
        <v>0</v>
      </c>
      <c r="G25" s="83">
        <v>0</v>
      </c>
      <c r="H25" s="83">
        <v>0</v>
      </c>
      <c r="I25" s="83">
        <v>327664</v>
      </c>
      <c r="J25" s="83">
        <v>326608</v>
      </c>
      <c r="K25" s="83">
        <v>1056</v>
      </c>
      <c r="L25" s="83">
        <v>0</v>
      </c>
      <c r="M25" s="83">
        <v>0</v>
      </c>
      <c r="N25" s="83">
        <v>0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93">
        <v>15</v>
      </c>
      <c r="AC25" s="123">
        <f t="shared" si="3"/>
        <v>9687658</v>
      </c>
      <c r="AD25" s="123">
        <f t="shared" si="3"/>
        <v>4903725</v>
      </c>
      <c r="AE25" s="123">
        <f t="shared" si="3"/>
        <v>4903725</v>
      </c>
      <c r="AF25" s="123">
        <f t="shared" si="3"/>
        <v>0</v>
      </c>
      <c r="AG25" s="123">
        <f t="shared" si="3"/>
        <v>0</v>
      </c>
      <c r="AH25" s="123">
        <f t="shared" si="3"/>
        <v>0</v>
      </c>
      <c r="AI25" s="123">
        <f t="shared" si="3"/>
        <v>4783933</v>
      </c>
      <c r="AJ25" s="123">
        <f t="shared" si="3"/>
        <v>4782877</v>
      </c>
      <c r="AK25" s="123">
        <f t="shared" si="3"/>
        <v>1056</v>
      </c>
      <c r="AL25" s="123">
        <f t="shared" si="3"/>
        <v>0</v>
      </c>
      <c r="AM25" s="123">
        <f t="shared" si="3"/>
        <v>0</v>
      </c>
      <c r="AN25" s="123"/>
      <c r="AO25" s="82">
        <f t="shared" si="1"/>
        <v>0</v>
      </c>
      <c r="AP25" s="82">
        <f t="shared" si="1"/>
        <v>0</v>
      </c>
      <c r="AQ25" s="82">
        <f t="shared" si="1"/>
        <v>0</v>
      </c>
      <c r="AR25" s="82">
        <f t="shared" si="1"/>
        <v>0</v>
      </c>
      <c r="AS25" s="82">
        <f t="shared" si="1"/>
        <v>0</v>
      </c>
      <c r="AT25" s="82">
        <f t="shared" si="1"/>
        <v>0</v>
      </c>
      <c r="AU25" s="82">
        <f t="shared" si="1"/>
        <v>0</v>
      </c>
      <c r="AV25" s="82">
        <f t="shared" si="1"/>
        <v>0</v>
      </c>
      <c r="AW25" s="82">
        <f t="shared" si="1"/>
        <v>0</v>
      </c>
      <c r="AX25" s="82">
        <f t="shared" si="1"/>
        <v>0</v>
      </c>
      <c r="AY25" s="82">
        <f t="shared" si="1"/>
        <v>0</v>
      </c>
      <c r="AZ25" s="82">
        <v>0</v>
      </c>
    </row>
    <row r="26" spans="1:52" x14ac:dyDescent="0.35">
      <c r="A26" s="82">
        <v>1913</v>
      </c>
      <c r="B26" s="82">
        <v>16</v>
      </c>
      <c r="C26" s="83">
        <v>668235</v>
      </c>
      <c r="D26" s="83">
        <v>337230</v>
      </c>
      <c r="E26" s="83">
        <v>337230</v>
      </c>
      <c r="F26" s="83">
        <v>0</v>
      </c>
      <c r="G26" s="83">
        <v>0</v>
      </c>
      <c r="H26" s="83">
        <v>0</v>
      </c>
      <c r="I26" s="83">
        <v>331005</v>
      </c>
      <c r="J26" s="83">
        <v>328205</v>
      </c>
      <c r="K26" s="83">
        <v>2800</v>
      </c>
      <c r="L26" s="83">
        <v>0</v>
      </c>
      <c r="M26" s="83">
        <v>0</v>
      </c>
      <c r="N26" s="83">
        <v>0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93">
        <v>16</v>
      </c>
      <c r="AC26" s="123">
        <f t="shared" si="3"/>
        <v>10355893</v>
      </c>
      <c r="AD26" s="123">
        <f t="shared" si="3"/>
        <v>5240955</v>
      </c>
      <c r="AE26" s="123">
        <f t="shared" si="3"/>
        <v>5240955</v>
      </c>
      <c r="AF26" s="123">
        <f t="shared" si="3"/>
        <v>0</v>
      </c>
      <c r="AG26" s="123">
        <f t="shared" si="3"/>
        <v>0</v>
      </c>
      <c r="AH26" s="123">
        <f t="shared" si="3"/>
        <v>0</v>
      </c>
      <c r="AI26" s="123">
        <f t="shared" si="3"/>
        <v>5114938</v>
      </c>
      <c r="AJ26" s="123">
        <f t="shared" si="3"/>
        <v>5111082</v>
      </c>
      <c r="AK26" s="123">
        <f t="shared" si="3"/>
        <v>3856</v>
      </c>
      <c r="AL26" s="123">
        <f t="shared" si="3"/>
        <v>0</v>
      </c>
      <c r="AM26" s="123">
        <f t="shared" si="3"/>
        <v>0</v>
      </c>
      <c r="AN26" s="123"/>
      <c r="AO26" s="82">
        <f t="shared" ref="AO26:AY49" si="16">IF(AND(AC26&lt;=AC$111,AC27&gt;=AC$111),1,0)</f>
        <v>0</v>
      </c>
      <c r="AP26" s="82">
        <f t="shared" si="16"/>
        <v>0</v>
      </c>
      <c r="AQ26" s="82">
        <f t="shared" si="16"/>
        <v>0</v>
      </c>
      <c r="AR26" s="82">
        <f t="shared" si="16"/>
        <v>0</v>
      </c>
      <c r="AS26" s="82">
        <f t="shared" si="16"/>
        <v>0</v>
      </c>
      <c r="AT26" s="82">
        <f t="shared" si="16"/>
        <v>0</v>
      </c>
      <c r="AU26" s="82">
        <f t="shared" si="16"/>
        <v>0</v>
      </c>
      <c r="AV26" s="82">
        <f t="shared" si="16"/>
        <v>0</v>
      </c>
      <c r="AW26" s="82">
        <f t="shared" si="16"/>
        <v>0</v>
      </c>
      <c r="AX26" s="82">
        <f t="shared" si="16"/>
        <v>0</v>
      </c>
      <c r="AY26" s="82">
        <f t="shared" si="16"/>
        <v>0</v>
      </c>
      <c r="AZ26" s="82">
        <v>0</v>
      </c>
    </row>
    <row r="27" spans="1:52" x14ac:dyDescent="0.35">
      <c r="A27" s="82">
        <v>1912</v>
      </c>
      <c r="B27" s="82">
        <v>17</v>
      </c>
      <c r="C27" s="83">
        <v>671922</v>
      </c>
      <c r="D27" s="83">
        <v>337789</v>
      </c>
      <c r="E27" s="83">
        <v>337789</v>
      </c>
      <c r="F27" s="83">
        <v>0</v>
      </c>
      <c r="G27" s="83">
        <v>0</v>
      </c>
      <c r="H27" s="83">
        <v>0</v>
      </c>
      <c r="I27" s="83">
        <v>334133</v>
      </c>
      <c r="J27" s="83">
        <v>323840</v>
      </c>
      <c r="K27" s="83">
        <v>10267</v>
      </c>
      <c r="L27" s="83">
        <v>26</v>
      </c>
      <c r="M27" s="83">
        <v>0</v>
      </c>
      <c r="N27" s="83">
        <v>0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93">
        <v>17</v>
      </c>
      <c r="AC27" s="123">
        <f t="shared" ref="AC27:AM42" si="17">AC26+C27</f>
        <v>11027815</v>
      </c>
      <c r="AD27" s="123">
        <f t="shared" si="17"/>
        <v>5578744</v>
      </c>
      <c r="AE27" s="123">
        <f t="shared" si="17"/>
        <v>5578744</v>
      </c>
      <c r="AF27" s="123">
        <f t="shared" si="17"/>
        <v>0</v>
      </c>
      <c r="AG27" s="123">
        <f t="shared" si="17"/>
        <v>0</v>
      </c>
      <c r="AH27" s="123">
        <f t="shared" si="17"/>
        <v>0</v>
      </c>
      <c r="AI27" s="123">
        <f t="shared" si="17"/>
        <v>5449071</v>
      </c>
      <c r="AJ27" s="123">
        <f t="shared" si="17"/>
        <v>5434922</v>
      </c>
      <c r="AK27" s="123">
        <f t="shared" si="17"/>
        <v>14123</v>
      </c>
      <c r="AL27" s="123">
        <f t="shared" si="17"/>
        <v>26</v>
      </c>
      <c r="AM27" s="123">
        <f t="shared" si="17"/>
        <v>0</v>
      </c>
      <c r="AN27" s="123"/>
      <c r="AO27" s="82">
        <f t="shared" si="16"/>
        <v>0</v>
      </c>
      <c r="AP27" s="82">
        <f t="shared" si="16"/>
        <v>0</v>
      </c>
      <c r="AQ27" s="82">
        <f t="shared" si="16"/>
        <v>0</v>
      </c>
      <c r="AR27" s="82">
        <f t="shared" si="16"/>
        <v>0</v>
      </c>
      <c r="AS27" s="82">
        <f t="shared" si="16"/>
        <v>0</v>
      </c>
      <c r="AT27" s="82">
        <f t="shared" si="16"/>
        <v>0</v>
      </c>
      <c r="AU27" s="82">
        <f t="shared" si="16"/>
        <v>0</v>
      </c>
      <c r="AV27" s="82">
        <f t="shared" si="16"/>
        <v>0</v>
      </c>
      <c r="AW27" s="82">
        <f t="shared" si="16"/>
        <v>0</v>
      </c>
      <c r="AX27" s="82">
        <f t="shared" si="16"/>
        <v>0</v>
      </c>
      <c r="AY27" s="82">
        <f t="shared" si="16"/>
        <v>0</v>
      </c>
      <c r="AZ27" s="82">
        <v>0</v>
      </c>
    </row>
    <row r="28" spans="1:52" x14ac:dyDescent="0.35">
      <c r="A28" s="82">
        <v>1911</v>
      </c>
      <c r="B28" s="82">
        <v>18</v>
      </c>
      <c r="C28" s="83">
        <v>634363</v>
      </c>
      <c r="D28" s="83">
        <v>317527</v>
      </c>
      <c r="E28" s="83">
        <v>316073</v>
      </c>
      <c r="F28" s="83">
        <v>1438</v>
      </c>
      <c r="G28" s="83">
        <v>10</v>
      </c>
      <c r="H28" s="83">
        <v>6</v>
      </c>
      <c r="I28" s="83">
        <v>316836</v>
      </c>
      <c r="J28" s="83">
        <v>290798</v>
      </c>
      <c r="K28" s="83">
        <v>25965</v>
      </c>
      <c r="L28" s="83">
        <v>35</v>
      </c>
      <c r="M28" s="83">
        <v>38</v>
      </c>
      <c r="N28" s="83">
        <v>0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93">
        <v>18</v>
      </c>
      <c r="AC28" s="123">
        <f t="shared" si="17"/>
        <v>11662178</v>
      </c>
      <c r="AD28" s="123">
        <f t="shared" si="17"/>
        <v>5896271</v>
      </c>
      <c r="AE28" s="123">
        <f t="shared" si="17"/>
        <v>5894817</v>
      </c>
      <c r="AF28" s="123">
        <f t="shared" si="17"/>
        <v>1438</v>
      </c>
      <c r="AG28" s="123">
        <f t="shared" si="17"/>
        <v>10</v>
      </c>
      <c r="AH28" s="123">
        <f t="shared" si="17"/>
        <v>6</v>
      </c>
      <c r="AI28" s="123">
        <f t="shared" si="17"/>
        <v>5765907</v>
      </c>
      <c r="AJ28" s="123">
        <f t="shared" si="17"/>
        <v>5725720</v>
      </c>
      <c r="AK28" s="123">
        <f t="shared" si="17"/>
        <v>40088</v>
      </c>
      <c r="AL28" s="123">
        <f t="shared" si="17"/>
        <v>61</v>
      </c>
      <c r="AM28" s="123">
        <f t="shared" si="17"/>
        <v>38</v>
      </c>
      <c r="AN28" s="123"/>
      <c r="AO28" s="82">
        <f t="shared" si="16"/>
        <v>0</v>
      </c>
      <c r="AP28" s="82">
        <f t="shared" si="16"/>
        <v>0</v>
      </c>
      <c r="AQ28" s="82">
        <f t="shared" si="16"/>
        <v>0</v>
      </c>
      <c r="AR28" s="82">
        <f t="shared" si="16"/>
        <v>0</v>
      </c>
      <c r="AS28" s="82">
        <f t="shared" si="16"/>
        <v>0</v>
      </c>
      <c r="AT28" s="82">
        <f t="shared" si="16"/>
        <v>0</v>
      </c>
      <c r="AU28" s="82">
        <f t="shared" si="16"/>
        <v>0</v>
      </c>
      <c r="AV28" s="82">
        <f t="shared" si="16"/>
        <v>0</v>
      </c>
      <c r="AW28" s="82">
        <f t="shared" si="16"/>
        <v>0</v>
      </c>
      <c r="AX28" s="82">
        <f t="shared" si="16"/>
        <v>0</v>
      </c>
      <c r="AY28" s="82">
        <f t="shared" si="16"/>
        <v>0</v>
      </c>
      <c r="AZ28" s="82">
        <v>0</v>
      </c>
    </row>
    <row r="29" spans="1:52" x14ac:dyDescent="0.35">
      <c r="A29" s="82">
        <v>1910</v>
      </c>
      <c r="B29" s="82">
        <v>19</v>
      </c>
      <c r="C29" s="83">
        <v>672686</v>
      </c>
      <c r="D29" s="83">
        <v>336287</v>
      </c>
      <c r="E29" s="83">
        <v>330307</v>
      </c>
      <c r="F29" s="83">
        <v>5933</v>
      </c>
      <c r="G29" s="83">
        <v>34</v>
      </c>
      <c r="H29" s="83">
        <v>13</v>
      </c>
      <c r="I29" s="83">
        <v>336399</v>
      </c>
      <c r="J29" s="83">
        <v>276036</v>
      </c>
      <c r="K29" s="83">
        <v>59856</v>
      </c>
      <c r="L29" s="83">
        <v>360</v>
      </c>
      <c r="M29" s="83">
        <v>147</v>
      </c>
      <c r="N29" s="83">
        <v>0</v>
      </c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93">
        <v>19</v>
      </c>
      <c r="AC29" s="123">
        <f t="shared" si="17"/>
        <v>12334864</v>
      </c>
      <c r="AD29" s="123">
        <f t="shared" si="17"/>
        <v>6232558</v>
      </c>
      <c r="AE29" s="123">
        <f t="shared" si="17"/>
        <v>6225124</v>
      </c>
      <c r="AF29" s="123">
        <f t="shared" si="17"/>
        <v>7371</v>
      </c>
      <c r="AG29" s="123">
        <f t="shared" si="17"/>
        <v>44</v>
      </c>
      <c r="AH29" s="123">
        <f t="shared" si="17"/>
        <v>19</v>
      </c>
      <c r="AI29" s="123">
        <f t="shared" si="17"/>
        <v>6102306</v>
      </c>
      <c r="AJ29" s="123">
        <f t="shared" si="17"/>
        <v>6001756</v>
      </c>
      <c r="AK29" s="123">
        <f t="shared" si="17"/>
        <v>99944</v>
      </c>
      <c r="AL29" s="123">
        <f t="shared" si="17"/>
        <v>421</v>
      </c>
      <c r="AM29" s="123">
        <f t="shared" si="17"/>
        <v>185</v>
      </c>
      <c r="AN29" s="123"/>
      <c r="AO29" s="82">
        <f t="shared" si="16"/>
        <v>0</v>
      </c>
      <c r="AP29" s="82">
        <f t="shared" si="16"/>
        <v>0</v>
      </c>
      <c r="AQ29" s="82">
        <f t="shared" si="16"/>
        <v>0</v>
      </c>
      <c r="AR29" s="82">
        <f t="shared" si="16"/>
        <v>0</v>
      </c>
      <c r="AS29" s="82">
        <f t="shared" si="16"/>
        <v>0</v>
      </c>
      <c r="AT29" s="82">
        <f t="shared" si="16"/>
        <v>0</v>
      </c>
      <c r="AU29" s="82">
        <f t="shared" si="16"/>
        <v>0</v>
      </c>
      <c r="AV29" s="82">
        <f t="shared" si="16"/>
        <v>0</v>
      </c>
      <c r="AW29" s="82">
        <f t="shared" si="16"/>
        <v>0</v>
      </c>
      <c r="AX29" s="82">
        <f t="shared" si="16"/>
        <v>0</v>
      </c>
      <c r="AY29" s="82">
        <f t="shared" si="16"/>
        <v>0</v>
      </c>
      <c r="AZ29" s="82">
        <v>0</v>
      </c>
    </row>
    <row r="30" spans="1:52" x14ac:dyDescent="0.35">
      <c r="A30" s="82">
        <v>1909</v>
      </c>
      <c r="B30" s="82">
        <v>20</v>
      </c>
      <c r="C30" s="83">
        <v>670425</v>
      </c>
      <c r="D30" s="83">
        <v>338971</v>
      </c>
      <c r="E30" s="83">
        <v>325481</v>
      </c>
      <c r="F30" s="83">
        <v>13203</v>
      </c>
      <c r="G30" s="83">
        <v>220</v>
      </c>
      <c r="H30" s="83">
        <v>67</v>
      </c>
      <c r="I30" s="83">
        <v>331454</v>
      </c>
      <c r="J30" s="83">
        <v>237929</v>
      </c>
      <c r="K30" s="83">
        <v>92602</v>
      </c>
      <c r="L30" s="83">
        <v>560</v>
      </c>
      <c r="M30" s="83">
        <v>363</v>
      </c>
      <c r="N30" s="83">
        <v>0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93">
        <v>20</v>
      </c>
      <c r="AC30" s="123">
        <f t="shared" si="17"/>
        <v>13005289</v>
      </c>
      <c r="AD30" s="123">
        <f t="shared" si="17"/>
        <v>6571529</v>
      </c>
      <c r="AE30" s="123">
        <f t="shared" si="17"/>
        <v>6550605</v>
      </c>
      <c r="AF30" s="123">
        <f t="shared" si="17"/>
        <v>20574</v>
      </c>
      <c r="AG30" s="123">
        <f t="shared" si="17"/>
        <v>264</v>
      </c>
      <c r="AH30" s="123">
        <f t="shared" si="17"/>
        <v>86</v>
      </c>
      <c r="AI30" s="123">
        <f t="shared" si="17"/>
        <v>6433760</v>
      </c>
      <c r="AJ30" s="123">
        <f t="shared" si="17"/>
        <v>6239685</v>
      </c>
      <c r="AK30" s="123">
        <f t="shared" si="17"/>
        <v>192546</v>
      </c>
      <c r="AL30" s="123">
        <f t="shared" si="17"/>
        <v>981</v>
      </c>
      <c r="AM30" s="123">
        <f t="shared" si="17"/>
        <v>548</v>
      </c>
      <c r="AN30" s="123"/>
      <c r="AO30" s="82">
        <f t="shared" si="16"/>
        <v>0</v>
      </c>
      <c r="AP30" s="82">
        <f t="shared" si="16"/>
        <v>0</v>
      </c>
      <c r="AQ30" s="82">
        <f t="shared" si="16"/>
        <v>0</v>
      </c>
      <c r="AR30" s="82">
        <f t="shared" si="16"/>
        <v>0</v>
      </c>
      <c r="AS30" s="82">
        <f t="shared" si="16"/>
        <v>0</v>
      </c>
      <c r="AT30" s="82">
        <f t="shared" si="16"/>
        <v>0</v>
      </c>
      <c r="AU30" s="82">
        <f t="shared" si="16"/>
        <v>0</v>
      </c>
      <c r="AV30" s="82">
        <f t="shared" si="16"/>
        <v>0</v>
      </c>
      <c r="AW30" s="82">
        <f t="shared" si="16"/>
        <v>0</v>
      </c>
      <c r="AX30" s="82">
        <f t="shared" si="16"/>
        <v>0</v>
      </c>
      <c r="AY30" s="82">
        <f t="shared" si="16"/>
        <v>0</v>
      </c>
      <c r="AZ30" s="82">
        <v>0</v>
      </c>
    </row>
    <row r="31" spans="1:52" x14ac:dyDescent="0.35">
      <c r="A31" s="82">
        <v>1908</v>
      </c>
      <c r="B31" s="82">
        <v>21</v>
      </c>
      <c r="C31" s="83">
        <v>678920</v>
      </c>
      <c r="D31" s="83">
        <v>343391</v>
      </c>
      <c r="E31" s="83">
        <v>317508</v>
      </c>
      <c r="F31" s="83">
        <v>25335</v>
      </c>
      <c r="G31" s="83">
        <v>412</v>
      </c>
      <c r="H31" s="83">
        <v>136</v>
      </c>
      <c r="I31" s="83">
        <v>335529</v>
      </c>
      <c r="J31" s="83">
        <v>205601</v>
      </c>
      <c r="K31" s="83">
        <v>128504</v>
      </c>
      <c r="L31" s="83">
        <v>745</v>
      </c>
      <c r="M31" s="83">
        <v>679</v>
      </c>
      <c r="N31" s="83">
        <v>0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93">
        <v>21</v>
      </c>
      <c r="AC31" s="123">
        <f t="shared" si="17"/>
        <v>13684209</v>
      </c>
      <c r="AD31" s="123">
        <f t="shared" si="17"/>
        <v>6914920</v>
      </c>
      <c r="AE31" s="123">
        <f t="shared" si="17"/>
        <v>6868113</v>
      </c>
      <c r="AF31" s="123">
        <f t="shared" si="17"/>
        <v>45909</v>
      </c>
      <c r="AG31" s="123">
        <f t="shared" si="17"/>
        <v>676</v>
      </c>
      <c r="AH31" s="123">
        <f t="shared" si="17"/>
        <v>222</v>
      </c>
      <c r="AI31" s="123">
        <f t="shared" si="17"/>
        <v>6769289</v>
      </c>
      <c r="AJ31" s="123">
        <f t="shared" si="17"/>
        <v>6445286</v>
      </c>
      <c r="AK31" s="123">
        <f t="shared" si="17"/>
        <v>321050</v>
      </c>
      <c r="AL31" s="123">
        <f t="shared" si="17"/>
        <v>1726</v>
      </c>
      <c r="AM31" s="123">
        <f t="shared" si="17"/>
        <v>1227</v>
      </c>
      <c r="AN31" s="123"/>
      <c r="AO31" s="82">
        <f t="shared" si="16"/>
        <v>0</v>
      </c>
      <c r="AP31" s="82">
        <f t="shared" si="16"/>
        <v>0</v>
      </c>
      <c r="AQ31" s="82">
        <f t="shared" si="16"/>
        <v>0</v>
      </c>
      <c r="AR31" s="82">
        <f t="shared" si="16"/>
        <v>0</v>
      </c>
      <c r="AS31" s="82">
        <f t="shared" si="16"/>
        <v>0</v>
      </c>
      <c r="AT31" s="82">
        <f t="shared" si="16"/>
        <v>0</v>
      </c>
      <c r="AU31" s="82">
        <f t="shared" si="16"/>
        <v>0</v>
      </c>
      <c r="AV31" s="82">
        <f t="shared" si="16"/>
        <v>0</v>
      </c>
      <c r="AW31" s="82">
        <f t="shared" si="16"/>
        <v>0</v>
      </c>
      <c r="AX31" s="82">
        <f t="shared" si="16"/>
        <v>0</v>
      </c>
      <c r="AY31" s="82">
        <f t="shared" si="16"/>
        <v>0</v>
      </c>
      <c r="AZ31" s="82">
        <v>0</v>
      </c>
    </row>
    <row r="32" spans="1:52" x14ac:dyDescent="0.35">
      <c r="A32" s="82">
        <v>1907</v>
      </c>
      <c r="B32" s="82">
        <v>22</v>
      </c>
      <c r="C32" s="83">
        <v>668050</v>
      </c>
      <c r="D32" s="83">
        <v>337943</v>
      </c>
      <c r="E32" s="83">
        <v>281265</v>
      </c>
      <c r="F32" s="83">
        <v>55974</v>
      </c>
      <c r="G32" s="83">
        <v>453</v>
      </c>
      <c r="H32" s="83">
        <v>251</v>
      </c>
      <c r="I32" s="83">
        <v>330107</v>
      </c>
      <c r="J32" s="83">
        <v>168720</v>
      </c>
      <c r="K32" s="83">
        <v>159410</v>
      </c>
      <c r="L32" s="83">
        <v>1010</v>
      </c>
      <c r="M32" s="83">
        <v>967</v>
      </c>
      <c r="N32" s="83">
        <v>0</v>
      </c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93">
        <v>22</v>
      </c>
      <c r="AC32" s="123">
        <f t="shared" si="17"/>
        <v>14352259</v>
      </c>
      <c r="AD32" s="123">
        <f t="shared" si="17"/>
        <v>7252863</v>
      </c>
      <c r="AE32" s="123">
        <f t="shared" si="17"/>
        <v>7149378</v>
      </c>
      <c r="AF32" s="123">
        <f t="shared" si="17"/>
        <v>101883</v>
      </c>
      <c r="AG32" s="123">
        <f t="shared" si="17"/>
        <v>1129</v>
      </c>
      <c r="AH32" s="123">
        <f t="shared" si="17"/>
        <v>473</v>
      </c>
      <c r="AI32" s="123">
        <f t="shared" si="17"/>
        <v>7099396</v>
      </c>
      <c r="AJ32" s="123">
        <f t="shared" si="17"/>
        <v>6614006</v>
      </c>
      <c r="AK32" s="123">
        <f t="shared" si="17"/>
        <v>480460</v>
      </c>
      <c r="AL32" s="123">
        <f t="shared" si="17"/>
        <v>2736</v>
      </c>
      <c r="AM32" s="123">
        <f t="shared" si="17"/>
        <v>2194</v>
      </c>
      <c r="AN32" s="123"/>
      <c r="AO32" s="82">
        <f t="shared" si="16"/>
        <v>0</v>
      </c>
      <c r="AP32" s="82">
        <f t="shared" si="16"/>
        <v>0</v>
      </c>
      <c r="AQ32" s="82">
        <f t="shared" si="16"/>
        <v>0</v>
      </c>
      <c r="AR32" s="82">
        <f t="shared" si="16"/>
        <v>0</v>
      </c>
      <c r="AS32" s="82">
        <f t="shared" si="16"/>
        <v>0</v>
      </c>
      <c r="AT32" s="82">
        <f t="shared" si="16"/>
        <v>0</v>
      </c>
      <c r="AU32" s="82">
        <f t="shared" si="16"/>
        <v>0</v>
      </c>
      <c r="AV32" s="82">
        <f t="shared" si="16"/>
        <v>0</v>
      </c>
      <c r="AW32" s="82">
        <f t="shared" si="16"/>
        <v>0</v>
      </c>
      <c r="AX32" s="82">
        <f t="shared" si="16"/>
        <v>0</v>
      </c>
      <c r="AY32" s="82">
        <f t="shared" si="16"/>
        <v>0</v>
      </c>
      <c r="AZ32" s="82">
        <v>0</v>
      </c>
    </row>
    <row r="33" spans="1:52" x14ac:dyDescent="0.35">
      <c r="A33" s="82">
        <v>1906</v>
      </c>
      <c r="B33" s="82">
        <v>23</v>
      </c>
      <c r="C33" s="83">
        <v>677946</v>
      </c>
      <c r="D33" s="83">
        <v>342440</v>
      </c>
      <c r="E33" s="83">
        <v>239777</v>
      </c>
      <c r="F33" s="83">
        <v>101486</v>
      </c>
      <c r="G33" s="83">
        <v>702</v>
      </c>
      <c r="H33" s="83">
        <v>475</v>
      </c>
      <c r="I33" s="83">
        <v>335506</v>
      </c>
      <c r="J33" s="83">
        <v>146452</v>
      </c>
      <c r="K33" s="83">
        <v>186284</v>
      </c>
      <c r="L33" s="83">
        <v>1433</v>
      </c>
      <c r="M33" s="83">
        <v>1337</v>
      </c>
      <c r="N33" s="83">
        <v>0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93">
        <v>23</v>
      </c>
      <c r="AC33" s="123">
        <f t="shared" si="17"/>
        <v>15030205</v>
      </c>
      <c r="AD33" s="123">
        <f t="shared" si="17"/>
        <v>7595303</v>
      </c>
      <c r="AE33" s="123">
        <f t="shared" si="17"/>
        <v>7389155</v>
      </c>
      <c r="AF33" s="123">
        <f t="shared" si="17"/>
        <v>203369</v>
      </c>
      <c r="AG33" s="123">
        <f t="shared" si="17"/>
        <v>1831</v>
      </c>
      <c r="AH33" s="123">
        <f t="shared" si="17"/>
        <v>948</v>
      </c>
      <c r="AI33" s="123">
        <f t="shared" si="17"/>
        <v>7434902</v>
      </c>
      <c r="AJ33" s="123">
        <f t="shared" si="17"/>
        <v>6760458</v>
      </c>
      <c r="AK33" s="123">
        <f t="shared" si="17"/>
        <v>666744</v>
      </c>
      <c r="AL33" s="123">
        <f t="shared" si="17"/>
        <v>4169</v>
      </c>
      <c r="AM33" s="123">
        <f t="shared" si="17"/>
        <v>3531</v>
      </c>
      <c r="AN33" s="123"/>
      <c r="AO33" s="82">
        <f t="shared" si="16"/>
        <v>0</v>
      </c>
      <c r="AP33" s="82">
        <f t="shared" si="16"/>
        <v>0</v>
      </c>
      <c r="AQ33" s="82">
        <f t="shared" si="16"/>
        <v>0</v>
      </c>
      <c r="AR33" s="82">
        <f t="shared" si="16"/>
        <v>0</v>
      </c>
      <c r="AS33" s="82">
        <f t="shared" si="16"/>
        <v>0</v>
      </c>
      <c r="AT33" s="82">
        <f t="shared" si="16"/>
        <v>0</v>
      </c>
      <c r="AU33" s="82">
        <f t="shared" si="16"/>
        <v>0</v>
      </c>
      <c r="AV33" s="82">
        <f t="shared" si="16"/>
        <v>0</v>
      </c>
      <c r="AW33" s="82">
        <f t="shared" si="16"/>
        <v>0</v>
      </c>
      <c r="AX33" s="82">
        <f t="shared" si="16"/>
        <v>0</v>
      </c>
      <c r="AY33" s="82">
        <f t="shared" si="16"/>
        <v>0</v>
      </c>
      <c r="AZ33" s="82">
        <v>0</v>
      </c>
    </row>
    <row r="34" spans="1:52" x14ac:dyDescent="0.35">
      <c r="A34" s="82">
        <v>1905</v>
      </c>
      <c r="B34" s="82">
        <v>24</v>
      </c>
      <c r="C34" s="83">
        <v>675718</v>
      </c>
      <c r="D34" s="83">
        <v>341279</v>
      </c>
      <c r="E34" s="83">
        <v>199999</v>
      </c>
      <c r="F34" s="83">
        <v>139639</v>
      </c>
      <c r="G34" s="83">
        <v>1167</v>
      </c>
      <c r="H34" s="83">
        <v>474</v>
      </c>
      <c r="I34" s="83">
        <v>334439</v>
      </c>
      <c r="J34" s="83">
        <v>122200</v>
      </c>
      <c r="K34" s="83">
        <v>208500</v>
      </c>
      <c r="L34" s="83">
        <v>2013</v>
      </c>
      <c r="M34" s="83">
        <v>1726</v>
      </c>
      <c r="N34" s="83">
        <v>0</v>
      </c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93">
        <v>24</v>
      </c>
      <c r="AC34" s="123">
        <f t="shared" si="17"/>
        <v>15705923</v>
      </c>
      <c r="AD34" s="123">
        <f t="shared" si="17"/>
        <v>7936582</v>
      </c>
      <c r="AE34" s="123">
        <f t="shared" si="17"/>
        <v>7589154</v>
      </c>
      <c r="AF34" s="123">
        <f t="shared" si="17"/>
        <v>343008</v>
      </c>
      <c r="AG34" s="123">
        <f t="shared" si="17"/>
        <v>2998</v>
      </c>
      <c r="AH34" s="123">
        <f t="shared" si="17"/>
        <v>1422</v>
      </c>
      <c r="AI34" s="123">
        <f t="shared" si="17"/>
        <v>7769341</v>
      </c>
      <c r="AJ34" s="123">
        <f t="shared" si="17"/>
        <v>6882658</v>
      </c>
      <c r="AK34" s="123">
        <f t="shared" si="17"/>
        <v>875244</v>
      </c>
      <c r="AL34" s="123">
        <f t="shared" si="17"/>
        <v>6182</v>
      </c>
      <c r="AM34" s="123">
        <f t="shared" si="17"/>
        <v>5257</v>
      </c>
      <c r="AN34" s="123"/>
      <c r="AO34" s="82">
        <f t="shared" si="16"/>
        <v>0</v>
      </c>
      <c r="AP34" s="82">
        <f t="shared" si="16"/>
        <v>0</v>
      </c>
      <c r="AQ34" s="82">
        <f t="shared" si="16"/>
        <v>0</v>
      </c>
      <c r="AR34" s="82">
        <f t="shared" si="16"/>
        <v>0</v>
      </c>
      <c r="AS34" s="82">
        <f t="shared" si="16"/>
        <v>0</v>
      </c>
      <c r="AT34" s="82">
        <f t="shared" si="16"/>
        <v>0</v>
      </c>
      <c r="AU34" s="82">
        <f t="shared" si="16"/>
        <v>0</v>
      </c>
      <c r="AV34" s="82">
        <f t="shared" si="16"/>
        <v>0</v>
      </c>
      <c r="AW34" s="82">
        <f t="shared" si="16"/>
        <v>0</v>
      </c>
      <c r="AX34" s="82">
        <f t="shared" si="16"/>
        <v>0</v>
      </c>
      <c r="AY34" s="82">
        <f t="shared" si="16"/>
        <v>0</v>
      </c>
      <c r="AZ34" s="82">
        <v>0</v>
      </c>
    </row>
    <row r="35" spans="1:52" x14ac:dyDescent="0.35">
      <c r="A35" s="82">
        <v>1904</v>
      </c>
      <c r="B35" s="82">
        <v>25</v>
      </c>
      <c r="C35" s="83">
        <v>677013</v>
      </c>
      <c r="D35" s="83">
        <v>341130</v>
      </c>
      <c r="E35" s="83">
        <v>165123</v>
      </c>
      <c r="F35" s="83">
        <v>173802</v>
      </c>
      <c r="G35" s="83">
        <v>1515</v>
      </c>
      <c r="H35" s="83">
        <v>690</v>
      </c>
      <c r="I35" s="83">
        <v>335883</v>
      </c>
      <c r="J35" s="83">
        <v>104496</v>
      </c>
      <c r="K35" s="83">
        <v>226853</v>
      </c>
      <c r="L35" s="83">
        <v>2523</v>
      </c>
      <c r="M35" s="83">
        <v>2011</v>
      </c>
      <c r="N35" s="83">
        <v>0</v>
      </c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93">
        <v>25</v>
      </c>
      <c r="AC35" s="123">
        <f t="shared" si="17"/>
        <v>16382936</v>
      </c>
      <c r="AD35" s="123">
        <f t="shared" si="17"/>
        <v>8277712</v>
      </c>
      <c r="AE35" s="123">
        <f t="shared" si="17"/>
        <v>7754277</v>
      </c>
      <c r="AF35" s="123">
        <f t="shared" si="17"/>
        <v>516810</v>
      </c>
      <c r="AG35" s="123">
        <f t="shared" si="17"/>
        <v>4513</v>
      </c>
      <c r="AH35" s="123">
        <f t="shared" si="17"/>
        <v>2112</v>
      </c>
      <c r="AI35" s="123">
        <f t="shared" si="17"/>
        <v>8105224</v>
      </c>
      <c r="AJ35" s="123">
        <f t="shared" si="17"/>
        <v>6987154</v>
      </c>
      <c r="AK35" s="123">
        <f t="shared" si="17"/>
        <v>1102097</v>
      </c>
      <c r="AL35" s="123">
        <f t="shared" si="17"/>
        <v>8705</v>
      </c>
      <c r="AM35" s="123">
        <f t="shared" si="17"/>
        <v>7268</v>
      </c>
      <c r="AN35" s="123"/>
      <c r="AO35" s="82">
        <f t="shared" si="16"/>
        <v>0</v>
      </c>
      <c r="AP35" s="82">
        <f t="shared" si="16"/>
        <v>0</v>
      </c>
      <c r="AQ35" s="82">
        <f t="shared" si="16"/>
        <v>0</v>
      </c>
      <c r="AR35" s="82">
        <f t="shared" si="16"/>
        <v>0</v>
      </c>
      <c r="AS35" s="82">
        <f t="shared" si="16"/>
        <v>0</v>
      </c>
      <c r="AT35" s="82">
        <f t="shared" si="16"/>
        <v>0</v>
      </c>
      <c r="AU35" s="82">
        <f t="shared" si="16"/>
        <v>0</v>
      </c>
      <c r="AV35" s="82">
        <f t="shared" si="16"/>
        <v>0</v>
      </c>
      <c r="AW35" s="82">
        <f t="shared" si="16"/>
        <v>0</v>
      </c>
      <c r="AX35" s="82">
        <f t="shared" si="16"/>
        <v>0</v>
      </c>
      <c r="AY35" s="82">
        <f t="shared" si="16"/>
        <v>0</v>
      </c>
      <c r="AZ35" s="82">
        <v>0</v>
      </c>
    </row>
    <row r="36" spans="1:52" x14ac:dyDescent="0.35">
      <c r="A36" s="82">
        <v>1903</v>
      </c>
      <c r="B36" s="82">
        <v>26</v>
      </c>
      <c r="C36" s="83">
        <v>685741</v>
      </c>
      <c r="D36" s="83">
        <v>348366</v>
      </c>
      <c r="E36" s="83">
        <v>141736</v>
      </c>
      <c r="F36" s="83">
        <v>203785</v>
      </c>
      <c r="G36" s="83">
        <v>1899</v>
      </c>
      <c r="H36" s="83">
        <v>946</v>
      </c>
      <c r="I36" s="83">
        <v>337375</v>
      </c>
      <c r="J36" s="83">
        <v>93159</v>
      </c>
      <c r="K36" s="83">
        <v>238668</v>
      </c>
      <c r="L36" s="83">
        <v>3209</v>
      </c>
      <c r="M36" s="83">
        <v>2339</v>
      </c>
      <c r="N36" s="83">
        <v>0</v>
      </c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93">
        <v>26</v>
      </c>
      <c r="AC36" s="123">
        <f t="shared" si="17"/>
        <v>17068677</v>
      </c>
      <c r="AD36" s="123">
        <f t="shared" si="17"/>
        <v>8626078</v>
      </c>
      <c r="AE36" s="123">
        <f t="shared" si="17"/>
        <v>7896013</v>
      </c>
      <c r="AF36" s="123">
        <f t="shared" si="17"/>
        <v>720595</v>
      </c>
      <c r="AG36" s="123">
        <f t="shared" si="17"/>
        <v>6412</v>
      </c>
      <c r="AH36" s="123">
        <f t="shared" si="17"/>
        <v>3058</v>
      </c>
      <c r="AI36" s="123">
        <f t="shared" si="17"/>
        <v>8442599</v>
      </c>
      <c r="AJ36" s="123">
        <f t="shared" si="17"/>
        <v>7080313</v>
      </c>
      <c r="AK36" s="123">
        <f t="shared" si="17"/>
        <v>1340765</v>
      </c>
      <c r="AL36" s="123">
        <f t="shared" si="17"/>
        <v>11914</v>
      </c>
      <c r="AM36" s="123">
        <f t="shared" si="17"/>
        <v>9607</v>
      </c>
      <c r="AN36" s="123"/>
      <c r="AO36" s="82">
        <f t="shared" si="16"/>
        <v>0</v>
      </c>
      <c r="AP36" s="82">
        <f t="shared" si="16"/>
        <v>0</v>
      </c>
      <c r="AQ36" s="82">
        <f t="shared" si="16"/>
        <v>0</v>
      </c>
      <c r="AR36" s="82">
        <f t="shared" si="16"/>
        <v>0</v>
      </c>
      <c r="AS36" s="82">
        <f t="shared" si="16"/>
        <v>0</v>
      </c>
      <c r="AT36" s="82">
        <f t="shared" si="16"/>
        <v>0</v>
      </c>
      <c r="AU36" s="82">
        <f t="shared" si="16"/>
        <v>0</v>
      </c>
      <c r="AV36" s="82">
        <f t="shared" si="16"/>
        <v>0</v>
      </c>
      <c r="AW36" s="82">
        <f t="shared" si="16"/>
        <v>0</v>
      </c>
      <c r="AX36" s="82">
        <f t="shared" si="16"/>
        <v>0</v>
      </c>
      <c r="AY36" s="82">
        <f t="shared" si="16"/>
        <v>0</v>
      </c>
      <c r="AZ36" s="82">
        <v>0</v>
      </c>
    </row>
    <row r="37" spans="1:52" x14ac:dyDescent="0.35">
      <c r="A37" s="82">
        <v>1902</v>
      </c>
      <c r="B37" s="82">
        <v>27</v>
      </c>
      <c r="C37" s="83">
        <v>704459</v>
      </c>
      <c r="D37" s="83">
        <v>360974</v>
      </c>
      <c r="E37" s="83">
        <v>123861</v>
      </c>
      <c r="F37" s="83">
        <v>233464</v>
      </c>
      <c r="G37" s="83">
        <v>2296</v>
      </c>
      <c r="H37" s="83">
        <v>1353</v>
      </c>
      <c r="I37" s="83">
        <v>343485</v>
      </c>
      <c r="J37" s="83">
        <v>82967</v>
      </c>
      <c r="K37" s="83">
        <v>253618</v>
      </c>
      <c r="L37" s="83">
        <v>4036</v>
      </c>
      <c r="M37" s="83">
        <v>2864</v>
      </c>
      <c r="N37" s="83">
        <v>0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93">
        <v>27</v>
      </c>
      <c r="AC37" s="123">
        <f t="shared" si="17"/>
        <v>17773136</v>
      </c>
      <c r="AD37" s="123">
        <f t="shared" si="17"/>
        <v>8987052</v>
      </c>
      <c r="AE37" s="123">
        <f t="shared" si="17"/>
        <v>8019874</v>
      </c>
      <c r="AF37" s="123">
        <f t="shared" si="17"/>
        <v>954059</v>
      </c>
      <c r="AG37" s="123">
        <f t="shared" si="17"/>
        <v>8708</v>
      </c>
      <c r="AH37" s="123">
        <f t="shared" si="17"/>
        <v>4411</v>
      </c>
      <c r="AI37" s="123">
        <f t="shared" si="17"/>
        <v>8786084</v>
      </c>
      <c r="AJ37" s="123">
        <f t="shared" si="17"/>
        <v>7163280</v>
      </c>
      <c r="AK37" s="123">
        <f t="shared" si="17"/>
        <v>1594383</v>
      </c>
      <c r="AL37" s="123">
        <f t="shared" si="17"/>
        <v>15950</v>
      </c>
      <c r="AM37" s="123">
        <f t="shared" si="17"/>
        <v>12471</v>
      </c>
      <c r="AN37" s="123"/>
      <c r="AO37" s="82">
        <f t="shared" si="16"/>
        <v>0</v>
      </c>
      <c r="AP37" s="82">
        <f t="shared" si="16"/>
        <v>0</v>
      </c>
      <c r="AQ37" s="82">
        <f t="shared" si="16"/>
        <v>0</v>
      </c>
      <c r="AR37" s="82">
        <f t="shared" si="16"/>
        <v>0</v>
      </c>
      <c r="AS37" s="82">
        <f t="shared" si="16"/>
        <v>0</v>
      </c>
      <c r="AT37" s="82">
        <f t="shared" si="16"/>
        <v>0</v>
      </c>
      <c r="AU37" s="82">
        <f t="shared" si="16"/>
        <v>0</v>
      </c>
      <c r="AV37" s="82">
        <f t="shared" si="16"/>
        <v>0</v>
      </c>
      <c r="AW37" s="82">
        <f t="shared" si="16"/>
        <v>0</v>
      </c>
      <c r="AX37" s="82">
        <f t="shared" si="16"/>
        <v>0</v>
      </c>
      <c r="AY37" s="82">
        <f t="shared" si="16"/>
        <v>0</v>
      </c>
      <c r="AZ37" s="82">
        <v>0</v>
      </c>
    </row>
    <row r="38" spans="1:52" x14ac:dyDescent="0.35">
      <c r="A38" s="82">
        <v>1901</v>
      </c>
      <c r="B38" s="82">
        <v>28</v>
      </c>
      <c r="C38" s="83">
        <v>704742</v>
      </c>
      <c r="D38" s="83">
        <v>362431</v>
      </c>
      <c r="E38" s="83">
        <v>107158</v>
      </c>
      <c r="F38" s="83">
        <v>250782</v>
      </c>
      <c r="G38" s="83">
        <v>2623</v>
      </c>
      <c r="H38" s="83">
        <v>1868</v>
      </c>
      <c r="I38" s="83">
        <v>342311</v>
      </c>
      <c r="J38" s="83">
        <v>74411</v>
      </c>
      <c r="K38" s="83">
        <v>259779</v>
      </c>
      <c r="L38" s="83">
        <v>4820</v>
      </c>
      <c r="M38" s="83">
        <v>3301</v>
      </c>
      <c r="N38" s="83">
        <v>0</v>
      </c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93">
        <v>28</v>
      </c>
      <c r="AC38" s="123">
        <f t="shared" si="17"/>
        <v>18477878</v>
      </c>
      <c r="AD38" s="123">
        <f t="shared" si="17"/>
        <v>9349483</v>
      </c>
      <c r="AE38" s="123">
        <f t="shared" si="17"/>
        <v>8127032</v>
      </c>
      <c r="AF38" s="123">
        <f t="shared" si="17"/>
        <v>1204841</v>
      </c>
      <c r="AG38" s="123">
        <f t="shared" si="17"/>
        <v>11331</v>
      </c>
      <c r="AH38" s="123">
        <f t="shared" si="17"/>
        <v>6279</v>
      </c>
      <c r="AI38" s="123">
        <f t="shared" si="17"/>
        <v>9128395</v>
      </c>
      <c r="AJ38" s="123">
        <f t="shared" si="17"/>
        <v>7237691</v>
      </c>
      <c r="AK38" s="123">
        <f t="shared" si="17"/>
        <v>1854162</v>
      </c>
      <c r="AL38" s="123">
        <f t="shared" si="17"/>
        <v>20770</v>
      </c>
      <c r="AM38" s="123">
        <f t="shared" si="17"/>
        <v>15772</v>
      </c>
      <c r="AN38" s="123"/>
      <c r="AO38" s="82">
        <f t="shared" si="16"/>
        <v>0</v>
      </c>
      <c r="AP38" s="82">
        <f t="shared" si="16"/>
        <v>0</v>
      </c>
      <c r="AQ38" s="82">
        <f t="shared" si="16"/>
        <v>0</v>
      </c>
      <c r="AR38" s="82">
        <f t="shared" si="16"/>
        <v>0</v>
      </c>
      <c r="AS38" s="82">
        <f t="shared" si="16"/>
        <v>0</v>
      </c>
      <c r="AT38" s="82">
        <f t="shared" si="16"/>
        <v>0</v>
      </c>
      <c r="AU38" s="82">
        <f t="shared" si="16"/>
        <v>0</v>
      </c>
      <c r="AV38" s="82">
        <f t="shared" si="16"/>
        <v>0</v>
      </c>
      <c r="AW38" s="82">
        <f t="shared" si="16"/>
        <v>0</v>
      </c>
      <c r="AX38" s="82">
        <f t="shared" si="16"/>
        <v>0</v>
      </c>
      <c r="AY38" s="82">
        <f t="shared" si="16"/>
        <v>0</v>
      </c>
      <c r="AZ38" s="82">
        <v>0</v>
      </c>
    </row>
    <row r="39" spans="1:52" x14ac:dyDescent="0.35">
      <c r="A39" s="82">
        <v>1900</v>
      </c>
      <c r="B39" s="82">
        <v>29</v>
      </c>
      <c r="C39" s="83">
        <v>692524</v>
      </c>
      <c r="D39" s="83">
        <v>354322</v>
      </c>
      <c r="E39" s="83">
        <v>94212</v>
      </c>
      <c r="F39" s="83">
        <v>255033</v>
      </c>
      <c r="G39" s="83">
        <v>2962</v>
      </c>
      <c r="H39" s="83">
        <v>2115</v>
      </c>
      <c r="I39" s="83">
        <v>338202</v>
      </c>
      <c r="J39" s="83">
        <v>70244</v>
      </c>
      <c r="K39" s="83">
        <v>258681</v>
      </c>
      <c r="L39" s="83">
        <v>5682</v>
      </c>
      <c r="M39" s="83">
        <v>3595</v>
      </c>
      <c r="N39" s="83">
        <v>0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93">
        <v>29</v>
      </c>
      <c r="AC39" s="123">
        <f t="shared" si="17"/>
        <v>19170402</v>
      </c>
      <c r="AD39" s="123">
        <f t="shared" si="17"/>
        <v>9703805</v>
      </c>
      <c r="AE39" s="123">
        <f t="shared" si="17"/>
        <v>8221244</v>
      </c>
      <c r="AF39" s="123">
        <f t="shared" si="17"/>
        <v>1459874</v>
      </c>
      <c r="AG39" s="123">
        <f t="shared" si="17"/>
        <v>14293</v>
      </c>
      <c r="AH39" s="123">
        <f t="shared" si="17"/>
        <v>8394</v>
      </c>
      <c r="AI39" s="123">
        <f t="shared" si="17"/>
        <v>9466597</v>
      </c>
      <c r="AJ39" s="123">
        <f t="shared" si="17"/>
        <v>7307935</v>
      </c>
      <c r="AK39" s="123">
        <f t="shared" si="17"/>
        <v>2112843</v>
      </c>
      <c r="AL39" s="123">
        <f t="shared" si="17"/>
        <v>26452</v>
      </c>
      <c r="AM39" s="123">
        <f t="shared" si="17"/>
        <v>19367</v>
      </c>
      <c r="AN39" s="123"/>
      <c r="AO39" s="82">
        <f t="shared" si="16"/>
        <v>0</v>
      </c>
      <c r="AP39" s="82">
        <f t="shared" si="16"/>
        <v>1</v>
      </c>
      <c r="AQ39" s="82">
        <f t="shared" si="16"/>
        <v>0</v>
      </c>
      <c r="AR39" s="82">
        <f t="shared" si="16"/>
        <v>0</v>
      </c>
      <c r="AS39" s="82">
        <f t="shared" si="16"/>
        <v>0</v>
      </c>
      <c r="AT39" s="82">
        <f t="shared" si="16"/>
        <v>0</v>
      </c>
      <c r="AU39" s="82">
        <f t="shared" si="16"/>
        <v>0</v>
      </c>
      <c r="AV39" s="82">
        <f t="shared" si="16"/>
        <v>0</v>
      </c>
      <c r="AW39" s="82">
        <f t="shared" si="16"/>
        <v>0</v>
      </c>
      <c r="AX39" s="82">
        <f t="shared" si="16"/>
        <v>0</v>
      </c>
      <c r="AY39" s="82">
        <f t="shared" si="16"/>
        <v>0</v>
      </c>
      <c r="AZ39" s="82">
        <v>0</v>
      </c>
    </row>
    <row r="40" spans="1:52" x14ac:dyDescent="0.35">
      <c r="A40" s="82">
        <v>1899</v>
      </c>
      <c r="B40" s="82">
        <v>30</v>
      </c>
      <c r="C40" s="83">
        <v>667626</v>
      </c>
      <c r="D40" s="83">
        <v>339214</v>
      </c>
      <c r="E40" s="83">
        <v>74686</v>
      </c>
      <c r="F40" s="83">
        <v>258862</v>
      </c>
      <c r="G40" s="83">
        <v>3328</v>
      </c>
      <c r="H40" s="83">
        <v>2338</v>
      </c>
      <c r="I40" s="83">
        <v>328412</v>
      </c>
      <c r="J40" s="83">
        <v>61922</v>
      </c>
      <c r="K40" s="83">
        <v>256188</v>
      </c>
      <c r="L40" s="83">
        <v>6605</v>
      </c>
      <c r="M40" s="83">
        <v>3697</v>
      </c>
      <c r="N40" s="83">
        <v>0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93">
        <v>30</v>
      </c>
      <c r="AC40" s="123">
        <f t="shared" si="17"/>
        <v>19838028</v>
      </c>
      <c r="AD40" s="123">
        <f t="shared" si="17"/>
        <v>10043019</v>
      </c>
      <c r="AE40" s="123">
        <f t="shared" si="17"/>
        <v>8295930</v>
      </c>
      <c r="AF40" s="123">
        <f t="shared" si="17"/>
        <v>1718736</v>
      </c>
      <c r="AG40" s="123">
        <f t="shared" si="17"/>
        <v>17621</v>
      </c>
      <c r="AH40" s="123">
        <f t="shared" si="17"/>
        <v>10732</v>
      </c>
      <c r="AI40" s="123">
        <f t="shared" si="17"/>
        <v>9795009</v>
      </c>
      <c r="AJ40" s="123">
        <f t="shared" si="17"/>
        <v>7369857</v>
      </c>
      <c r="AK40" s="123">
        <f t="shared" si="17"/>
        <v>2369031</v>
      </c>
      <c r="AL40" s="123">
        <f t="shared" si="17"/>
        <v>33057</v>
      </c>
      <c r="AM40" s="123">
        <f t="shared" si="17"/>
        <v>23064</v>
      </c>
      <c r="AN40" s="123"/>
      <c r="AO40" s="82">
        <f t="shared" si="16"/>
        <v>1</v>
      </c>
      <c r="AP40" s="82">
        <f t="shared" si="16"/>
        <v>0</v>
      </c>
      <c r="AQ40" s="82">
        <f t="shared" si="16"/>
        <v>0</v>
      </c>
      <c r="AR40" s="82">
        <f t="shared" si="16"/>
        <v>0</v>
      </c>
      <c r="AS40" s="82">
        <f t="shared" si="16"/>
        <v>0</v>
      </c>
      <c r="AT40" s="82">
        <f t="shared" si="16"/>
        <v>0</v>
      </c>
      <c r="AU40" s="82">
        <f t="shared" si="16"/>
        <v>0</v>
      </c>
      <c r="AV40" s="82">
        <f t="shared" si="16"/>
        <v>0</v>
      </c>
      <c r="AW40" s="82">
        <f t="shared" si="16"/>
        <v>0</v>
      </c>
      <c r="AX40" s="82">
        <f t="shared" si="16"/>
        <v>0</v>
      </c>
      <c r="AY40" s="82">
        <f t="shared" si="16"/>
        <v>0</v>
      </c>
      <c r="AZ40" s="82">
        <v>0</v>
      </c>
    </row>
    <row r="41" spans="1:52" x14ac:dyDescent="0.35">
      <c r="A41" s="82">
        <v>1898</v>
      </c>
      <c r="B41" s="82">
        <v>31</v>
      </c>
      <c r="C41" s="83">
        <v>641449</v>
      </c>
      <c r="D41" s="83">
        <v>319398</v>
      </c>
      <c r="E41" s="83">
        <v>63682</v>
      </c>
      <c r="F41" s="83">
        <v>249796</v>
      </c>
      <c r="G41" s="83">
        <v>3523</v>
      </c>
      <c r="H41" s="83">
        <v>2397</v>
      </c>
      <c r="I41" s="83">
        <v>322051</v>
      </c>
      <c r="J41" s="83">
        <v>59128</v>
      </c>
      <c r="K41" s="83">
        <v>251548</v>
      </c>
      <c r="L41" s="83">
        <v>7701</v>
      </c>
      <c r="M41" s="83">
        <v>3674</v>
      </c>
      <c r="N41" s="83">
        <v>0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93">
        <v>31</v>
      </c>
      <c r="AC41" s="123">
        <f t="shared" si="17"/>
        <v>20479477</v>
      </c>
      <c r="AD41" s="123">
        <f t="shared" si="17"/>
        <v>10362417</v>
      </c>
      <c r="AE41" s="123">
        <f t="shared" si="17"/>
        <v>8359612</v>
      </c>
      <c r="AF41" s="123">
        <f t="shared" si="17"/>
        <v>1968532</v>
      </c>
      <c r="AG41" s="123">
        <f t="shared" si="17"/>
        <v>21144</v>
      </c>
      <c r="AH41" s="123">
        <f t="shared" si="17"/>
        <v>13129</v>
      </c>
      <c r="AI41" s="123">
        <f t="shared" si="17"/>
        <v>10117060</v>
      </c>
      <c r="AJ41" s="123">
        <f t="shared" si="17"/>
        <v>7428985</v>
      </c>
      <c r="AK41" s="123">
        <f t="shared" si="17"/>
        <v>2620579</v>
      </c>
      <c r="AL41" s="123">
        <f t="shared" si="17"/>
        <v>40758</v>
      </c>
      <c r="AM41" s="123">
        <f t="shared" si="17"/>
        <v>26738</v>
      </c>
      <c r="AN41" s="123"/>
      <c r="AO41" s="82">
        <f t="shared" si="16"/>
        <v>0</v>
      </c>
      <c r="AP41" s="82">
        <f t="shared" si="16"/>
        <v>0</v>
      </c>
      <c r="AQ41" s="82">
        <f t="shared" si="16"/>
        <v>0</v>
      </c>
      <c r="AR41" s="82">
        <f t="shared" si="16"/>
        <v>0</v>
      </c>
      <c r="AS41" s="82">
        <f t="shared" si="16"/>
        <v>0</v>
      </c>
      <c r="AT41" s="82">
        <f t="shared" si="16"/>
        <v>0</v>
      </c>
      <c r="AU41" s="82">
        <f t="shared" si="16"/>
        <v>0</v>
      </c>
      <c r="AV41" s="82">
        <f t="shared" si="16"/>
        <v>0</v>
      </c>
      <c r="AW41" s="82">
        <f t="shared" si="16"/>
        <v>0</v>
      </c>
      <c r="AX41" s="82">
        <f t="shared" si="16"/>
        <v>0</v>
      </c>
      <c r="AY41" s="82">
        <f t="shared" si="16"/>
        <v>0</v>
      </c>
      <c r="AZ41" s="82">
        <v>0</v>
      </c>
    </row>
    <row r="42" spans="1:52" x14ac:dyDescent="0.35">
      <c r="A42" s="82">
        <v>1897</v>
      </c>
      <c r="B42" s="82">
        <v>32</v>
      </c>
      <c r="C42" s="83">
        <v>634345</v>
      </c>
      <c r="D42" s="83">
        <v>309692</v>
      </c>
      <c r="E42" s="83">
        <v>54463</v>
      </c>
      <c r="F42" s="83">
        <v>248997</v>
      </c>
      <c r="G42" s="83">
        <v>3822</v>
      </c>
      <c r="H42" s="83">
        <v>2410</v>
      </c>
      <c r="I42" s="83">
        <v>324653</v>
      </c>
      <c r="J42" s="83">
        <v>55976</v>
      </c>
      <c r="K42" s="83">
        <v>255663</v>
      </c>
      <c r="L42" s="83">
        <v>9013</v>
      </c>
      <c r="M42" s="83">
        <v>4001</v>
      </c>
      <c r="N42" s="83">
        <v>0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93">
        <v>32</v>
      </c>
      <c r="AC42" s="123">
        <f t="shared" si="17"/>
        <v>21113822</v>
      </c>
      <c r="AD42" s="123">
        <f t="shared" si="17"/>
        <v>10672109</v>
      </c>
      <c r="AE42" s="123">
        <f t="shared" si="17"/>
        <v>8414075</v>
      </c>
      <c r="AF42" s="123">
        <f t="shared" si="17"/>
        <v>2217529</v>
      </c>
      <c r="AG42" s="123">
        <f t="shared" si="17"/>
        <v>24966</v>
      </c>
      <c r="AH42" s="123">
        <f t="shared" si="17"/>
        <v>15539</v>
      </c>
      <c r="AI42" s="123">
        <f t="shared" si="17"/>
        <v>10441713</v>
      </c>
      <c r="AJ42" s="123">
        <f t="shared" si="17"/>
        <v>7484961</v>
      </c>
      <c r="AK42" s="123">
        <f t="shared" si="17"/>
        <v>2876242</v>
      </c>
      <c r="AL42" s="123">
        <f t="shared" si="17"/>
        <v>49771</v>
      </c>
      <c r="AM42" s="123">
        <f t="shared" si="17"/>
        <v>30739</v>
      </c>
      <c r="AN42" s="123"/>
      <c r="AO42" s="82">
        <f t="shared" si="16"/>
        <v>0</v>
      </c>
      <c r="AP42" s="82">
        <f t="shared" si="16"/>
        <v>0</v>
      </c>
      <c r="AQ42" s="82">
        <f t="shared" si="16"/>
        <v>0</v>
      </c>
      <c r="AR42" s="82">
        <f t="shared" si="16"/>
        <v>0</v>
      </c>
      <c r="AS42" s="82">
        <f t="shared" si="16"/>
        <v>0</v>
      </c>
      <c r="AT42" s="82">
        <f t="shared" si="16"/>
        <v>0</v>
      </c>
      <c r="AU42" s="82">
        <f t="shared" si="16"/>
        <v>1</v>
      </c>
      <c r="AV42" s="82">
        <f t="shared" si="16"/>
        <v>0</v>
      </c>
      <c r="AW42" s="82">
        <f t="shared" si="16"/>
        <v>0</v>
      </c>
      <c r="AX42" s="82">
        <f t="shared" si="16"/>
        <v>0</v>
      </c>
      <c r="AY42" s="82">
        <f t="shared" si="16"/>
        <v>0</v>
      </c>
      <c r="AZ42" s="82">
        <v>0</v>
      </c>
    </row>
    <row r="43" spans="1:52" x14ac:dyDescent="0.35">
      <c r="A43" s="82">
        <v>1896</v>
      </c>
      <c r="B43" s="82">
        <v>33</v>
      </c>
      <c r="C43" s="83">
        <v>629562</v>
      </c>
      <c r="D43" s="83">
        <v>299400</v>
      </c>
      <c r="E43" s="83">
        <v>47605</v>
      </c>
      <c r="F43" s="83">
        <v>245316</v>
      </c>
      <c r="G43" s="83">
        <v>3985</v>
      </c>
      <c r="H43" s="83">
        <v>2494</v>
      </c>
      <c r="I43" s="83">
        <v>330162</v>
      </c>
      <c r="J43" s="83">
        <v>55760</v>
      </c>
      <c r="K43" s="83">
        <v>259521</v>
      </c>
      <c r="L43" s="83">
        <v>10628</v>
      </c>
      <c r="M43" s="83">
        <v>4253</v>
      </c>
      <c r="N43" s="83">
        <v>0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93">
        <v>33</v>
      </c>
      <c r="AC43" s="123">
        <f t="shared" ref="AC43:AM58" si="18">AC42+C43</f>
        <v>21743384</v>
      </c>
      <c r="AD43" s="123">
        <f t="shared" si="18"/>
        <v>10971509</v>
      </c>
      <c r="AE43" s="123">
        <f t="shared" si="18"/>
        <v>8461680</v>
      </c>
      <c r="AF43" s="123">
        <f t="shared" si="18"/>
        <v>2462845</v>
      </c>
      <c r="AG43" s="123">
        <f t="shared" si="18"/>
        <v>28951</v>
      </c>
      <c r="AH43" s="123">
        <f t="shared" si="18"/>
        <v>18033</v>
      </c>
      <c r="AI43" s="123">
        <f t="shared" si="18"/>
        <v>10771875</v>
      </c>
      <c r="AJ43" s="123">
        <f t="shared" si="18"/>
        <v>7540721</v>
      </c>
      <c r="AK43" s="123">
        <f t="shared" si="18"/>
        <v>3135763</v>
      </c>
      <c r="AL43" s="123">
        <f t="shared" si="18"/>
        <v>60399</v>
      </c>
      <c r="AM43" s="123">
        <f t="shared" si="18"/>
        <v>34992</v>
      </c>
      <c r="AN43" s="123"/>
      <c r="AO43" s="82">
        <f t="shared" si="16"/>
        <v>0</v>
      </c>
      <c r="AP43" s="82">
        <f t="shared" si="16"/>
        <v>0</v>
      </c>
      <c r="AQ43" s="82">
        <f t="shared" si="16"/>
        <v>0</v>
      </c>
      <c r="AR43" s="82">
        <f t="shared" si="16"/>
        <v>0</v>
      </c>
      <c r="AS43" s="82">
        <f t="shared" si="16"/>
        <v>0</v>
      </c>
      <c r="AT43" s="82">
        <f t="shared" si="16"/>
        <v>0</v>
      </c>
      <c r="AU43" s="82">
        <f t="shared" si="16"/>
        <v>0</v>
      </c>
      <c r="AV43" s="82">
        <f t="shared" si="16"/>
        <v>0</v>
      </c>
      <c r="AW43" s="82">
        <f t="shared" si="16"/>
        <v>0</v>
      </c>
      <c r="AX43" s="82">
        <f t="shared" si="16"/>
        <v>0</v>
      </c>
      <c r="AY43" s="82">
        <f t="shared" si="16"/>
        <v>0</v>
      </c>
      <c r="AZ43" s="82">
        <v>0</v>
      </c>
    </row>
    <row r="44" spans="1:52" x14ac:dyDescent="0.35">
      <c r="A44" s="82">
        <v>1895</v>
      </c>
      <c r="B44" s="82">
        <v>34</v>
      </c>
      <c r="C44" s="83">
        <v>567850</v>
      </c>
      <c r="D44" s="83">
        <v>256520</v>
      </c>
      <c r="E44" s="83">
        <v>39890</v>
      </c>
      <c r="F44" s="83">
        <v>210612</v>
      </c>
      <c r="G44" s="83">
        <v>3576</v>
      </c>
      <c r="H44" s="83">
        <v>2442</v>
      </c>
      <c r="I44" s="83">
        <v>311330</v>
      </c>
      <c r="J44" s="83">
        <v>51783</v>
      </c>
      <c r="K44" s="83">
        <v>243264</v>
      </c>
      <c r="L44" s="83">
        <v>12136</v>
      </c>
      <c r="M44" s="83">
        <v>4147</v>
      </c>
      <c r="N44" s="83">
        <v>0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93">
        <v>34</v>
      </c>
      <c r="AC44" s="123">
        <f t="shared" si="18"/>
        <v>22311234</v>
      </c>
      <c r="AD44" s="123">
        <f t="shared" si="18"/>
        <v>11228029</v>
      </c>
      <c r="AE44" s="123">
        <f t="shared" si="18"/>
        <v>8501570</v>
      </c>
      <c r="AF44" s="123">
        <f t="shared" si="18"/>
        <v>2673457</v>
      </c>
      <c r="AG44" s="123">
        <f t="shared" si="18"/>
        <v>32527</v>
      </c>
      <c r="AH44" s="123">
        <f t="shared" si="18"/>
        <v>20475</v>
      </c>
      <c r="AI44" s="123">
        <f t="shared" si="18"/>
        <v>11083205</v>
      </c>
      <c r="AJ44" s="123">
        <f t="shared" si="18"/>
        <v>7592504</v>
      </c>
      <c r="AK44" s="123">
        <f t="shared" si="18"/>
        <v>3379027</v>
      </c>
      <c r="AL44" s="123">
        <f t="shared" si="18"/>
        <v>72535</v>
      </c>
      <c r="AM44" s="123">
        <f t="shared" si="18"/>
        <v>39139</v>
      </c>
      <c r="AN44" s="123"/>
      <c r="AO44" s="82">
        <f t="shared" si="16"/>
        <v>0</v>
      </c>
      <c r="AP44" s="82">
        <f t="shared" si="16"/>
        <v>0</v>
      </c>
      <c r="AQ44" s="82">
        <f t="shared" si="16"/>
        <v>0</v>
      </c>
      <c r="AR44" s="82">
        <f t="shared" si="16"/>
        <v>0</v>
      </c>
      <c r="AS44" s="82">
        <f t="shared" si="16"/>
        <v>0</v>
      </c>
      <c r="AT44" s="82">
        <f t="shared" si="16"/>
        <v>0</v>
      </c>
      <c r="AU44" s="82">
        <f t="shared" si="16"/>
        <v>0</v>
      </c>
      <c r="AV44" s="82">
        <f t="shared" si="16"/>
        <v>0</v>
      </c>
      <c r="AW44" s="82">
        <f t="shared" si="16"/>
        <v>0</v>
      </c>
      <c r="AX44" s="82">
        <f t="shared" si="16"/>
        <v>0</v>
      </c>
      <c r="AY44" s="82">
        <f t="shared" si="16"/>
        <v>0</v>
      </c>
      <c r="AZ44" s="82">
        <v>0</v>
      </c>
    </row>
    <row r="45" spans="1:52" x14ac:dyDescent="0.35">
      <c r="A45" s="82">
        <v>1894</v>
      </c>
      <c r="B45" s="82">
        <v>35</v>
      </c>
      <c r="C45" s="83">
        <v>564973</v>
      </c>
      <c r="D45" s="83">
        <v>253449</v>
      </c>
      <c r="E45" s="83">
        <v>36158</v>
      </c>
      <c r="F45" s="83">
        <v>210867</v>
      </c>
      <c r="G45" s="83">
        <v>3868</v>
      </c>
      <c r="H45" s="83">
        <v>2556</v>
      </c>
      <c r="I45" s="83">
        <v>311524</v>
      </c>
      <c r="J45" s="83">
        <v>48949</v>
      </c>
      <c r="K45" s="83">
        <v>243531</v>
      </c>
      <c r="L45" s="83">
        <v>14624</v>
      </c>
      <c r="M45" s="83">
        <v>4420</v>
      </c>
      <c r="N45" s="83">
        <v>0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93">
        <v>35</v>
      </c>
      <c r="AC45" s="123">
        <f t="shared" si="18"/>
        <v>22876207</v>
      </c>
      <c r="AD45" s="123">
        <f t="shared" si="18"/>
        <v>11481478</v>
      </c>
      <c r="AE45" s="123">
        <f t="shared" si="18"/>
        <v>8537728</v>
      </c>
      <c r="AF45" s="123">
        <f t="shared" si="18"/>
        <v>2884324</v>
      </c>
      <c r="AG45" s="123">
        <f t="shared" si="18"/>
        <v>36395</v>
      </c>
      <c r="AH45" s="123">
        <f t="shared" si="18"/>
        <v>23031</v>
      </c>
      <c r="AI45" s="123">
        <f t="shared" si="18"/>
        <v>11394729</v>
      </c>
      <c r="AJ45" s="123">
        <f t="shared" si="18"/>
        <v>7641453</v>
      </c>
      <c r="AK45" s="123">
        <f t="shared" si="18"/>
        <v>3622558</v>
      </c>
      <c r="AL45" s="123">
        <f t="shared" si="18"/>
        <v>87159</v>
      </c>
      <c r="AM45" s="123">
        <f t="shared" si="18"/>
        <v>43559</v>
      </c>
      <c r="AN45" s="123"/>
      <c r="AO45" s="82">
        <f t="shared" si="16"/>
        <v>0</v>
      </c>
      <c r="AP45" s="82">
        <f t="shared" si="16"/>
        <v>0</v>
      </c>
      <c r="AQ45" s="82">
        <f t="shared" si="16"/>
        <v>0</v>
      </c>
      <c r="AR45" s="82">
        <f t="shared" si="16"/>
        <v>0</v>
      </c>
      <c r="AS45" s="82">
        <f t="shared" si="16"/>
        <v>0</v>
      </c>
      <c r="AT45" s="82">
        <f t="shared" si="16"/>
        <v>0</v>
      </c>
      <c r="AU45" s="82">
        <f t="shared" si="16"/>
        <v>0</v>
      </c>
      <c r="AV45" s="82">
        <f t="shared" si="16"/>
        <v>0</v>
      </c>
      <c r="AW45" s="82">
        <f t="shared" si="16"/>
        <v>0</v>
      </c>
      <c r="AX45" s="82">
        <f t="shared" si="16"/>
        <v>0</v>
      </c>
      <c r="AY45" s="82">
        <f t="shared" si="16"/>
        <v>0</v>
      </c>
      <c r="AZ45" s="82">
        <v>0</v>
      </c>
    </row>
    <row r="46" spans="1:52" x14ac:dyDescent="0.35">
      <c r="A46" s="82">
        <v>1893</v>
      </c>
      <c r="B46" s="82">
        <v>36</v>
      </c>
      <c r="C46" s="83">
        <v>568233</v>
      </c>
      <c r="D46" s="83">
        <v>254558</v>
      </c>
      <c r="E46" s="83">
        <v>33391</v>
      </c>
      <c r="F46" s="83">
        <v>214530</v>
      </c>
      <c r="G46" s="83">
        <v>4045</v>
      </c>
      <c r="H46" s="83">
        <v>2592</v>
      </c>
      <c r="I46" s="83">
        <v>313675</v>
      </c>
      <c r="J46" s="83">
        <v>47506</v>
      </c>
      <c r="K46" s="83">
        <v>243870</v>
      </c>
      <c r="L46" s="83">
        <v>17655</v>
      </c>
      <c r="M46" s="83">
        <v>4644</v>
      </c>
      <c r="N46" s="83">
        <v>0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93">
        <v>36</v>
      </c>
      <c r="AC46" s="123">
        <f t="shared" si="18"/>
        <v>23444440</v>
      </c>
      <c r="AD46" s="123">
        <f t="shared" si="18"/>
        <v>11736036</v>
      </c>
      <c r="AE46" s="123">
        <f t="shared" si="18"/>
        <v>8571119</v>
      </c>
      <c r="AF46" s="123">
        <f t="shared" si="18"/>
        <v>3098854</v>
      </c>
      <c r="AG46" s="123">
        <f t="shared" si="18"/>
        <v>40440</v>
      </c>
      <c r="AH46" s="123">
        <f t="shared" si="18"/>
        <v>25623</v>
      </c>
      <c r="AI46" s="123">
        <f t="shared" si="18"/>
        <v>11708404</v>
      </c>
      <c r="AJ46" s="123">
        <f t="shared" si="18"/>
        <v>7688959</v>
      </c>
      <c r="AK46" s="123">
        <f t="shared" si="18"/>
        <v>3866428</v>
      </c>
      <c r="AL46" s="123">
        <f t="shared" si="18"/>
        <v>104814</v>
      </c>
      <c r="AM46" s="123">
        <f t="shared" si="18"/>
        <v>48203</v>
      </c>
      <c r="AN46" s="123"/>
      <c r="AO46" s="82">
        <f t="shared" si="16"/>
        <v>0</v>
      </c>
      <c r="AP46" s="82">
        <f t="shared" si="16"/>
        <v>0</v>
      </c>
      <c r="AQ46" s="82">
        <f t="shared" si="16"/>
        <v>0</v>
      </c>
      <c r="AR46" s="82">
        <f t="shared" si="16"/>
        <v>0</v>
      </c>
      <c r="AS46" s="82">
        <f t="shared" si="16"/>
        <v>0</v>
      </c>
      <c r="AT46" s="82">
        <f t="shared" si="16"/>
        <v>0</v>
      </c>
      <c r="AU46" s="82">
        <f t="shared" si="16"/>
        <v>0</v>
      </c>
      <c r="AV46" s="82">
        <f t="shared" si="16"/>
        <v>0</v>
      </c>
      <c r="AW46" s="82">
        <f t="shared" si="16"/>
        <v>0</v>
      </c>
      <c r="AX46" s="82">
        <f t="shared" si="16"/>
        <v>0</v>
      </c>
      <c r="AY46" s="82">
        <f t="shared" si="16"/>
        <v>0</v>
      </c>
      <c r="AZ46" s="82">
        <v>0</v>
      </c>
    </row>
    <row r="47" spans="1:52" x14ac:dyDescent="0.35">
      <c r="A47" s="82">
        <v>1892</v>
      </c>
      <c r="B47" s="82">
        <v>37</v>
      </c>
      <c r="C47" s="83">
        <v>542889</v>
      </c>
      <c r="D47" s="83">
        <v>244357</v>
      </c>
      <c r="E47" s="83">
        <v>30586</v>
      </c>
      <c r="F47" s="83">
        <v>207116</v>
      </c>
      <c r="G47" s="83">
        <v>4140</v>
      </c>
      <c r="H47" s="83">
        <v>2515</v>
      </c>
      <c r="I47" s="83">
        <v>298532</v>
      </c>
      <c r="J47" s="83">
        <v>43934</v>
      </c>
      <c r="K47" s="83">
        <v>229728</v>
      </c>
      <c r="L47" s="83">
        <v>20239</v>
      </c>
      <c r="M47" s="83">
        <v>4631</v>
      </c>
      <c r="N47" s="83">
        <v>0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93">
        <v>37</v>
      </c>
      <c r="AC47" s="123">
        <f t="shared" si="18"/>
        <v>23987329</v>
      </c>
      <c r="AD47" s="123">
        <f t="shared" si="18"/>
        <v>11980393</v>
      </c>
      <c r="AE47" s="123">
        <f t="shared" si="18"/>
        <v>8601705</v>
      </c>
      <c r="AF47" s="123">
        <f t="shared" si="18"/>
        <v>3305970</v>
      </c>
      <c r="AG47" s="123">
        <f t="shared" si="18"/>
        <v>44580</v>
      </c>
      <c r="AH47" s="123">
        <f t="shared" si="18"/>
        <v>28138</v>
      </c>
      <c r="AI47" s="123">
        <f t="shared" si="18"/>
        <v>12006936</v>
      </c>
      <c r="AJ47" s="123">
        <f t="shared" si="18"/>
        <v>7732893</v>
      </c>
      <c r="AK47" s="123">
        <f t="shared" si="18"/>
        <v>4096156</v>
      </c>
      <c r="AL47" s="123">
        <f t="shared" si="18"/>
        <v>125053</v>
      </c>
      <c r="AM47" s="123">
        <f t="shared" si="18"/>
        <v>52834</v>
      </c>
      <c r="AN47" s="123"/>
      <c r="AO47" s="82">
        <f t="shared" si="16"/>
        <v>0</v>
      </c>
      <c r="AP47" s="82">
        <f t="shared" si="16"/>
        <v>0</v>
      </c>
      <c r="AQ47" s="82">
        <f t="shared" si="16"/>
        <v>0</v>
      </c>
      <c r="AR47" s="82">
        <f t="shared" si="16"/>
        <v>0</v>
      </c>
      <c r="AS47" s="82">
        <f t="shared" si="16"/>
        <v>0</v>
      </c>
      <c r="AT47" s="82">
        <f t="shared" si="16"/>
        <v>0</v>
      </c>
      <c r="AU47" s="82">
        <f t="shared" si="16"/>
        <v>0</v>
      </c>
      <c r="AV47" s="82">
        <f t="shared" si="16"/>
        <v>0</v>
      </c>
      <c r="AW47" s="82">
        <f t="shared" si="16"/>
        <v>0</v>
      </c>
      <c r="AX47" s="82">
        <f t="shared" si="16"/>
        <v>0</v>
      </c>
      <c r="AY47" s="82">
        <f t="shared" si="16"/>
        <v>0</v>
      </c>
      <c r="AZ47" s="82">
        <v>0</v>
      </c>
    </row>
    <row r="48" spans="1:52" x14ac:dyDescent="0.35">
      <c r="A48" s="82">
        <v>1891</v>
      </c>
      <c r="B48" s="82">
        <v>38</v>
      </c>
      <c r="C48" s="83">
        <v>555060</v>
      </c>
      <c r="D48" s="83">
        <v>251073</v>
      </c>
      <c r="E48" s="83">
        <v>29338</v>
      </c>
      <c r="F48" s="83">
        <v>214767</v>
      </c>
      <c r="G48" s="83">
        <v>4419</v>
      </c>
      <c r="H48" s="83">
        <v>2549</v>
      </c>
      <c r="I48" s="83">
        <v>303987</v>
      </c>
      <c r="J48" s="83">
        <v>42569</v>
      </c>
      <c r="K48" s="83">
        <v>232480</v>
      </c>
      <c r="L48" s="83">
        <v>24068</v>
      </c>
      <c r="M48" s="83">
        <v>4870</v>
      </c>
      <c r="N48" s="83">
        <v>0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93">
        <v>38</v>
      </c>
      <c r="AC48" s="123">
        <f t="shared" si="18"/>
        <v>24542389</v>
      </c>
      <c r="AD48" s="123">
        <f t="shared" si="18"/>
        <v>12231466</v>
      </c>
      <c r="AE48" s="123">
        <f t="shared" si="18"/>
        <v>8631043</v>
      </c>
      <c r="AF48" s="123">
        <f t="shared" si="18"/>
        <v>3520737</v>
      </c>
      <c r="AG48" s="123">
        <f t="shared" si="18"/>
        <v>48999</v>
      </c>
      <c r="AH48" s="123">
        <f t="shared" si="18"/>
        <v>30687</v>
      </c>
      <c r="AI48" s="123">
        <f t="shared" si="18"/>
        <v>12310923</v>
      </c>
      <c r="AJ48" s="123">
        <f t="shared" si="18"/>
        <v>7775462</v>
      </c>
      <c r="AK48" s="123">
        <f t="shared" si="18"/>
        <v>4328636</v>
      </c>
      <c r="AL48" s="123">
        <f t="shared" si="18"/>
        <v>149121</v>
      </c>
      <c r="AM48" s="123">
        <f t="shared" si="18"/>
        <v>57704</v>
      </c>
      <c r="AN48" s="123"/>
      <c r="AO48" s="82">
        <f t="shared" si="16"/>
        <v>0</v>
      </c>
      <c r="AP48" s="82">
        <f t="shared" si="16"/>
        <v>0</v>
      </c>
      <c r="AQ48" s="82">
        <f t="shared" si="16"/>
        <v>0</v>
      </c>
      <c r="AR48" s="82">
        <f t="shared" si="16"/>
        <v>0</v>
      </c>
      <c r="AS48" s="82">
        <f t="shared" si="16"/>
        <v>0</v>
      </c>
      <c r="AT48" s="82">
        <f t="shared" si="16"/>
        <v>0</v>
      </c>
      <c r="AU48" s="82">
        <f t="shared" si="16"/>
        <v>0</v>
      </c>
      <c r="AV48" s="82">
        <f t="shared" si="16"/>
        <v>0</v>
      </c>
      <c r="AW48" s="82">
        <f t="shared" si="16"/>
        <v>0</v>
      </c>
      <c r="AX48" s="82">
        <f t="shared" si="16"/>
        <v>0</v>
      </c>
      <c r="AY48" s="82">
        <f t="shared" si="16"/>
        <v>0</v>
      </c>
      <c r="AZ48" s="82">
        <v>0</v>
      </c>
    </row>
    <row r="49" spans="1:52" x14ac:dyDescent="0.35">
      <c r="A49" s="82">
        <v>1890</v>
      </c>
      <c r="B49" s="82">
        <v>39</v>
      </c>
      <c r="C49" s="83">
        <v>533048</v>
      </c>
      <c r="D49" s="83">
        <v>246116</v>
      </c>
      <c r="E49" s="83">
        <v>29197</v>
      </c>
      <c r="F49" s="83">
        <v>209786</v>
      </c>
      <c r="G49" s="83">
        <v>4600</v>
      </c>
      <c r="H49" s="83">
        <v>2533</v>
      </c>
      <c r="I49" s="83">
        <v>286932</v>
      </c>
      <c r="J49" s="83">
        <v>39789</v>
      </c>
      <c r="K49" s="83">
        <v>217066</v>
      </c>
      <c r="L49" s="83">
        <v>25269</v>
      </c>
      <c r="M49" s="83">
        <v>4808</v>
      </c>
      <c r="N49" s="83">
        <v>0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93">
        <v>39</v>
      </c>
      <c r="AC49" s="123">
        <f t="shared" si="18"/>
        <v>25075437</v>
      </c>
      <c r="AD49" s="123">
        <f t="shared" si="18"/>
        <v>12477582</v>
      </c>
      <c r="AE49" s="123">
        <f t="shared" si="18"/>
        <v>8660240</v>
      </c>
      <c r="AF49" s="123">
        <f t="shared" si="18"/>
        <v>3730523</v>
      </c>
      <c r="AG49" s="123">
        <f t="shared" si="18"/>
        <v>53599</v>
      </c>
      <c r="AH49" s="123">
        <f t="shared" si="18"/>
        <v>33220</v>
      </c>
      <c r="AI49" s="123">
        <f t="shared" si="18"/>
        <v>12597855</v>
      </c>
      <c r="AJ49" s="123">
        <f t="shared" si="18"/>
        <v>7815251</v>
      </c>
      <c r="AK49" s="123">
        <f t="shared" si="18"/>
        <v>4545702</v>
      </c>
      <c r="AL49" s="123">
        <f t="shared" si="18"/>
        <v>174390</v>
      </c>
      <c r="AM49" s="123">
        <f t="shared" si="18"/>
        <v>62512</v>
      </c>
      <c r="AN49" s="123"/>
      <c r="AO49" s="82">
        <f t="shared" si="16"/>
        <v>0</v>
      </c>
      <c r="AP49" s="82">
        <f t="shared" si="16"/>
        <v>0</v>
      </c>
      <c r="AQ49" s="82">
        <f t="shared" ref="AQ49:AY77" si="19">IF(AND(AE49&lt;=AE$111,AE50&gt;=AE$111),1,0)</f>
        <v>0</v>
      </c>
      <c r="AR49" s="82">
        <f t="shared" si="19"/>
        <v>0</v>
      </c>
      <c r="AS49" s="82">
        <f t="shared" si="19"/>
        <v>0</v>
      </c>
      <c r="AT49" s="82">
        <f t="shared" si="19"/>
        <v>0</v>
      </c>
      <c r="AU49" s="82">
        <f t="shared" si="19"/>
        <v>0</v>
      </c>
      <c r="AV49" s="82">
        <f t="shared" si="19"/>
        <v>0</v>
      </c>
      <c r="AW49" s="82">
        <f t="shared" si="19"/>
        <v>1</v>
      </c>
      <c r="AX49" s="82">
        <f t="shared" si="19"/>
        <v>0</v>
      </c>
      <c r="AY49" s="82">
        <f t="shared" si="19"/>
        <v>0</v>
      </c>
      <c r="AZ49" s="82">
        <v>0</v>
      </c>
    </row>
    <row r="50" spans="1:52" x14ac:dyDescent="0.35">
      <c r="A50" s="82">
        <v>1889</v>
      </c>
      <c r="B50" s="82">
        <v>40</v>
      </c>
      <c r="C50" s="83">
        <v>550041</v>
      </c>
      <c r="D50" s="83">
        <v>248909</v>
      </c>
      <c r="E50" s="83">
        <v>26880</v>
      </c>
      <c r="F50" s="83">
        <v>214454</v>
      </c>
      <c r="G50" s="83">
        <v>5001</v>
      </c>
      <c r="H50" s="83">
        <v>2574</v>
      </c>
      <c r="I50" s="83">
        <v>301132</v>
      </c>
      <c r="J50" s="83">
        <v>39203</v>
      </c>
      <c r="K50" s="83">
        <v>226600</v>
      </c>
      <c r="L50" s="83">
        <v>30169</v>
      </c>
      <c r="M50" s="83">
        <v>5160</v>
      </c>
      <c r="N50" s="83">
        <v>0</v>
      </c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93">
        <v>40</v>
      </c>
      <c r="AC50" s="123">
        <f t="shared" si="18"/>
        <v>25625478</v>
      </c>
      <c r="AD50" s="123">
        <f t="shared" si="18"/>
        <v>12726491</v>
      </c>
      <c r="AE50" s="123">
        <f t="shared" si="18"/>
        <v>8687120</v>
      </c>
      <c r="AF50" s="123">
        <f t="shared" si="18"/>
        <v>3944977</v>
      </c>
      <c r="AG50" s="123">
        <f t="shared" si="18"/>
        <v>58600</v>
      </c>
      <c r="AH50" s="123">
        <f t="shared" si="18"/>
        <v>35794</v>
      </c>
      <c r="AI50" s="123">
        <f t="shared" si="18"/>
        <v>12898987</v>
      </c>
      <c r="AJ50" s="123">
        <f t="shared" si="18"/>
        <v>7854454</v>
      </c>
      <c r="AK50" s="123">
        <f t="shared" si="18"/>
        <v>4772302</v>
      </c>
      <c r="AL50" s="123">
        <f t="shared" si="18"/>
        <v>204559</v>
      </c>
      <c r="AM50" s="123">
        <f t="shared" si="18"/>
        <v>67672</v>
      </c>
      <c r="AN50" s="123"/>
      <c r="AO50" s="82">
        <f t="shared" ref="AO50:AS109" si="20">IF(AND(AC50&lt;=AC$111,AC51&gt;=AC$111),1,0)</f>
        <v>0</v>
      </c>
      <c r="AP50" s="82">
        <f t="shared" si="20"/>
        <v>0</v>
      </c>
      <c r="AQ50" s="82">
        <f t="shared" si="19"/>
        <v>0</v>
      </c>
      <c r="AR50" s="82">
        <f t="shared" si="19"/>
        <v>0</v>
      </c>
      <c r="AS50" s="82">
        <f t="shared" si="19"/>
        <v>0</v>
      </c>
      <c r="AT50" s="82">
        <f t="shared" si="19"/>
        <v>0</v>
      </c>
      <c r="AU50" s="82">
        <f t="shared" si="19"/>
        <v>0</v>
      </c>
      <c r="AV50" s="82">
        <f t="shared" si="19"/>
        <v>0</v>
      </c>
      <c r="AW50" s="82">
        <f t="shared" si="19"/>
        <v>0</v>
      </c>
      <c r="AX50" s="82">
        <f t="shared" si="19"/>
        <v>0</v>
      </c>
      <c r="AY50" s="82">
        <f t="shared" si="19"/>
        <v>0</v>
      </c>
      <c r="AZ50" s="82">
        <v>0</v>
      </c>
    </row>
    <row r="51" spans="1:52" x14ac:dyDescent="0.35">
      <c r="A51" s="82">
        <v>1888</v>
      </c>
      <c r="B51" s="82">
        <v>41</v>
      </c>
      <c r="C51" s="83">
        <v>540469</v>
      </c>
      <c r="D51" s="83">
        <v>246923</v>
      </c>
      <c r="E51" s="83">
        <v>26154</v>
      </c>
      <c r="F51" s="83">
        <v>212896</v>
      </c>
      <c r="G51" s="83">
        <v>5322</v>
      </c>
      <c r="H51" s="83">
        <v>2551</v>
      </c>
      <c r="I51" s="83">
        <v>293546</v>
      </c>
      <c r="J51" s="83">
        <v>36719</v>
      </c>
      <c r="K51" s="83">
        <v>219282</v>
      </c>
      <c r="L51" s="83">
        <v>32418</v>
      </c>
      <c r="M51" s="83">
        <v>5127</v>
      </c>
      <c r="N51" s="83">
        <v>0</v>
      </c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93">
        <v>41</v>
      </c>
      <c r="AC51" s="123">
        <f t="shared" si="18"/>
        <v>26165947</v>
      </c>
      <c r="AD51" s="123">
        <f t="shared" si="18"/>
        <v>12973414</v>
      </c>
      <c r="AE51" s="123">
        <f t="shared" si="18"/>
        <v>8713274</v>
      </c>
      <c r="AF51" s="123">
        <f t="shared" si="18"/>
        <v>4157873</v>
      </c>
      <c r="AG51" s="123">
        <f t="shared" si="18"/>
        <v>63922</v>
      </c>
      <c r="AH51" s="123">
        <f t="shared" si="18"/>
        <v>38345</v>
      </c>
      <c r="AI51" s="123">
        <f t="shared" si="18"/>
        <v>13192533</v>
      </c>
      <c r="AJ51" s="123">
        <f t="shared" si="18"/>
        <v>7891173</v>
      </c>
      <c r="AK51" s="123">
        <f t="shared" si="18"/>
        <v>4991584</v>
      </c>
      <c r="AL51" s="123">
        <f t="shared" si="18"/>
        <v>236977</v>
      </c>
      <c r="AM51" s="123">
        <f t="shared" si="18"/>
        <v>72799</v>
      </c>
      <c r="AN51" s="123"/>
      <c r="AO51" s="82">
        <f t="shared" si="20"/>
        <v>0</v>
      </c>
      <c r="AP51" s="82">
        <f t="shared" si="20"/>
        <v>0</v>
      </c>
      <c r="AQ51" s="82">
        <f t="shared" si="19"/>
        <v>0</v>
      </c>
      <c r="AR51" s="82">
        <f t="shared" si="19"/>
        <v>0</v>
      </c>
      <c r="AS51" s="82">
        <f t="shared" si="19"/>
        <v>0</v>
      </c>
      <c r="AT51" s="82">
        <f t="shared" si="19"/>
        <v>0</v>
      </c>
      <c r="AU51" s="82">
        <f t="shared" si="19"/>
        <v>0</v>
      </c>
      <c r="AV51" s="82">
        <f t="shared" si="19"/>
        <v>0</v>
      </c>
      <c r="AW51" s="82">
        <f t="shared" si="19"/>
        <v>0</v>
      </c>
      <c r="AX51" s="82">
        <f t="shared" si="19"/>
        <v>0</v>
      </c>
      <c r="AY51" s="82">
        <f t="shared" si="19"/>
        <v>0</v>
      </c>
      <c r="AZ51" s="82">
        <v>0</v>
      </c>
    </row>
    <row r="52" spans="1:52" x14ac:dyDescent="0.35">
      <c r="A52" s="82">
        <v>1887</v>
      </c>
      <c r="B52" s="82">
        <v>42</v>
      </c>
      <c r="C52" s="83">
        <v>541873</v>
      </c>
      <c r="D52" s="83">
        <v>248176</v>
      </c>
      <c r="E52" s="83">
        <v>25321</v>
      </c>
      <c r="F52" s="83">
        <v>214303</v>
      </c>
      <c r="G52" s="83">
        <v>5843</v>
      </c>
      <c r="H52" s="83">
        <v>2709</v>
      </c>
      <c r="I52" s="83">
        <v>293697</v>
      </c>
      <c r="J52" s="83">
        <v>35258</v>
      </c>
      <c r="K52" s="83">
        <v>218381</v>
      </c>
      <c r="L52" s="83">
        <v>34829</v>
      </c>
      <c r="M52" s="83">
        <v>5229</v>
      </c>
      <c r="N52" s="83">
        <v>0</v>
      </c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93">
        <v>42</v>
      </c>
      <c r="AC52" s="123">
        <f t="shared" si="18"/>
        <v>26707820</v>
      </c>
      <c r="AD52" s="123">
        <f t="shared" si="18"/>
        <v>13221590</v>
      </c>
      <c r="AE52" s="123">
        <f t="shared" si="18"/>
        <v>8738595</v>
      </c>
      <c r="AF52" s="123">
        <f t="shared" si="18"/>
        <v>4372176</v>
      </c>
      <c r="AG52" s="123">
        <f t="shared" si="18"/>
        <v>69765</v>
      </c>
      <c r="AH52" s="123">
        <f t="shared" si="18"/>
        <v>41054</v>
      </c>
      <c r="AI52" s="123">
        <f t="shared" si="18"/>
        <v>13486230</v>
      </c>
      <c r="AJ52" s="123">
        <f t="shared" si="18"/>
        <v>7926431</v>
      </c>
      <c r="AK52" s="123">
        <f t="shared" si="18"/>
        <v>5209965</v>
      </c>
      <c r="AL52" s="123">
        <f t="shared" si="18"/>
        <v>271806</v>
      </c>
      <c r="AM52" s="123">
        <f t="shared" si="18"/>
        <v>78028</v>
      </c>
      <c r="AN52" s="123"/>
      <c r="AO52" s="82">
        <f t="shared" si="20"/>
        <v>0</v>
      </c>
      <c r="AP52" s="82">
        <f t="shared" si="20"/>
        <v>0</v>
      </c>
      <c r="AQ52" s="82">
        <f t="shared" si="19"/>
        <v>0</v>
      </c>
      <c r="AR52" s="82">
        <f t="shared" si="19"/>
        <v>0</v>
      </c>
      <c r="AS52" s="82">
        <f t="shared" si="19"/>
        <v>0</v>
      </c>
      <c r="AT52" s="82">
        <f t="shared" si="19"/>
        <v>0</v>
      </c>
      <c r="AU52" s="82">
        <f t="shared" si="19"/>
        <v>0</v>
      </c>
      <c r="AV52" s="82">
        <f t="shared" si="19"/>
        <v>0</v>
      </c>
      <c r="AW52" s="82">
        <f t="shared" si="19"/>
        <v>0</v>
      </c>
      <c r="AX52" s="82">
        <f t="shared" si="19"/>
        <v>0</v>
      </c>
      <c r="AY52" s="82">
        <f t="shared" si="19"/>
        <v>1</v>
      </c>
      <c r="AZ52" s="82">
        <v>0</v>
      </c>
    </row>
    <row r="53" spans="1:52" x14ac:dyDescent="0.35">
      <c r="A53" s="82">
        <v>1886</v>
      </c>
      <c r="B53" s="82">
        <v>43</v>
      </c>
      <c r="C53" s="83">
        <v>538313</v>
      </c>
      <c r="D53" s="83">
        <v>247932</v>
      </c>
      <c r="E53" s="83">
        <v>24295</v>
      </c>
      <c r="F53" s="83">
        <v>214526</v>
      </c>
      <c r="G53" s="83">
        <v>6291</v>
      </c>
      <c r="H53" s="83">
        <v>2820</v>
      </c>
      <c r="I53" s="83">
        <v>290381</v>
      </c>
      <c r="J53" s="83">
        <v>34183</v>
      </c>
      <c r="K53" s="83">
        <v>214507</v>
      </c>
      <c r="L53" s="83">
        <v>36625</v>
      </c>
      <c r="M53" s="83">
        <v>5066</v>
      </c>
      <c r="N53" s="83">
        <v>0</v>
      </c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93">
        <v>43</v>
      </c>
      <c r="AC53" s="123">
        <f t="shared" si="18"/>
        <v>27246133</v>
      </c>
      <c r="AD53" s="123">
        <f t="shared" si="18"/>
        <v>13469522</v>
      </c>
      <c r="AE53" s="123">
        <f t="shared" si="18"/>
        <v>8762890</v>
      </c>
      <c r="AF53" s="123">
        <f t="shared" si="18"/>
        <v>4586702</v>
      </c>
      <c r="AG53" s="123">
        <f t="shared" si="18"/>
        <v>76056</v>
      </c>
      <c r="AH53" s="123">
        <f t="shared" si="18"/>
        <v>43874</v>
      </c>
      <c r="AI53" s="123">
        <f t="shared" si="18"/>
        <v>13776611</v>
      </c>
      <c r="AJ53" s="123">
        <f t="shared" si="18"/>
        <v>7960614</v>
      </c>
      <c r="AK53" s="123">
        <f t="shared" si="18"/>
        <v>5424472</v>
      </c>
      <c r="AL53" s="123">
        <f t="shared" si="18"/>
        <v>308431</v>
      </c>
      <c r="AM53" s="123">
        <f t="shared" si="18"/>
        <v>83094</v>
      </c>
      <c r="AN53" s="123"/>
      <c r="AO53" s="82">
        <f t="shared" si="20"/>
        <v>0</v>
      </c>
      <c r="AP53" s="82">
        <f t="shared" si="20"/>
        <v>0</v>
      </c>
      <c r="AQ53" s="82">
        <f t="shared" si="19"/>
        <v>0</v>
      </c>
      <c r="AR53" s="82">
        <f t="shared" si="19"/>
        <v>1</v>
      </c>
      <c r="AS53" s="82">
        <f t="shared" si="19"/>
        <v>0</v>
      </c>
      <c r="AT53" s="82">
        <f t="shared" si="19"/>
        <v>0</v>
      </c>
      <c r="AU53" s="82">
        <f t="shared" si="19"/>
        <v>0</v>
      </c>
      <c r="AV53" s="82">
        <f t="shared" si="19"/>
        <v>0</v>
      </c>
      <c r="AW53" s="82">
        <f t="shared" si="19"/>
        <v>0</v>
      </c>
      <c r="AX53" s="82">
        <f t="shared" si="19"/>
        <v>0</v>
      </c>
      <c r="AY53" s="82">
        <f t="shared" si="19"/>
        <v>0</v>
      </c>
      <c r="AZ53" s="82">
        <v>0</v>
      </c>
    </row>
    <row r="54" spans="1:52" x14ac:dyDescent="0.35">
      <c r="A54" s="82">
        <v>1885</v>
      </c>
      <c r="B54" s="82">
        <v>44</v>
      </c>
      <c r="C54" s="83">
        <v>538405</v>
      </c>
      <c r="D54" s="83">
        <v>247699</v>
      </c>
      <c r="E54" s="83">
        <v>24250</v>
      </c>
      <c r="F54" s="83">
        <v>213152</v>
      </c>
      <c r="G54" s="83">
        <v>7048</v>
      </c>
      <c r="H54" s="83">
        <v>3249</v>
      </c>
      <c r="I54" s="83">
        <v>290706</v>
      </c>
      <c r="J54" s="83">
        <v>33218</v>
      </c>
      <c r="K54" s="83">
        <v>213547</v>
      </c>
      <c r="L54" s="83">
        <v>38896</v>
      </c>
      <c r="M54" s="83">
        <v>5045</v>
      </c>
      <c r="N54" s="83">
        <v>0</v>
      </c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93">
        <v>44</v>
      </c>
      <c r="AC54" s="123">
        <f t="shared" si="18"/>
        <v>27784538</v>
      </c>
      <c r="AD54" s="123">
        <f t="shared" si="18"/>
        <v>13717221</v>
      </c>
      <c r="AE54" s="123">
        <f t="shared" si="18"/>
        <v>8787140</v>
      </c>
      <c r="AF54" s="123">
        <f t="shared" si="18"/>
        <v>4799854</v>
      </c>
      <c r="AG54" s="123">
        <f t="shared" si="18"/>
        <v>83104</v>
      </c>
      <c r="AH54" s="123">
        <f t="shared" si="18"/>
        <v>47123</v>
      </c>
      <c r="AI54" s="123">
        <f t="shared" si="18"/>
        <v>14067317</v>
      </c>
      <c r="AJ54" s="123">
        <f t="shared" si="18"/>
        <v>7993832</v>
      </c>
      <c r="AK54" s="123">
        <f t="shared" si="18"/>
        <v>5638019</v>
      </c>
      <c r="AL54" s="123">
        <f t="shared" si="18"/>
        <v>347327</v>
      </c>
      <c r="AM54" s="123">
        <f t="shared" si="18"/>
        <v>88139</v>
      </c>
      <c r="AN54" s="123"/>
      <c r="AO54" s="82">
        <f t="shared" si="20"/>
        <v>0</v>
      </c>
      <c r="AP54" s="82">
        <f t="shared" si="20"/>
        <v>0</v>
      </c>
      <c r="AQ54" s="82">
        <f t="shared" si="19"/>
        <v>0</v>
      </c>
      <c r="AR54" s="82">
        <f t="shared" si="19"/>
        <v>0</v>
      </c>
      <c r="AS54" s="82">
        <f t="shared" si="19"/>
        <v>0</v>
      </c>
      <c r="AT54" s="82">
        <f t="shared" si="19"/>
        <v>0</v>
      </c>
      <c r="AU54" s="82">
        <f t="shared" si="19"/>
        <v>0</v>
      </c>
      <c r="AV54" s="82">
        <f t="shared" si="19"/>
        <v>0</v>
      </c>
      <c r="AW54" s="82">
        <f t="shared" si="19"/>
        <v>0</v>
      </c>
      <c r="AX54" s="82">
        <f t="shared" si="19"/>
        <v>0</v>
      </c>
      <c r="AY54" s="82">
        <f t="shared" si="19"/>
        <v>0</v>
      </c>
      <c r="AZ54" s="82">
        <v>0</v>
      </c>
    </row>
    <row r="55" spans="1:52" x14ac:dyDescent="0.35">
      <c r="A55" s="82">
        <v>1884</v>
      </c>
      <c r="B55" s="82">
        <v>45</v>
      </c>
      <c r="C55" s="83">
        <v>527160</v>
      </c>
      <c r="D55" s="83">
        <v>240441</v>
      </c>
      <c r="E55" s="83">
        <v>23116</v>
      </c>
      <c r="F55" s="83">
        <v>206712</v>
      </c>
      <c r="G55" s="83">
        <v>7349</v>
      </c>
      <c r="H55" s="83">
        <v>3264</v>
      </c>
      <c r="I55" s="83">
        <v>286719</v>
      </c>
      <c r="J55" s="83">
        <v>31871</v>
      </c>
      <c r="K55" s="83">
        <v>210136</v>
      </c>
      <c r="L55" s="83">
        <v>39899</v>
      </c>
      <c r="M55" s="83">
        <v>4813</v>
      </c>
      <c r="N55" s="83">
        <v>0</v>
      </c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93">
        <v>45</v>
      </c>
      <c r="AC55" s="123">
        <f t="shared" si="18"/>
        <v>28311698</v>
      </c>
      <c r="AD55" s="123">
        <f t="shared" si="18"/>
        <v>13957662</v>
      </c>
      <c r="AE55" s="123">
        <f t="shared" si="18"/>
        <v>8810256</v>
      </c>
      <c r="AF55" s="123">
        <f t="shared" si="18"/>
        <v>5006566</v>
      </c>
      <c r="AG55" s="123">
        <f t="shared" si="18"/>
        <v>90453</v>
      </c>
      <c r="AH55" s="123">
        <f t="shared" si="18"/>
        <v>50387</v>
      </c>
      <c r="AI55" s="123">
        <f t="shared" si="18"/>
        <v>14354036</v>
      </c>
      <c r="AJ55" s="123">
        <f t="shared" si="18"/>
        <v>8025703</v>
      </c>
      <c r="AK55" s="123">
        <f t="shared" si="18"/>
        <v>5848155</v>
      </c>
      <c r="AL55" s="123">
        <f t="shared" si="18"/>
        <v>387226</v>
      </c>
      <c r="AM55" s="123">
        <f t="shared" si="18"/>
        <v>92952</v>
      </c>
      <c r="AN55" s="123"/>
      <c r="AO55" s="82">
        <f t="shared" si="20"/>
        <v>0</v>
      </c>
      <c r="AP55" s="82">
        <f t="shared" si="20"/>
        <v>0</v>
      </c>
      <c r="AQ55" s="82">
        <f t="shared" si="19"/>
        <v>0</v>
      </c>
      <c r="AR55" s="82">
        <f t="shared" si="19"/>
        <v>0</v>
      </c>
      <c r="AS55" s="82">
        <f t="shared" si="19"/>
        <v>0</v>
      </c>
      <c r="AT55" s="82">
        <f t="shared" si="19"/>
        <v>1</v>
      </c>
      <c r="AU55" s="82">
        <f t="shared" si="19"/>
        <v>0</v>
      </c>
      <c r="AV55" s="82">
        <f t="shared" si="19"/>
        <v>0</v>
      </c>
      <c r="AW55" s="82">
        <f t="shared" si="19"/>
        <v>0</v>
      </c>
      <c r="AX55" s="82">
        <f t="shared" si="19"/>
        <v>0</v>
      </c>
      <c r="AY55" s="82">
        <f t="shared" si="19"/>
        <v>0</v>
      </c>
      <c r="AZ55" s="82">
        <v>0</v>
      </c>
    </row>
    <row r="56" spans="1:52" x14ac:dyDescent="0.35">
      <c r="A56" s="82">
        <v>1883</v>
      </c>
      <c r="B56" s="82">
        <v>46</v>
      </c>
      <c r="C56" s="83">
        <v>519739</v>
      </c>
      <c r="D56" s="83">
        <v>236993</v>
      </c>
      <c r="E56" s="83">
        <v>22427</v>
      </c>
      <c r="F56" s="83">
        <v>203352</v>
      </c>
      <c r="G56" s="83">
        <v>7976</v>
      </c>
      <c r="H56" s="83">
        <v>3238</v>
      </c>
      <c r="I56" s="83">
        <v>282746</v>
      </c>
      <c r="J56" s="83">
        <v>31239</v>
      </c>
      <c r="K56" s="83">
        <v>206401</v>
      </c>
      <c r="L56" s="83">
        <v>40500</v>
      </c>
      <c r="M56" s="83">
        <v>4606</v>
      </c>
      <c r="N56" s="83">
        <v>0</v>
      </c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93">
        <v>46</v>
      </c>
      <c r="AC56" s="123">
        <f t="shared" si="18"/>
        <v>28831437</v>
      </c>
      <c r="AD56" s="123">
        <f t="shared" si="18"/>
        <v>14194655</v>
      </c>
      <c r="AE56" s="123">
        <f t="shared" si="18"/>
        <v>8832683</v>
      </c>
      <c r="AF56" s="123">
        <f t="shared" si="18"/>
        <v>5209918</v>
      </c>
      <c r="AG56" s="123">
        <f t="shared" si="18"/>
        <v>98429</v>
      </c>
      <c r="AH56" s="123">
        <f t="shared" si="18"/>
        <v>53625</v>
      </c>
      <c r="AI56" s="123">
        <f t="shared" si="18"/>
        <v>14636782</v>
      </c>
      <c r="AJ56" s="123">
        <f t="shared" si="18"/>
        <v>8056942</v>
      </c>
      <c r="AK56" s="123">
        <f t="shared" si="18"/>
        <v>6054556</v>
      </c>
      <c r="AL56" s="123">
        <f t="shared" si="18"/>
        <v>427726</v>
      </c>
      <c r="AM56" s="123">
        <f t="shared" si="18"/>
        <v>97558</v>
      </c>
      <c r="AN56" s="123"/>
      <c r="AO56" s="82">
        <f t="shared" si="20"/>
        <v>0</v>
      </c>
      <c r="AP56" s="82">
        <f t="shared" si="20"/>
        <v>0</v>
      </c>
      <c r="AQ56" s="82">
        <f t="shared" si="19"/>
        <v>0</v>
      </c>
      <c r="AR56" s="82">
        <f t="shared" si="19"/>
        <v>0</v>
      </c>
      <c r="AS56" s="82">
        <f t="shared" si="19"/>
        <v>0</v>
      </c>
      <c r="AT56" s="82">
        <f t="shared" si="19"/>
        <v>0</v>
      </c>
      <c r="AU56" s="82">
        <f t="shared" si="19"/>
        <v>0</v>
      </c>
      <c r="AV56" s="82">
        <f t="shared" si="19"/>
        <v>0</v>
      </c>
      <c r="AW56" s="82">
        <f t="shared" si="19"/>
        <v>0</v>
      </c>
      <c r="AX56" s="82">
        <f t="shared" si="19"/>
        <v>0</v>
      </c>
      <c r="AY56" s="82">
        <f t="shared" si="19"/>
        <v>0</v>
      </c>
      <c r="AZ56" s="82">
        <v>0</v>
      </c>
    </row>
    <row r="57" spans="1:52" x14ac:dyDescent="0.35">
      <c r="A57" s="82">
        <v>1882</v>
      </c>
      <c r="B57" s="82">
        <v>47</v>
      </c>
      <c r="C57" s="83">
        <v>516392</v>
      </c>
      <c r="D57" s="83">
        <v>236852</v>
      </c>
      <c r="E57" s="83">
        <v>22278</v>
      </c>
      <c r="F57" s="83">
        <v>202685</v>
      </c>
      <c r="G57" s="83">
        <v>8712</v>
      </c>
      <c r="H57" s="83">
        <v>3177</v>
      </c>
      <c r="I57" s="83">
        <v>279540</v>
      </c>
      <c r="J57" s="83">
        <v>30491</v>
      </c>
      <c r="K57" s="83">
        <v>202559</v>
      </c>
      <c r="L57" s="83">
        <v>42054</v>
      </c>
      <c r="M57" s="83">
        <v>4436</v>
      </c>
      <c r="N57" s="83">
        <v>0</v>
      </c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93">
        <v>47</v>
      </c>
      <c r="AC57" s="123">
        <f t="shared" si="18"/>
        <v>29347829</v>
      </c>
      <c r="AD57" s="123">
        <f t="shared" si="18"/>
        <v>14431507</v>
      </c>
      <c r="AE57" s="123">
        <f t="shared" si="18"/>
        <v>8854961</v>
      </c>
      <c r="AF57" s="123">
        <f t="shared" si="18"/>
        <v>5412603</v>
      </c>
      <c r="AG57" s="123">
        <f t="shared" si="18"/>
        <v>107141</v>
      </c>
      <c r="AH57" s="123">
        <f t="shared" si="18"/>
        <v>56802</v>
      </c>
      <c r="AI57" s="123">
        <f t="shared" si="18"/>
        <v>14916322</v>
      </c>
      <c r="AJ57" s="123">
        <f t="shared" si="18"/>
        <v>8087433</v>
      </c>
      <c r="AK57" s="123">
        <f t="shared" si="18"/>
        <v>6257115</v>
      </c>
      <c r="AL57" s="123">
        <f t="shared" si="18"/>
        <v>469780</v>
      </c>
      <c r="AM57" s="123">
        <f t="shared" si="18"/>
        <v>101994</v>
      </c>
      <c r="AN57" s="123"/>
      <c r="AO57" s="82">
        <f t="shared" si="20"/>
        <v>0</v>
      </c>
      <c r="AP57" s="82">
        <f t="shared" si="20"/>
        <v>0</v>
      </c>
      <c r="AQ57" s="82">
        <f t="shared" si="19"/>
        <v>0</v>
      </c>
      <c r="AR57" s="82">
        <f t="shared" si="19"/>
        <v>0</v>
      </c>
      <c r="AS57" s="82">
        <f t="shared" si="19"/>
        <v>0</v>
      </c>
      <c r="AT57" s="82">
        <f t="shared" si="19"/>
        <v>0</v>
      </c>
      <c r="AU57" s="82">
        <f t="shared" si="19"/>
        <v>0</v>
      </c>
      <c r="AV57" s="82">
        <f t="shared" si="19"/>
        <v>0</v>
      </c>
      <c r="AW57" s="82">
        <f t="shared" si="19"/>
        <v>0</v>
      </c>
      <c r="AX57" s="82">
        <f t="shared" si="19"/>
        <v>0</v>
      </c>
      <c r="AY57" s="82">
        <f t="shared" si="19"/>
        <v>0</v>
      </c>
      <c r="AZ57" s="82">
        <v>0</v>
      </c>
    </row>
    <row r="58" spans="1:52" x14ac:dyDescent="0.35">
      <c r="A58" s="82">
        <v>1881</v>
      </c>
      <c r="B58" s="82">
        <v>48</v>
      </c>
      <c r="C58" s="83">
        <v>514974</v>
      </c>
      <c r="D58" s="83">
        <v>236653</v>
      </c>
      <c r="E58" s="83">
        <v>21346</v>
      </c>
      <c r="F58" s="83">
        <v>202837</v>
      </c>
      <c r="G58" s="83">
        <v>9335</v>
      </c>
      <c r="H58" s="83">
        <v>3135</v>
      </c>
      <c r="I58" s="83">
        <v>278321</v>
      </c>
      <c r="J58" s="83">
        <v>30113</v>
      </c>
      <c r="K58" s="83">
        <v>200713</v>
      </c>
      <c r="L58" s="83">
        <v>43225</v>
      </c>
      <c r="M58" s="83">
        <v>4270</v>
      </c>
      <c r="N58" s="83">
        <v>0</v>
      </c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93">
        <v>48</v>
      </c>
      <c r="AC58" s="123">
        <f t="shared" si="18"/>
        <v>29862803</v>
      </c>
      <c r="AD58" s="123">
        <f t="shared" si="18"/>
        <v>14668160</v>
      </c>
      <c r="AE58" s="123">
        <f t="shared" si="18"/>
        <v>8876307</v>
      </c>
      <c r="AF58" s="123">
        <f t="shared" si="18"/>
        <v>5615440</v>
      </c>
      <c r="AG58" s="123">
        <f t="shared" si="18"/>
        <v>116476</v>
      </c>
      <c r="AH58" s="123">
        <f t="shared" si="18"/>
        <v>59937</v>
      </c>
      <c r="AI58" s="123">
        <f t="shared" si="18"/>
        <v>15194643</v>
      </c>
      <c r="AJ58" s="123">
        <f t="shared" si="18"/>
        <v>8117546</v>
      </c>
      <c r="AK58" s="123">
        <f t="shared" si="18"/>
        <v>6457828</v>
      </c>
      <c r="AL58" s="123">
        <f t="shared" si="18"/>
        <v>513005</v>
      </c>
      <c r="AM58" s="123">
        <f t="shared" si="18"/>
        <v>106264</v>
      </c>
      <c r="AN58" s="123"/>
      <c r="AO58" s="82">
        <f t="shared" si="20"/>
        <v>0</v>
      </c>
      <c r="AP58" s="82">
        <f t="shared" si="20"/>
        <v>0</v>
      </c>
      <c r="AQ58" s="82">
        <f t="shared" si="19"/>
        <v>0</v>
      </c>
      <c r="AR58" s="82">
        <f t="shared" si="19"/>
        <v>0</v>
      </c>
      <c r="AS58" s="82">
        <f t="shared" si="19"/>
        <v>0</v>
      </c>
      <c r="AT58" s="82">
        <f t="shared" si="19"/>
        <v>0</v>
      </c>
      <c r="AU58" s="82">
        <f t="shared" si="19"/>
        <v>0</v>
      </c>
      <c r="AV58" s="82">
        <f t="shared" si="19"/>
        <v>0</v>
      </c>
      <c r="AW58" s="82">
        <f t="shared" si="19"/>
        <v>0</v>
      </c>
      <c r="AX58" s="82">
        <f t="shared" si="19"/>
        <v>0</v>
      </c>
      <c r="AY58" s="82">
        <f t="shared" si="19"/>
        <v>0</v>
      </c>
      <c r="AZ58" s="82">
        <v>0</v>
      </c>
    </row>
    <row r="59" spans="1:52" x14ac:dyDescent="0.35">
      <c r="A59" s="82">
        <v>1880</v>
      </c>
      <c r="B59" s="82">
        <v>49</v>
      </c>
      <c r="C59" s="83">
        <v>496144</v>
      </c>
      <c r="D59" s="83">
        <v>230116</v>
      </c>
      <c r="E59" s="83">
        <v>22204</v>
      </c>
      <c r="F59" s="83">
        <v>194848</v>
      </c>
      <c r="G59" s="83">
        <v>10011</v>
      </c>
      <c r="H59" s="83">
        <v>3053</v>
      </c>
      <c r="I59" s="83">
        <v>266028</v>
      </c>
      <c r="J59" s="83">
        <v>29986</v>
      </c>
      <c r="K59" s="83">
        <v>188715</v>
      </c>
      <c r="L59" s="83">
        <v>43309</v>
      </c>
      <c r="M59" s="83">
        <v>4018</v>
      </c>
      <c r="N59" s="83">
        <v>0</v>
      </c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93">
        <v>49</v>
      </c>
      <c r="AC59" s="123">
        <f t="shared" ref="AC59:AM74" si="21">AC58+C59</f>
        <v>30358947</v>
      </c>
      <c r="AD59" s="123">
        <f t="shared" si="21"/>
        <v>14898276</v>
      </c>
      <c r="AE59" s="123">
        <f t="shared" si="21"/>
        <v>8898511</v>
      </c>
      <c r="AF59" s="123">
        <f t="shared" si="21"/>
        <v>5810288</v>
      </c>
      <c r="AG59" s="123">
        <f t="shared" si="21"/>
        <v>126487</v>
      </c>
      <c r="AH59" s="123">
        <f t="shared" si="21"/>
        <v>62990</v>
      </c>
      <c r="AI59" s="123">
        <f t="shared" si="21"/>
        <v>15460671</v>
      </c>
      <c r="AJ59" s="123">
        <f t="shared" si="21"/>
        <v>8147532</v>
      </c>
      <c r="AK59" s="123">
        <f t="shared" si="21"/>
        <v>6646543</v>
      </c>
      <c r="AL59" s="123">
        <f t="shared" si="21"/>
        <v>556314</v>
      </c>
      <c r="AM59" s="123">
        <f t="shared" si="21"/>
        <v>110282</v>
      </c>
      <c r="AN59" s="123"/>
      <c r="AO59" s="82">
        <f t="shared" si="20"/>
        <v>0</v>
      </c>
      <c r="AP59" s="82">
        <f t="shared" si="20"/>
        <v>0</v>
      </c>
      <c r="AQ59" s="82">
        <f t="shared" si="19"/>
        <v>0</v>
      </c>
      <c r="AR59" s="82">
        <f t="shared" si="19"/>
        <v>0</v>
      </c>
      <c r="AS59" s="82">
        <f t="shared" si="19"/>
        <v>0</v>
      </c>
      <c r="AT59" s="82">
        <f t="shared" si="19"/>
        <v>0</v>
      </c>
      <c r="AU59" s="82">
        <f t="shared" si="19"/>
        <v>0</v>
      </c>
      <c r="AV59" s="82">
        <f t="shared" si="19"/>
        <v>0</v>
      </c>
      <c r="AW59" s="82">
        <f t="shared" si="19"/>
        <v>0</v>
      </c>
      <c r="AX59" s="82">
        <f t="shared" si="19"/>
        <v>0</v>
      </c>
      <c r="AY59" s="82">
        <f t="shared" si="19"/>
        <v>0</v>
      </c>
      <c r="AZ59" s="82">
        <v>0</v>
      </c>
    </row>
    <row r="60" spans="1:52" x14ac:dyDescent="0.35">
      <c r="A60" s="82">
        <v>1879</v>
      </c>
      <c r="B60" s="82">
        <v>50</v>
      </c>
      <c r="C60" s="83">
        <v>510220</v>
      </c>
      <c r="D60" s="83">
        <v>239410</v>
      </c>
      <c r="E60" s="83">
        <v>21607</v>
      </c>
      <c r="F60" s="83">
        <v>203435</v>
      </c>
      <c r="G60" s="83">
        <v>11280</v>
      </c>
      <c r="H60" s="83">
        <v>3088</v>
      </c>
      <c r="I60" s="83">
        <v>270810</v>
      </c>
      <c r="J60" s="83">
        <v>28987</v>
      </c>
      <c r="K60" s="83">
        <v>192184</v>
      </c>
      <c r="L60" s="83">
        <v>45670</v>
      </c>
      <c r="M60" s="83">
        <v>3969</v>
      </c>
      <c r="N60" s="83">
        <v>0</v>
      </c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93">
        <v>50</v>
      </c>
      <c r="AC60" s="123">
        <f t="shared" si="21"/>
        <v>30869167</v>
      </c>
      <c r="AD60" s="123">
        <f t="shared" si="21"/>
        <v>15137686</v>
      </c>
      <c r="AE60" s="123">
        <f t="shared" si="21"/>
        <v>8920118</v>
      </c>
      <c r="AF60" s="123">
        <f t="shared" si="21"/>
        <v>6013723</v>
      </c>
      <c r="AG60" s="123">
        <f t="shared" si="21"/>
        <v>137767</v>
      </c>
      <c r="AH60" s="123">
        <f t="shared" si="21"/>
        <v>66078</v>
      </c>
      <c r="AI60" s="123">
        <f t="shared" si="21"/>
        <v>15731481</v>
      </c>
      <c r="AJ60" s="123">
        <f t="shared" si="21"/>
        <v>8176519</v>
      </c>
      <c r="AK60" s="123">
        <f t="shared" si="21"/>
        <v>6838727</v>
      </c>
      <c r="AL60" s="123">
        <f t="shared" si="21"/>
        <v>601984</v>
      </c>
      <c r="AM60" s="123">
        <f t="shared" si="21"/>
        <v>114251</v>
      </c>
      <c r="AN60" s="123"/>
      <c r="AO60" s="82">
        <f t="shared" si="20"/>
        <v>0</v>
      </c>
      <c r="AP60" s="82">
        <f t="shared" si="20"/>
        <v>0</v>
      </c>
      <c r="AQ60" s="82">
        <f t="shared" si="19"/>
        <v>0</v>
      </c>
      <c r="AR60" s="82">
        <f t="shared" si="19"/>
        <v>0</v>
      </c>
      <c r="AS60" s="82">
        <f t="shared" si="19"/>
        <v>0</v>
      </c>
      <c r="AT60" s="82">
        <f t="shared" si="19"/>
        <v>0</v>
      </c>
      <c r="AU60" s="82">
        <f t="shared" si="19"/>
        <v>0</v>
      </c>
      <c r="AV60" s="82">
        <f t="shared" si="19"/>
        <v>0</v>
      </c>
      <c r="AW60" s="82">
        <f t="shared" si="19"/>
        <v>0</v>
      </c>
      <c r="AX60" s="82">
        <f t="shared" si="19"/>
        <v>0</v>
      </c>
      <c r="AY60" s="82">
        <f t="shared" si="19"/>
        <v>0</v>
      </c>
      <c r="AZ60" s="82">
        <v>0</v>
      </c>
    </row>
    <row r="61" spans="1:52" x14ac:dyDescent="0.35">
      <c r="A61" s="82">
        <v>1878</v>
      </c>
      <c r="B61" s="82">
        <v>51</v>
      </c>
      <c r="C61" s="83">
        <v>503040</v>
      </c>
      <c r="D61" s="83">
        <v>238394</v>
      </c>
      <c r="E61" s="83">
        <v>21484</v>
      </c>
      <c r="F61" s="83">
        <v>201767</v>
      </c>
      <c r="G61" s="83">
        <v>12181</v>
      </c>
      <c r="H61" s="83">
        <v>2962</v>
      </c>
      <c r="I61" s="83">
        <v>264646</v>
      </c>
      <c r="J61" s="83">
        <v>28568</v>
      </c>
      <c r="K61" s="83">
        <v>185542</v>
      </c>
      <c r="L61" s="83">
        <v>46734</v>
      </c>
      <c r="M61" s="83">
        <v>3802</v>
      </c>
      <c r="N61" s="83">
        <v>0</v>
      </c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93">
        <v>51</v>
      </c>
      <c r="AC61" s="123">
        <f t="shared" si="21"/>
        <v>31372207</v>
      </c>
      <c r="AD61" s="123">
        <f t="shared" si="21"/>
        <v>15376080</v>
      </c>
      <c r="AE61" s="123">
        <f t="shared" si="21"/>
        <v>8941602</v>
      </c>
      <c r="AF61" s="123">
        <f t="shared" si="21"/>
        <v>6215490</v>
      </c>
      <c r="AG61" s="123">
        <f t="shared" si="21"/>
        <v>149948</v>
      </c>
      <c r="AH61" s="123">
        <f t="shared" si="21"/>
        <v>69040</v>
      </c>
      <c r="AI61" s="123">
        <f t="shared" si="21"/>
        <v>15996127</v>
      </c>
      <c r="AJ61" s="123">
        <f t="shared" si="21"/>
        <v>8205087</v>
      </c>
      <c r="AK61" s="123">
        <f t="shared" si="21"/>
        <v>7024269</v>
      </c>
      <c r="AL61" s="123">
        <f t="shared" si="21"/>
        <v>648718</v>
      </c>
      <c r="AM61" s="123">
        <f t="shared" si="21"/>
        <v>118053</v>
      </c>
      <c r="AN61" s="123"/>
      <c r="AO61" s="82">
        <f t="shared" si="20"/>
        <v>0</v>
      </c>
      <c r="AP61" s="82">
        <f t="shared" si="20"/>
        <v>0</v>
      </c>
      <c r="AQ61" s="82">
        <f t="shared" si="19"/>
        <v>0</v>
      </c>
      <c r="AR61" s="82">
        <f t="shared" si="19"/>
        <v>0</v>
      </c>
      <c r="AS61" s="82">
        <f t="shared" si="19"/>
        <v>0</v>
      </c>
      <c r="AT61" s="82">
        <f t="shared" si="19"/>
        <v>0</v>
      </c>
      <c r="AU61" s="82">
        <f t="shared" si="19"/>
        <v>0</v>
      </c>
      <c r="AV61" s="82">
        <f t="shared" si="19"/>
        <v>0</v>
      </c>
      <c r="AW61" s="82">
        <f t="shared" si="19"/>
        <v>0</v>
      </c>
      <c r="AX61" s="82">
        <f t="shared" si="19"/>
        <v>0</v>
      </c>
      <c r="AY61" s="82">
        <f t="shared" si="19"/>
        <v>0</v>
      </c>
      <c r="AZ61" s="82">
        <v>0</v>
      </c>
    </row>
    <row r="62" spans="1:52" x14ac:dyDescent="0.35">
      <c r="A62" s="82">
        <v>1877</v>
      </c>
      <c r="B62" s="82">
        <v>52</v>
      </c>
      <c r="C62" s="83">
        <v>505592</v>
      </c>
      <c r="D62" s="83">
        <v>240475</v>
      </c>
      <c r="E62" s="83">
        <v>21542</v>
      </c>
      <c r="F62" s="83">
        <v>202578</v>
      </c>
      <c r="G62" s="83">
        <v>13422</v>
      </c>
      <c r="H62" s="83">
        <v>2933</v>
      </c>
      <c r="I62" s="83">
        <v>265117</v>
      </c>
      <c r="J62" s="83">
        <v>28486</v>
      </c>
      <c r="K62" s="83">
        <v>183306</v>
      </c>
      <c r="L62" s="83">
        <v>49609</v>
      </c>
      <c r="M62" s="83">
        <v>3716</v>
      </c>
      <c r="N62" s="83">
        <v>0</v>
      </c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93">
        <v>52</v>
      </c>
      <c r="AC62" s="123">
        <f t="shared" si="21"/>
        <v>31877799</v>
      </c>
      <c r="AD62" s="123">
        <f t="shared" si="21"/>
        <v>15616555</v>
      </c>
      <c r="AE62" s="123">
        <f t="shared" si="21"/>
        <v>8963144</v>
      </c>
      <c r="AF62" s="123">
        <f t="shared" si="21"/>
        <v>6418068</v>
      </c>
      <c r="AG62" s="123">
        <f t="shared" si="21"/>
        <v>163370</v>
      </c>
      <c r="AH62" s="123">
        <f t="shared" si="21"/>
        <v>71973</v>
      </c>
      <c r="AI62" s="123">
        <f t="shared" si="21"/>
        <v>16261244</v>
      </c>
      <c r="AJ62" s="123">
        <f t="shared" si="21"/>
        <v>8233573</v>
      </c>
      <c r="AK62" s="123">
        <f t="shared" si="21"/>
        <v>7207575</v>
      </c>
      <c r="AL62" s="123">
        <f t="shared" si="21"/>
        <v>698327</v>
      </c>
      <c r="AM62" s="123">
        <f t="shared" si="21"/>
        <v>121769</v>
      </c>
      <c r="AN62" s="123"/>
      <c r="AO62" s="82">
        <f t="shared" si="20"/>
        <v>0</v>
      </c>
      <c r="AP62" s="82">
        <f t="shared" si="20"/>
        <v>0</v>
      </c>
      <c r="AQ62" s="82">
        <f t="shared" si="19"/>
        <v>0</v>
      </c>
      <c r="AR62" s="82">
        <f t="shared" si="19"/>
        <v>0</v>
      </c>
      <c r="AS62" s="82">
        <f t="shared" si="19"/>
        <v>0</v>
      </c>
      <c r="AT62" s="82">
        <f t="shared" si="19"/>
        <v>0</v>
      </c>
      <c r="AU62" s="82">
        <f t="shared" si="19"/>
        <v>0</v>
      </c>
      <c r="AV62" s="82">
        <f t="shared" si="19"/>
        <v>0</v>
      </c>
      <c r="AW62" s="82">
        <f t="shared" si="19"/>
        <v>0</v>
      </c>
      <c r="AX62" s="82">
        <f t="shared" si="19"/>
        <v>0</v>
      </c>
      <c r="AY62" s="82">
        <f t="shared" si="19"/>
        <v>0</v>
      </c>
      <c r="AZ62" s="82">
        <v>0</v>
      </c>
    </row>
    <row r="63" spans="1:52" x14ac:dyDescent="0.35">
      <c r="A63" s="82">
        <v>1876</v>
      </c>
      <c r="B63" s="82">
        <v>53</v>
      </c>
      <c r="C63" s="83">
        <v>515128</v>
      </c>
      <c r="D63" s="83">
        <v>246535</v>
      </c>
      <c r="E63" s="83">
        <v>21737</v>
      </c>
      <c r="F63" s="83">
        <v>206775</v>
      </c>
      <c r="G63" s="83">
        <v>15070</v>
      </c>
      <c r="H63" s="83">
        <v>2953</v>
      </c>
      <c r="I63" s="83">
        <v>268593</v>
      </c>
      <c r="J63" s="83">
        <v>28972</v>
      </c>
      <c r="K63" s="83">
        <v>182923</v>
      </c>
      <c r="L63" s="83">
        <v>53069</v>
      </c>
      <c r="M63" s="83">
        <v>3629</v>
      </c>
      <c r="N63" s="83">
        <v>0</v>
      </c>
      <c r="O63" s="126" t="s">
        <v>70</v>
      </c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93">
        <v>53</v>
      </c>
      <c r="AC63" s="123">
        <f t="shared" si="21"/>
        <v>32392927</v>
      </c>
      <c r="AD63" s="123">
        <f t="shared" si="21"/>
        <v>15863090</v>
      </c>
      <c r="AE63" s="123">
        <f t="shared" si="21"/>
        <v>8984881</v>
      </c>
      <c r="AF63" s="123">
        <f t="shared" si="21"/>
        <v>6624843</v>
      </c>
      <c r="AG63" s="123">
        <f t="shared" si="21"/>
        <v>178440</v>
      </c>
      <c r="AH63" s="123">
        <f t="shared" si="21"/>
        <v>74926</v>
      </c>
      <c r="AI63" s="123">
        <f t="shared" si="21"/>
        <v>16529837</v>
      </c>
      <c r="AJ63" s="123">
        <f t="shared" si="21"/>
        <v>8262545</v>
      </c>
      <c r="AK63" s="123">
        <f t="shared" si="21"/>
        <v>7390498</v>
      </c>
      <c r="AL63" s="123">
        <f t="shared" si="21"/>
        <v>751396</v>
      </c>
      <c r="AM63" s="123">
        <f t="shared" si="21"/>
        <v>125398</v>
      </c>
      <c r="AN63" s="123"/>
      <c r="AO63" s="82">
        <f t="shared" si="20"/>
        <v>0</v>
      </c>
      <c r="AP63" s="82">
        <f t="shared" si="20"/>
        <v>0</v>
      </c>
      <c r="AQ63" s="82">
        <f t="shared" si="19"/>
        <v>0</v>
      </c>
      <c r="AR63" s="82">
        <f t="shared" si="19"/>
        <v>0</v>
      </c>
      <c r="AS63" s="82">
        <f t="shared" si="19"/>
        <v>0</v>
      </c>
      <c r="AT63" s="82">
        <f t="shared" si="19"/>
        <v>0</v>
      </c>
      <c r="AU63" s="82">
        <f t="shared" si="19"/>
        <v>0</v>
      </c>
      <c r="AV63" s="82">
        <f t="shared" si="19"/>
        <v>0</v>
      </c>
      <c r="AW63" s="82">
        <f t="shared" si="19"/>
        <v>0</v>
      </c>
      <c r="AX63" s="82">
        <f t="shared" si="19"/>
        <v>0</v>
      </c>
      <c r="AY63" s="82">
        <f t="shared" si="19"/>
        <v>0</v>
      </c>
      <c r="AZ63" s="82">
        <v>0</v>
      </c>
    </row>
    <row r="64" spans="1:52" x14ac:dyDescent="0.35">
      <c r="A64" s="82">
        <v>1875</v>
      </c>
      <c r="B64" s="82">
        <v>54</v>
      </c>
      <c r="C64" s="83">
        <v>496935</v>
      </c>
      <c r="D64" s="83">
        <v>239055</v>
      </c>
      <c r="E64" s="83">
        <v>20857</v>
      </c>
      <c r="F64" s="83">
        <v>199526</v>
      </c>
      <c r="G64" s="83">
        <v>15870</v>
      </c>
      <c r="H64" s="83">
        <v>2802</v>
      </c>
      <c r="I64" s="83">
        <v>257880</v>
      </c>
      <c r="J64" s="83">
        <v>28095</v>
      </c>
      <c r="K64" s="83">
        <v>172370</v>
      </c>
      <c r="L64" s="83">
        <v>54124</v>
      </c>
      <c r="M64" s="83">
        <v>3291</v>
      </c>
      <c r="N64" s="83">
        <v>0</v>
      </c>
      <c r="O64" s="83" t="s">
        <v>54</v>
      </c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93">
        <v>54</v>
      </c>
      <c r="AC64" s="123">
        <f t="shared" si="21"/>
        <v>32889862</v>
      </c>
      <c r="AD64" s="123">
        <f t="shared" si="21"/>
        <v>16102145</v>
      </c>
      <c r="AE64" s="123">
        <f t="shared" si="21"/>
        <v>9005738</v>
      </c>
      <c r="AF64" s="123">
        <f t="shared" si="21"/>
        <v>6824369</v>
      </c>
      <c r="AG64" s="123">
        <f t="shared" si="21"/>
        <v>194310</v>
      </c>
      <c r="AH64" s="123">
        <f t="shared" si="21"/>
        <v>77728</v>
      </c>
      <c r="AI64" s="123">
        <f t="shared" si="21"/>
        <v>16787717</v>
      </c>
      <c r="AJ64" s="123">
        <f t="shared" si="21"/>
        <v>8290640</v>
      </c>
      <c r="AK64" s="123">
        <f t="shared" si="21"/>
        <v>7562868</v>
      </c>
      <c r="AL64" s="123">
        <f t="shared" si="21"/>
        <v>805520</v>
      </c>
      <c r="AM64" s="123">
        <f t="shared" si="21"/>
        <v>128689</v>
      </c>
      <c r="AN64" s="123"/>
      <c r="AO64" s="82">
        <f t="shared" si="20"/>
        <v>0</v>
      </c>
      <c r="AP64" s="82">
        <f t="shared" si="20"/>
        <v>0</v>
      </c>
      <c r="AQ64" s="82">
        <f t="shared" si="19"/>
        <v>0</v>
      </c>
      <c r="AR64" s="82">
        <f t="shared" si="19"/>
        <v>0</v>
      </c>
      <c r="AS64" s="82">
        <f t="shared" si="19"/>
        <v>0</v>
      </c>
      <c r="AT64" s="82">
        <f t="shared" si="19"/>
        <v>0</v>
      </c>
      <c r="AU64" s="82">
        <f t="shared" si="19"/>
        <v>0</v>
      </c>
      <c r="AV64" s="82">
        <f t="shared" si="19"/>
        <v>0</v>
      </c>
      <c r="AW64" s="82">
        <f t="shared" si="19"/>
        <v>0</v>
      </c>
      <c r="AX64" s="82">
        <f t="shared" si="19"/>
        <v>0</v>
      </c>
      <c r="AY64" s="82">
        <f t="shared" si="19"/>
        <v>0</v>
      </c>
      <c r="AZ64" s="82">
        <v>0</v>
      </c>
    </row>
    <row r="65" spans="1:52" x14ac:dyDescent="0.35">
      <c r="A65" s="82">
        <v>1874</v>
      </c>
      <c r="B65" s="82">
        <v>55</v>
      </c>
      <c r="C65" s="83">
        <v>487104</v>
      </c>
      <c r="D65" s="83">
        <v>231845</v>
      </c>
      <c r="E65" s="83">
        <v>19947</v>
      </c>
      <c r="F65" s="83">
        <v>192567</v>
      </c>
      <c r="G65" s="83">
        <v>16669</v>
      </c>
      <c r="H65" s="83">
        <v>2662</v>
      </c>
      <c r="I65" s="83">
        <v>255259</v>
      </c>
      <c r="J65" s="83">
        <v>27138</v>
      </c>
      <c r="K65" s="83">
        <v>167578</v>
      </c>
      <c r="L65" s="83">
        <v>57390</v>
      </c>
      <c r="M65" s="83">
        <v>3153</v>
      </c>
      <c r="N65" s="83">
        <v>0</v>
      </c>
      <c r="O65" s="83">
        <f>3-0</f>
        <v>3</v>
      </c>
      <c r="P65" s="83" t="s">
        <v>40</v>
      </c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93">
        <v>55</v>
      </c>
      <c r="AC65" s="123">
        <f t="shared" si="21"/>
        <v>33376966</v>
      </c>
      <c r="AD65" s="123">
        <f t="shared" si="21"/>
        <v>16333990</v>
      </c>
      <c r="AE65" s="123">
        <f t="shared" si="21"/>
        <v>9025685</v>
      </c>
      <c r="AF65" s="123">
        <f t="shared" si="21"/>
        <v>7016936</v>
      </c>
      <c r="AG65" s="123">
        <f t="shared" si="21"/>
        <v>210979</v>
      </c>
      <c r="AH65" s="123">
        <f t="shared" si="21"/>
        <v>80390</v>
      </c>
      <c r="AI65" s="123">
        <f t="shared" si="21"/>
        <v>17042976</v>
      </c>
      <c r="AJ65" s="123">
        <f t="shared" si="21"/>
        <v>8317778</v>
      </c>
      <c r="AK65" s="123">
        <f t="shared" si="21"/>
        <v>7730446</v>
      </c>
      <c r="AL65" s="123">
        <f t="shared" si="21"/>
        <v>862910</v>
      </c>
      <c r="AM65" s="123">
        <f t="shared" si="21"/>
        <v>131842</v>
      </c>
      <c r="AN65" s="123"/>
      <c r="AO65" s="82">
        <f t="shared" si="20"/>
        <v>0</v>
      </c>
      <c r="AP65" s="82">
        <f t="shared" si="20"/>
        <v>0</v>
      </c>
      <c r="AQ65" s="82">
        <f t="shared" si="19"/>
        <v>0</v>
      </c>
      <c r="AR65" s="82">
        <f t="shared" si="19"/>
        <v>0</v>
      </c>
      <c r="AS65" s="82">
        <f t="shared" si="19"/>
        <v>0</v>
      </c>
      <c r="AT65" s="82">
        <f t="shared" si="19"/>
        <v>0</v>
      </c>
      <c r="AU65" s="82">
        <f t="shared" si="19"/>
        <v>0</v>
      </c>
      <c r="AV65" s="82">
        <f t="shared" si="19"/>
        <v>0</v>
      </c>
      <c r="AW65" s="82">
        <f t="shared" si="19"/>
        <v>0</v>
      </c>
      <c r="AX65" s="82">
        <f t="shared" si="19"/>
        <v>0</v>
      </c>
      <c r="AY65" s="82">
        <f t="shared" si="19"/>
        <v>0</v>
      </c>
      <c r="AZ65" s="82">
        <v>0</v>
      </c>
    </row>
    <row r="66" spans="1:52" x14ac:dyDescent="0.35">
      <c r="A66" s="82">
        <v>1873</v>
      </c>
      <c r="B66" s="82">
        <v>56</v>
      </c>
      <c r="C66" s="83">
        <v>465562</v>
      </c>
      <c r="D66" s="83">
        <v>222430</v>
      </c>
      <c r="E66" s="83">
        <v>19291</v>
      </c>
      <c r="F66" s="83">
        <v>183405</v>
      </c>
      <c r="G66" s="83">
        <v>17220</v>
      </c>
      <c r="H66" s="83">
        <v>2514</v>
      </c>
      <c r="I66" s="83">
        <v>243132</v>
      </c>
      <c r="J66" s="83">
        <v>25720</v>
      </c>
      <c r="K66" s="83">
        <v>155551</v>
      </c>
      <c r="L66" s="83">
        <v>58979</v>
      </c>
      <c r="M66" s="83">
        <v>2882</v>
      </c>
      <c r="N66" s="83">
        <v>0</v>
      </c>
      <c r="O66" s="83">
        <f>5-3</f>
        <v>2</v>
      </c>
      <c r="P66" s="125" t="s">
        <v>41</v>
      </c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93">
        <v>56</v>
      </c>
      <c r="AC66" s="123">
        <f t="shared" si="21"/>
        <v>33842528</v>
      </c>
      <c r="AD66" s="123">
        <f t="shared" si="21"/>
        <v>16556420</v>
      </c>
      <c r="AE66" s="123">
        <f t="shared" si="21"/>
        <v>9044976</v>
      </c>
      <c r="AF66" s="123">
        <f t="shared" si="21"/>
        <v>7200341</v>
      </c>
      <c r="AG66" s="123">
        <f t="shared" si="21"/>
        <v>228199</v>
      </c>
      <c r="AH66" s="123">
        <f t="shared" si="21"/>
        <v>82904</v>
      </c>
      <c r="AI66" s="123">
        <f t="shared" si="21"/>
        <v>17286108</v>
      </c>
      <c r="AJ66" s="123">
        <f t="shared" si="21"/>
        <v>8343498</v>
      </c>
      <c r="AK66" s="123">
        <f t="shared" si="21"/>
        <v>7885997</v>
      </c>
      <c r="AL66" s="123">
        <f t="shared" si="21"/>
        <v>921889</v>
      </c>
      <c r="AM66" s="123">
        <f t="shared" si="21"/>
        <v>134724</v>
      </c>
      <c r="AN66" s="123"/>
      <c r="AO66" s="82">
        <f t="shared" si="20"/>
        <v>0</v>
      </c>
      <c r="AP66" s="82">
        <f t="shared" si="20"/>
        <v>0</v>
      </c>
      <c r="AQ66" s="82">
        <f t="shared" si="19"/>
        <v>0</v>
      </c>
      <c r="AR66" s="82">
        <f t="shared" si="19"/>
        <v>0</v>
      </c>
      <c r="AS66" s="82">
        <f t="shared" si="19"/>
        <v>0</v>
      </c>
      <c r="AT66" s="82">
        <f t="shared" si="19"/>
        <v>0</v>
      </c>
      <c r="AU66" s="82">
        <f t="shared" si="19"/>
        <v>0</v>
      </c>
      <c r="AV66" s="82">
        <f t="shared" si="19"/>
        <v>0</v>
      </c>
      <c r="AW66" s="82">
        <f t="shared" si="19"/>
        <v>0</v>
      </c>
      <c r="AX66" s="82">
        <f t="shared" si="19"/>
        <v>0</v>
      </c>
      <c r="AY66" s="82">
        <f t="shared" si="19"/>
        <v>0</v>
      </c>
      <c r="AZ66" s="82">
        <v>0</v>
      </c>
    </row>
    <row r="67" spans="1:52" x14ac:dyDescent="0.35">
      <c r="A67" s="82">
        <v>1872</v>
      </c>
      <c r="B67" s="82">
        <v>57</v>
      </c>
      <c r="C67" s="83">
        <v>476326</v>
      </c>
      <c r="D67" s="83">
        <v>226136</v>
      </c>
      <c r="E67" s="83">
        <v>19056</v>
      </c>
      <c r="F67" s="83">
        <v>185959</v>
      </c>
      <c r="G67" s="83">
        <v>18755</v>
      </c>
      <c r="H67" s="83">
        <v>2366</v>
      </c>
      <c r="I67" s="83">
        <v>250190</v>
      </c>
      <c r="J67" s="83">
        <v>26504</v>
      </c>
      <c r="K67" s="83">
        <v>156541</v>
      </c>
      <c r="L67" s="83">
        <v>64226</v>
      </c>
      <c r="M67" s="83">
        <v>2919</v>
      </c>
      <c r="N67" s="83">
        <v>0</v>
      </c>
      <c r="O67" s="83">
        <f>10-5</f>
        <v>5</v>
      </c>
      <c r="P67" s="125" t="s">
        <v>42</v>
      </c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93">
        <v>57</v>
      </c>
      <c r="AC67" s="123">
        <f t="shared" si="21"/>
        <v>34318854</v>
      </c>
      <c r="AD67" s="123">
        <f t="shared" si="21"/>
        <v>16782556</v>
      </c>
      <c r="AE67" s="123">
        <f t="shared" si="21"/>
        <v>9064032</v>
      </c>
      <c r="AF67" s="123">
        <f t="shared" si="21"/>
        <v>7386300</v>
      </c>
      <c r="AG67" s="123">
        <f t="shared" si="21"/>
        <v>246954</v>
      </c>
      <c r="AH67" s="123">
        <f t="shared" si="21"/>
        <v>85270</v>
      </c>
      <c r="AI67" s="123">
        <f t="shared" si="21"/>
        <v>17536298</v>
      </c>
      <c r="AJ67" s="123">
        <f t="shared" si="21"/>
        <v>8370002</v>
      </c>
      <c r="AK67" s="123">
        <f t="shared" si="21"/>
        <v>8042538</v>
      </c>
      <c r="AL67" s="123">
        <f t="shared" si="21"/>
        <v>986115</v>
      </c>
      <c r="AM67" s="123">
        <f t="shared" si="21"/>
        <v>137643</v>
      </c>
      <c r="AN67" s="123"/>
      <c r="AO67" s="82">
        <f t="shared" si="20"/>
        <v>0</v>
      </c>
      <c r="AP67" s="82">
        <f t="shared" si="20"/>
        <v>0</v>
      </c>
      <c r="AQ67" s="82">
        <f t="shared" si="19"/>
        <v>0</v>
      </c>
      <c r="AR67" s="82">
        <f t="shared" si="19"/>
        <v>0</v>
      </c>
      <c r="AS67" s="82">
        <f t="shared" si="19"/>
        <v>0</v>
      </c>
      <c r="AT67" s="82">
        <f t="shared" si="19"/>
        <v>0</v>
      </c>
      <c r="AU67" s="82">
        <f t="shared" si="19"/>
        <v>0</v>
      </c>
      <c r="AV67" s="82">
        <f t="shared" si="19"/>
        <v>0</v>
      </c>
      <c r="AW67" s="82">
        <f t="shared" si="19"/>
        <v>0</v>
      </c>
      <c r="AX67" s="82">
        <f t="shared" si="19"/>
        <v>0</v>
      </c>
      <c r="AY67" s="82">
        <f t="shared" si="19"/>
        <v>0</v>
      </c>
      <c r="AZ67" s="82">
        <v>0</v>
      </c>
    </row>
    <row r="68" spans="1:52" x14ac:dyDescent="0.35">
      <c r="A68" s="82">
        <v>1871</v>
      </c>
      <c r="B68" s="82">
        <v>58</v>
      </c>
      <c r="C68" s="83">
        <v>380269</v>
      </c>
      <c r="D68" s="83">
        <v>182722</v>
      </c>
      <c r="E68" s="83">
        <v>16309</v>
      </c>
      <c r="F68" s="83">
        <v>147561</v>
      </c>
      <c r="G68" s="83">
        <v>16973</v>
      </c>
      <c r="H68" s="83">
        <v>1879</v>
      </c>
      <c r="I68" s="83">
        <v>197547</v>
      </c>
      <c r="J68" s="83">
        <v>21660</v>
      </c>
      <c r="K68" s="83">
        <v>120072</v>
      </c>
      <c r="L68" s="83">
        <v>53593</v>
      </c>
      <c r="M68" s="83">
        <v>2222</v>
      </c>
      <c r="N68" s="83">
        <v>0</v>
      </c>
      <c r="O68" s="83">
        <v>8</v>
      </c>
      <c r="P68" s="125" t="s">
        <v>43</v>
      </c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93">
        <v>58</v>
      </c>
      <c r="AC68" s="123">
        <f t="shared" si="21"/>
        <v>34699123</v>
      </c>
      <c r="AD68" s="123">
        <f t="shared" si="21"/>
        <v>16965278</v>
      </c>
      <c r="AE68" s="123">
        <f t="shared" si="21"/>
        <v>9080341</v>
      </c>
      <c r="AF68" s="123">
        <f t="shared" si="21"/>
        <v>7533861</v>
      </c>
      <c r="AG68" s="123">
        <f t="shared" si="21"/>
        <v>263927</v>
      </c>
      <c r="AH68" s="123">
        <f t="shared" si="21"/>
        <v>87149</v>
      </c>
      <c r="AI68" s="123">
        <f t="shared" si="21"/>
        <v>17733845</v>
      </c>
      <c r="AJ68" s="123">
        <f t="shared" si="21"/>
        <v>8391662</v>
      </c>
      <c r="AK68" s="123">
        <f t="shared" si="21"/>
        <v>8162610</v>
      </c>
      <c r="AL68" s="123">
        <f t="shared" si="21"/>
        <v>1039708</v>
      </c>
      <c r="AM68" s="123">
        <f t="shared" si="21"/>
        <v>139865</v>
      </c>
      <c r="AN68" s="123"/>
      <c r="AO68" s="82">
        <f t="shared" si="20"/>
        <v>0</v>
      </c>
      <c r="AP68" s="82">
        <f t="shared" si="20"/>
        <v>0</v>
      </c>
      <c r="AQ68" s="82">
        <f t="shared" si="19"/>
        <v>0</v>
      </c>
      <c r="AR68" s="82">
        <f t="shared" si="19"/>
        <v>0</v>
      </c>
      <c r="AS68" s="82">
        <f t="shared" si="19"/>
        <v>0</v>
      </c>
      <c r="AT68" s="82">
        <f t="shared" si="19"/>
        <v>0</v>
      </c>
      <c r="AU68" s="82">
        <f t="shared" si="19"/>
        <v>0</v>
      </c>
      <c r="AV68" s="82">
        <f t="shared" si="19"/>
        <v>0</v>
      </c>
      <c r="AW68" s="82">
        <f t="shared" si="19"/>
        <v>0</v>
      </c>
      <c r="AX68" s="82">
        <f t="shared" si="19"/>
        <v>0</v>
      </c>
      <c r="AY68" s="82">
        <f t="shared" si="19"/>
        <v>0</v>
      </c>
      <c r="AZ68" s="82">
        <v>0</v>
      </c>
    </row>
    <row r="69" spans="1:52" x14ac:dyDescent="0.35">
      <c r="A69" s="82">
        <v>1870</v>
      </c>
      <c r="B69" s="82">
        <v>59</v>
      </c>
      <c r="C69" s="83">
        <v>420060</v>
      </c>
      <c r="D69" s="83">
        <v>197996</v>
      </c>
      <c r="E69" s="83">
        <v>17508</v>
      </c>
      <c r="F69" s="83">
        <v>158630</v>
      </c>
      <c r="G69" s="83">
        <v>20011</v>
      </c>
      <c r="H69" s="83">
        <v>1847</v>
      </c>
      <c r="I69" s="83">
        <v>222064</v>
      </c>
      <c r="J69" s="83">
        <v>24999</v>
      </c>
      <c r="K69" s="83">
        <v>128851</v>
      </c>
      <c r="L69" s="83">
        <v>65842</v>
      </c>
      <c r="M69" s="83">
        <v>2372</v>
      </c>
      <c r="N69" s="83">
        <v>0</v>
      </c>
      <c r="O69" s="83">
        <f>25-18</f>
        <v>7</v>
      </c>
      <c r="P69" s="125" t="s">
        <v>44</v>
      </c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93">
        <v>59</v>
      </c>
      <c r="AC69" s="123">
        <f t="shared" si="21"/>
        <v>35119183</v>
      </c>
      <c r="AD69" s="123">
        <f t="shared" si="21"/>
        <v>17163274</v>
      </c>
      <c r="AE69" s="123">
        <f t="shared" si="21"/>
        <v>9097849</v>
      </c>
      <c r="AF69" s="123">
        <f t="shared" si="21"/>
        <v>7692491</v>
      </c>
      <c r="AG69" s="123">
        <f t="shared" si="21"/>
        <v>283938</v>
      </c>
      <c r="AH69" s="123">
        <f t="shared" si="21"/>
        <v>88996</v>
      </c>
      <c r="AI69" s="123">
        <f t="shared" si="21"/>
        <v>17955909</v>
      </c>
      <c r="AJ69" s="123">
        <f t="shared" si="21"/>
        <v>8416661</v>
      </c>
      <c r="AK69" s="123">
        <f t="shared" si="21"/>
        <v>8291461</v>
      </c>
      <c r="AL69" s="123">
        <f t="shared" si="21"/>
        <v>1105550</v>
      </c>
      <c r="AM69" s="123">
        <f t="shared" si="21"/>
        <v>142237</v>
      </c>
      <c r="AN69" s="123"/>
      <c r="AO69" s="82">
        <f t="shared" si="20"/>
        <v>0</v>
      </c>
      <c r="AP69" s="82">
        <f t="shared" si="20"/>
        <v>0</v>
      </c>
      <c r="AQ69" s="82">
        <f t="shared" si="19"/>
        <v>0</v>
      </c>
      <c r="AR69" s="82">
        <f t="shared" si="19"/>
        <v>0</v>
      </c>
      <c r="AS69" s="82">
        <f t="shared" si="19"/>
        <v>0</v>
      </c>
      <c r="AT69" s="82">
        <f t="shared" si="19"/>
        <v>0</v>
      </c>
      <c r="AU69" s="82">
        <f t="shared" si="19"/>
        <v>0</v>
      </c>
      <c r="AV69" s="82">
        <f t="shared" si="19"/>
        <v>0</v>
      </c>
      <c r="AW69" s="82">
        <f t="shared" si="19"/>
        <v>0</v>
      </c>
      <c r="AX69" s="82">
        <f t="shared" si="19"/>
        <v>0</v>
      </c>
      <c r="AY69" s="82">
        <f t="shared" si="19"/>
        <v>0</v>
      </c>
      <c r="AZ69" s="82">
        <v>0</v>
      </c>
    </row>
    <row r="70" spans="1:52" x14ac:dyDescent="0.35">
      <c r="A70" s="82">
        <v>1869</v>
      </c>
      <c r="B70" s="82">
        <v>60</v>
      </c>
      <c r="C70" s="83">
        <v>408465</v>
      </c>
      <c r="D70" s="83">
        <v>191257</v>
      </c>
      <c r="E70" s="83">
        <v>15952</v>
      </c>
      <c r="F70" s="83">
        <v>152915</v>
      </c>
      <c r="G70" s="83">
        <v>20634</v>
      </c>
      <c r="H70" s="83">
        <v>1756</v>
      </c>
      <c r="I70" s="83">
        <v>217208</v>
      </c>
      <c r="J70" s="83">
        <v>23218</v>
      </c>
      <c r="K70" s="83">
        <v>123488</v>
      </c>
      <c r="L70" s="83">
        <v>68269</v>
      </c>
      <c r="M70" s="83">
        <v>2233</v>
      </c>
      <c r="N70" s="83">
        <v>0</v>
      </c>
      <c r="O70" s="83">
        <f>40-25</f>
        <v>15</v>
      </c>
      <c r="P70" s="125" t="s">
        <v>45</v>
      </c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93">
        <v>60</v>
      </c>
      <c r="AC70" s="123">
        <f t="shared" si="21"/>
        <v>35527648</v>
      </c>
      <c r="AD70" s="123">
        <f t="shared" si="21"/>
        <v>17354531</v>
      </c>
      <c r="AE70" s="123">
        <f t="shared" si="21"/>
        <v>9113801</v>
      </c>
      <c r="AF70" s="123">
        <f t="shared" si="21"/>
        <v>7845406</v>
      </c>
      <c r="AG70" s="123">
        <f t="shared" si="21"/>
        <v>304572</v>
      </c>
      <c r="AH70" s="123">
        <f t="shared" si="21"/>
        <v>90752</v>
      </c>
      <c r="AI70" s="123">
        <f t="shared" si="21"/>
        <v>18173117</v>
      </c>
      <c r="AJ70" s="123">
        <f t="shared" si="21"/>
        <v>8439879</v>
      </c>
      <c r="AK70" s="123">
        <f t="shared" si="21"/>
        <v>8414949</v>
      </c>
      <c r="AL70" s="123">
        <f t="shared" si="21"/>
        <v>1173819</v>
      </c>
      <c r="AM70" s="123">
        <f t="shared" si="21"/>
        <v>144470</v>
      </c>
      <c r="AN70" s="123"/>
      <c r="AO70" s="82">
        <f t="shared" si="20"/>
        <v>0</v>
      </c>
      <c r="AP70" s="82">
        <f t="shared" si="20"/>
        <v>0</v>
      </c>
      <c r="AQ70" s="82">
        <f t="shared" si="19"/>
        <v>0</v>
      </c>
      <c r="AR70" s="82">
        <f t="shared" si="19"/>
        <v>0</v>
      </c>
      <c r="AS70" s="82">
        <f t="shared" si="19"/>
        <v>0</v>
      </c>
      <c r="AT70" s="82">
        <f t="shared" si="19"/>
        <v>0</v>
      </c>
      <c r="AU70" s="82">
        <f t="shared" si="19"/>
        <v>0</v>
      </c>
      <c r="AV70" s="82">
        <f t="shared" si="19"/>
        <v>0</v>
      </c>
      <c r="AW70" s="82">
        <f t="shared" si="19"/>
        <v>0</v>
      </c>
      <c r="AX70" s="82">
        <f t="shared" si="19"/>
        <v>0</v>
      </c>
      <c r="AY70" s="82">
        <f t="shared" si="19"/>
        <v>0</v>
      </c>
      <c r="AZ70" s="82">
        <v>0</v>
      </c>
    </row>
    <row r="71" spans="1:52" x14ac:dyDescent="0.35">
      <c r="A71" s="82">
        <v>1868</v>
      </c>
      <c r="B71" s="82">
        <v>61</v>
      </c>
      <c r="C71" s="83">
        <v>381839</v>
      </c>
      <c r="D71" s="83">
        <v>178218</v>
      </c>
      <c r="E71" s="83">
        <v>15036</v>
      </c>
      <c r="F71" s="83">
        <v>140517</v>
      </c>
      <c r="G71" s="83">
        <v>20992</v>
      </c>
      <c r="H71" s="83">
        <v>1673</v>
      </c>
      <c r="I71" s="83">
        <v>203621</v>
      </c>
      <c r="J71" s="83">
        <v>21794</v>
      </c>
      <c r="K71" s="83">
        <v>111722</v>
      </c>
      <c r="L71" s="83">
        <v>68093</v>
      </c>
      <c r="M71" s="83">
        <v>2012</v>
      </c>
      <c r="N71" s="83">
        <v>0</v>
      </c>
      <c r="O71" s="83">
        <f>55-40</f>
        <v>15</v>
      </c>
      <c r="P71" s="83" t="s">
        <v>46</v>
      </c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93">
        <v>61</v>
      </c>
      <c r="AC71" s="123">
        <f t="shared" si="21"/>
        <v>35909487</v>
      </c>
      <c r="AD71" s="123">
        <f t="shared" si="21"/>
        <v>17532749</v>
      </c>
      <c r="AE71" s="123">
        <f t="shared" si="21"/>
        <v>9128837</v>
      </c>
      <c r="AF71" s="123">
        <f t="shared" si="21"/>
        <v>7985923</v>
      </c>
      <c r="AG71" s="123">
        <f t="shared" si="21"/>
        <v>325564</v>
      </c>
      <c r="AH71" s="123">
        <f t="shared" si="21"/>
        <v>92425</v>
      </c>
      <c r="AI71" s="123">
        <f t="shared" si="21"/>
        <v>18376738</v>
      </c>
      <c r="AJ71" s="123">
        <f t="shared" si="21"/>
        <v>8461673</v>
      </c>
      <c r="AK71" s="123">
        <f t="shared" si="21"/>
        <v>8526671</v>
      </c>
      <c r="AL71" s="123">
        <f t="shared" si="21"/>
        <v>1241912</v>
      </c>
      <c r="AM71" s="123">
        <f t="shared" si="21"/>
        <v>146482</v>
      </c>
      <c r="AN71" s="123"/>
      <c r="AO71" s="82">
        <f t="shared" si="20"/>
        <v>0</v>
      </c>
      <c r="AP71" s="82">
        <f t="shared" si="20"/>
        <v>0</v>
      </c>
      <c r="AQ71" s="82">
        <f t="shared" si="19"/>
        <v>0</v>
      </c>
      <c r="AR71" s="82">
        <f t="shared" si="19"/>
        <v>0</v>
      </c>
      <c r="AS71" s="82">
        <f t="shared" si="19"/>
        <v>0</v>
      </c>
      <c r="AT71" s="82">
        <f t="shared" si="19"/>
        <v>0</v>
      </c>
      <c r="AU71" s="82">
        <f t="shared" si="19"/>
        <v>0</v>
      </c>
      <c r="AV71" s="82">
        <f t="shared" si="19"/>
        <v>0</v>
      </c>
      <c r="AW71" s="82">
        <f t="shared" si="19"/>
        <v>0</v>
      </c>
      <c r="AX71" s="82">
        <f t="shared" si="19"/>
        <v>0</v>
      </c>
      <c r="AY71" s="82">
        <f t="shared" si="19"/>
        <v>0</v>
      </c>
      <c r="AZ71" s="82">
        <v>0</v>
      </c>
    </row>
    <row r="72" spans="1:52" x14ac:dyDescent="0.35">
      <c r="A72" s="82">
        <v>1867</v>
      </c>
      <c r="B72" s="82">
        <v>62</v>
      </c>
      <c r="C72" s="83">
        <v>383640</v>
      </c>
      <c r="D72" s="83">
        <v>179082</v>
      </c>
      <c r="E72" s="83">
        <v>15116</v>
      </c>
      <c r="F72" s="83">
        <v>138906</v>
      </c>
      <c r="G72" s="83">
        <v>23467</v>
      </c>
      <c r="H72" s="83">
        <v>1593</v>
      </c>
      <c r="I72" s="83">
        <v>204558</v>
      </c>
      <c r="J72" s="83">
        <v>21310</v>
      </c>
      <c r="K72" s="83">
        <v>108157</v>
      </c>
      <c r="L72" s="83">
        <v>73173</v>
      </c>
      <c r="M72" s="83">
        <v>1918</v>
      </c>
      <c r="N72" s="83">
        <v>0</v>
      </c>
      <c r="O72" s="83">
        <f>65-55</f>
        <v>10</v>
      </c>
      <c r="P72" s="83" t="s">
        <v>47</v>
      </c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93">
        <v>62</v>
      </c>
      <c r="AC72" s="123">
        <f t="shared" si="21"/>
        <v>36293127</v>
      </c>
      <c r="AD72" s="123">
        <f t="shared" si="21"/>
        <v>17711831</v>
      </c>
      <c r="AE72" s="123">
        <f t="shared" si="21"/>
        <v>9143953</v>
      </c>
      <c r="AF72" s="123">
        <f t="shared" si="21"/>
        <v>8124829</v>
      </c>
      <c r="AG72" s="123">
        <f t="shared" si="21"/>
        <v>349031</v>
      </c>
      <c r="AH72" s="123">
        <f t="shared" si="21"/>
        <v>94018</v>
      </c>
      <c r="AI72" s="123">
        <f t="shared" si="21"/>
        <v>18581296</v>
      </c>
      <c r="AJ72" s="123">
        <f t="shared" si="21"/>
        <v>8482983</v>
      </c>
      <c r="AK72" s="123">
        <f t="shared" si="21"/>
        <v>8634828</v>
      </c>
      <c r="AL72" s="123">
        <f t="shared" si="21"/>
        <v>1315085</v>
      </c>
      <c r="AM72" s="123">
        <f t="shared" si="21"/>
        <v>148400</v>
      </c>
      <c r="AN72" s="123"/>
      <c r="AO72" s="82">
        <f t="shared" si="20"/>
        <v>0</v>
      </c>
      <c r="AP72" s="82">
        <f t="shared" si="20"/>
        <v>0</v>
      </c>
      <c r="AQ72" s="82">
        <f t="shared" si="19"/>
        <v>0</v>
      </c>
      <c r="AR72" s="82">
        <f t="shared" si="19"/>
        <v>0</v>
      </c>
      <c r="AS72" s="82">
        <f t="shared" si="19"/>
        <v>0</v>
      </c>
      <c r="AT72" s="82">
        <f t="shared" si="19"/>
        <v>0</v>
      </c>
      <c r="AU72" s="82">
        <f t="shared" si="19"/>
        <v>0</v>
      </c>
      <c r="AV72" s="82">
        <f t="shared" si="19"/>
        <v>0</v>
      </c>
      <c r="AW72" s="82">
        <f t="shared" si="19"/>
        <v>0</v>
      </c>
      <c r="AX72" s="82">
        <f t="shared" si="19"/>
        <v>0</v>
      </c>
      <c r="AY72" s="82">
        <f t="shared" si="19"/>
        <v>0</v>
      </c>
      <c r="AZ72" s="82">
        <v>0</v>
      </c>
    </row>
    <row r="73" spans="1:52" x14ac:dyDescent="0.35">
      <c r="A73" s="82">
        <v>1866</v>
      </c>
      <c r="B73" s="82">
        <v>63</v>
      </c>
      <c r="C73" s="83">
        <v>379789</v>
      </c>
      <c r="D73" s="83">
        <v>177428</v>
      </c>
      <c r="E73" s="83">
        <v>15114</v>
      </c>
      <c r="F73" s="83">
        <v>135945</v>
      </c>
      <c r="G73" s="83">
        <v>24840</v>
      </c>
      <c r="H73" s="83">
        <v>1529</v>
      </c>
      <c r="I73" s="83">
        <v>202361</v>
      </c>
      <c r="J73" s="83">
        <v>21281</v>
      </c>
      <c r="K73" s="83">
        <v>103153</v>
      </c>
      <c r="L73" s="83">
        <v>76084</v>
      </c>
      <c r="M73" s="83">
        <v>1843</v>
      </c>
      <c r="N73" s="83">
        <v>0</v>
      </c>
      <c r="O73" s="83">
        <f>80-65</f>
        <v>15</v>
      </c>
      <c r="P73" s="83" t="s">
        <v>48</v>
      </c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93">
        <v>63</v>
      </c>
      <c r="AC73" s="123">
        <f t="shared" si="21"/>
        <v>36672916</v>
      </c>
      <c r="AD73" s="123">
        <f t="shared" si="21"/>
        <v>17889259</v>
      </c>
      <c r="AE73" s="123">
        <f t="shared" si="21"/>
        <v>9159067</v>
      </c>
      <c r="AF73" s="123">
        <f t="shared" si="21"/>
        <v>8260774</v>
      </c>
      <c r="AG73" s="123">
        <f t="shared" si="21"/>
        <v>373871</v>
      </c>
      <c r="AH73" s="123">
        <f t="shared" si="21"/>
        <v>95547</v>
      </c>
      <c r="AI73" s="123">
        <f t="shared" si="21"/>
        <v>18783657</v>
      </c>
      <c r="AJ73" s="123">
        <f t="shared" si="21"/>
        <v>8504264</v>
      </c>
      <c r="AK73" s="123">
        <f t="shared" si="21"/>
        <v>8737981</v>
      </c>
      <c r="AL73" s="123">
        <f t="shared" si="21"/>
        <v>1391169</v>
      </c>
      <c r="AM73" s="123">
        <f t="shared" si="21"/>
        <v>150243</v>
      </c>
      <c r="AN73" s="123"/>
      <c r="AO73" s="82">
        <f t="shared" si="20"/>
        <v>0</v>
      </c>
      <c r="AP73" s="82">
        <f t="shared" si="20"/>
        <v>0</v>
      </c>
      <c r="AQ73" s="82">
        <f t="shared" si="19"/>
        <v>0</v>
      </c>
      <c r="AR73" s="82">
        <f t="shared" si="19"/>
        <v>0</v>
      </c>
      <c r="AS73" s="82">
        <f t="shared" si="19"/>
        <v>0</v>
      </c>
      <c r="AT73" s="82">
        <f t="shared" si="19"/>
        <v>0</v>
      </c>
      <c r="AU73" s="82">
        <f t="shared" si="19"/>
        <v>0</v>
      </c>
      <c r="AV73" s="82">
        <f t="shared" si="19"/>
        <v>0</v>
      </c>
      <c r="AW73" s="82">
        <f t="shared" si="19"/>
        <v>0</v>
      </c>
      <c r="AX73" s="82">
        <f t="shared" si="19"/>
        <v>1</v>
      </c>
      <c r="AY73" s="82">
        <f t="shared" si="19"/>
        <v>0</v>
      </c>
      <c r="AZ73" s="82">
        <v>0</v>
      </c>
    </row>
    <row r="74" spans="1:52" x14ac:dyDescent="0.35">
      <c r="A74" s="82">
        <v>1865</v>
      </c>
      <c r="B74" s="82">
        <v>64</v>
      </c>
      <c r="C74" s="83">
        <v>358194</v>
      </c>
      <c r="D74" s="83">
        <v>165244</v>
      </c>
      <c r="E74" s="83">
        <v>13875</v>
      </c>
      <c r="F74" s="83">
        <v>124876</v>
      </c>
      <c r="G74" s="83">
        <v>25158</v>
      </c>
      <c r="H74" s="83">
        <v>1335</v>
      </c>
      <c r="I74" s="83">
        <v>192950</v>
      </c>
      <c r="J74" s="83">
        <v>20710</v>
      </c>
      <c r="K74" s="83">
        <v>92913</v>
      </c>
      <c r="L74" s="83">
        <v>77682</v>
      </c>
      <c r="M74" s="83">
        <v>1645</v>
      </c>
      <c r="N74" s="83">
        <v>0</v>
      </c>
      <c r="O74" s="83">
        <f>100-80</f>
        <v>20</v>
      </c>
      <c r="P74" s="83" t="s">
        <v>49</v>
      </c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93">
        <v>64</v>
      </c>
      <c r="AC74" s="123">
        <f t="shared" si="21"/>
        <v>37031110</v>
      </c>
      <c r="AD74" s="123">
        <f t="shared" si="21"/>
        <v>18054503</v>
      </c>
      <c r="AE74" s="123">
        <f t="shared" si="21"/>
        <v>9172942</v>
      </c>
      <c r="AF74" s="123">
        <f t="shared" si="21"/>
        <v>8385650</v>
      </c>
      <c r="AG74" s="123">
        <f t="shared" si="21"/>
        <v>399029</v>
      </c>
      <c r="AH74" s="123">
        <f t="shared" si="21"/>
        <v>96882</v>
      </c>
      <c r="AI74" s="123">
        <f t="shared" si="21"/>
        <v>18976607</v>
      </c>
      <c r="AJ74" s="123">
        <f t="shared" si="21"/>
        <v>8524974</v>
      </c>
      <c r="AK74" s="123">
        <f t="shared" si="21"/>
        <v>8830894</v>
      </c>
      <c r="AL74" s="123">
        <f t="shared" si="21"/>
        <v>1468851</v>
      </c>
      <c r="AM74" s="123">
        <f t="shared" si="21"/>
        <v>151888</v>
      </c>
      <c r="AN74" s="123"/>
      <c r="AO74" s="82">
        <f t="shared" si="20"/>
        <v>0</v>
      </c>
      <c r="AP74" s="82">
        <f t="shared" si="20"/>
        <v>0</v>
      </c>
      <c r="AQ74" s="82">
        <f t="shared" si="19"/>
        <v>0</v>
      </c>
      <c r="AR74" s="82">
        <f t="shared" si="19"/>
        <v>0</v>
      </c>
      <c r="AS74" s="82">
        <f t="shared" si="19"/>
        <v>0</v>
      </c>
      <c r="AT74" s="82">
        <f t="shared" si="19"/>
        <v>0</v>
      </c>
      <c r="AU74" s="82">
        <f t="shared" si="19"/>
        <v>0</v>
      </c>
      <c r="AV74" s="82">
        <f t="shared" si="19"/>
        <v>0</v>
      </c>
      <c r="AW74" s="82">
        <f t="shared" si="19"/>
        <v>0</v>
      </c>
      <c r="AX74" s="82">
        <f t="shared" si="19"/>
        <v>0</v>
      </c>
      <c r="AY74" s="82">
        <f t="shared" si="19"/>
        <v>0</v>
      </c>
      <c r="AZ74" s="82">
        <v>0</v>
      </c>
    </row>
    <row r="75" spans="1:52" x14ac:dyDescent="0.35">
      <c r="A75" s="82">
        <v>1864</v>
      </c>
      <c r="B75" s="82">
        <v>65</v>
      </c>
      <c r="C75" s="83">
        <v>345711</v>
      </c>
      <c r="D75" s="83">
        <v>158070</v>
      </c>
      <c r="E75" s="83">
        <v>13321</v>
      </c>
      <c r="F75" s="83">
        <v>117739</v>
      </c>
      <c r="G75" s="83">
        <v>25822</v>
      </c>
      <c r="H75" s="83">
        <v>1188</v>
      </c>
      <c r="I75" s="83">
        <v>187641</v>
      </c>
      <c r="J75" s="83">
        <v>19512</v>
      </c>
      <c r="K75" s="83">
        <v>86605</v>
      </c>
      <c r="L75" s="83">
        <v>79980</v>
      </c>
      <c r="M75" s="83">
        <v>1544</v>
      </c>
      <c r="N75" s="83">
        <v>0</v>
      </c>
      <c r="O75" s="126" t="s">
        <v>71</v>
      </c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93">
        <v>65</v>
      </c>
      <c r="AC75" s="123">
        <f t="shared" ref="AC75:AM90" si="22">AC74+C75</f>
        <v>37376821</v>
      </c>
      <c r="AD75" s="123">
        <f t="shared" si="22"/>
        <v>18212573</v>
      </c>
      <c r="AE75" s="123">
        <f t="shared" si="22"/>
        <v>9186263</v>
      </c>
      <c r="AF75" s="123">
        <f t="shared" si="22"/>
        <v>8503389</v>
      </c>
      <c r="AG75" s="123">
        <f t="shared" si="22"/>
        <v>424851</v>
      </c>
      <c r="AH75" s="123">
        <f t="shared" si="22"/>
        <v>98070</v>
      </c>
      <c r="AI75" s="123">
        <f t="shared" si="22"/>
        <v>19164248</v>
      </c>
      <c r="AJ75" s="123">
        <f t="shared" si="22"/>
        <v>8544486</v>
      </c>
      <c r="AK75" s="123">
        <f t="shared" si="22"/>
        <v>8917499</v>
      </c>
      <c r="AL75" s="123">
        <f t="shared" si="22"/>
        <v>1548831</v>
      </c>
      <c r="AM75" s="123">
        <f t="shared" si="22"/>
        <v>153432</v>
      </c>
      <c r="AN75" s="123"/>
      <c r="AO75" s="82">
        <f t="shared" si="20"/>
        <v>0</v>
      </c>
      <c r="AP75" s="82">
        <f t="shared" si="20"/>
        <v>0</v>
      </c>
      <c r="AQ75" s="82">
        <f t="shared" si="19"/>
        <v>0</v>
      </c>
      <c r="AR75" s="82">
        <f t="shared" si="19"/>
        <v>0</v>
      </c>
      <c r="AS75" s="82">
        <f t="shared" si="19"/>
        <v>1</v>
      </c>
      <c r="AT75" s="82">
        <f t="shared" si="19"/>
        <v>0</v>
      </c>
      <c r="AU75" s="82">
        <f t="shared" si="19"/>
        <v>0</v>
      </c>
      <c r="AV75" s="82">
        <f t="shared" si="19"/>
        <v>0</v>
      </c>
      <c r="AW75" s="82">
        <f t="shared" si="19"/>
        <v>0</v>
      </c>
      <c r="AX75" s="82">
        <f t="shared" si="19"/>
        <v>0</v>
      </c>
      <c r="AY75" s="82">
        <f t="shared" si="19"/>
        <v>0</v>
      </c>
      <c r="AZ75" s="82">
        <v>0</v>
      </c>
    </row>
    <row r="76" spans="1:52" x14ac:dyDescent="0.35">
      <c r="A76" s="82">
        <v>1863</v>
      </c>
      <c r="B76" s="82">
        <v>66</v>
      </c>
      <c r="C76" s="83">
        <v>335546</v>
      </c>
      <c r="D76" s="83">
        <v>153590</v>
      </c>
      <c r="E76" s="83">
        <v>12446</v>
      </c>
      <c r="F76" s="83">
        <v>113493</v>
      </c>
      <c r="G76" s="83">
        <v>26559</v>
      </c>
      <c r="H76" s="83">
        <v>1092</v>
      </c>
      <c r="I76" s="83">
        <v>181956</v>
      </c>
      <c r="J76" s="83">
        <v>18784</v>
      </c>
      <c r="K76" s="83">
        <v>79604</v>
      </c>
      <c r="L76" s="83">
        <v>82156</v>
      </c>
      <c r="M76" s="83">
        <v>1412</v>
      </c>
      <c r="N76" s="83">
        <v>0</v>
      </c>
      <c r="O76" s="82" t="s">
        <v>66</v>
      </c>
      <c r="P76" s="82" t="s">
        <v>72</v>
      </c>
      <c r="AA76" s="83"/>
      <c r="AB76" s="93">
        <v>66</v>
      </c>
      <c r="AC76" s="123">
        <f t="shared" si="22"/>
        <v>37712367</v>
      </c>
      <c r="AD76" s="123">
        <f t="shared" si="22"/>
        <v>18366163</v>
      </c>
      <c r="AE76" s="123">
        <f t="shared" si="22"/>
        <v>9198709</v>
      </c>
      <c r="AF76" s="123">
        <f t="shared" si="22"/>
        <v>8616882</v>
      </c>
      <c r="AG76" s="123">
        <f t="shared" si="22"/>
        <v>451410</v>
      </c>
      <c r="AH76" s="123">
        <f t="shared" si="22"/>
        <v>99162</v>
      </c>
      <c r="AI76" s="123">
        <f t="shared" si="22"/>
        <v>19346204</v>
      </c>
      <c r="AJ76" s="123">
        <f t="shared" si="22"/>
        <v>8563270</v>
      </c>
      <c r="AK76" s="123">
        <f t="shared" si="22"/>
        <v>8997103</v>
      </c>
      <c r="AL76" s="123">
        <f t="shared" si="22"/>
        <v>1630987</v>
      </c>
      <c r="AM76" s="123">
        <f t="shared" si="22"/>
        <v>154844</v>
      </c>
      <c r="AN76" s="123"/>
      <c r="AO76" s="82">
        <f t="shared" si="20"/>
        <v>0</v>
      </c>
      <c r="AP76" s="82">
        <f t="shared" si="20"/>
        <v>0</v>
      </c>
      <c r="AQ76" s="82">
        <f t="shared" si="19"/>
        <v>0</v>
      </c>
      <c r="AR76" s="82">
        <f t="shared" si="19"/>
        <v>0</v>
      </c>
      <c r="AS76" s="82">
        <f t="shared" si="19"/>
        <v>0</v>
      </c>
      <c r="AT76" s="82">
        <f t="shared" si="19"/>
        <v>0</v>
      </c>
      <c r="AU76" s="82">
        <f t="shared" si="19"/>
        <v>0</v>
      </c>
      <c r="AV76" s="82">
        <f t="shared" si="19"/>
        <v>0</v>
      </c>
      <c r="AW76" s="82">
        <f t="shared" si="19"/>
        <v>0</v>
      </c>
      <c r="AX76" s="82">
        <f t="shared" si="19"/>
        <v>0</v>
      </c>
      <c r="AY76" s="82">
        <f t="shared" si="19"/>
        <v>0</v>
      </c>
      <c r="AZ76" s="82">
        <v>0</v>
      </c>
    </row>
    <row r="77" spans="1:52" x14ac:dyDescent="0.35">
      <c r="A77" s="82">
        <v>1862</v>
      </c>
      <c r="B77" s="82">
        <v>67</v>
      </c>
      <c r="C77" s="83">
        <v>317891</v>
      </c>
      <c r="D77" s="83">
        <v>144047</v>
      </c>
      <c r="E77" s="83">
        <v>11717</v>
      </c>
      <c r="F77" s="83">
        <v>104360</v>
      </c>
      <c r="G77" s="83">
        <v>26983</v>
      </c>
      <c r="H77" s="83">
        <v>987</v>
      </c>
      <c r="I77" s="83">
        <v>173844</v>
      </c>
      <c r="J77" s="83">
        <v>18185</v>
      </c>
      <c r="K77" s="83">
        <v>72191</v>
      </c>
      <c r="L77" s="83">
        <v>82185</v>
      </c>
      <c r="M77" s="83">
        <v>1283</v>
      </c>
      <c r="N77" s="83">
        <v>0</v>
      </c>
      <c r="O77" s="82">
        <f t="shared" ref="O77:O86" si="23">O65/$O$65</f>
        <v>1</v>
      </c>
      <c r="P77" s="83">
        <f t="shared" ref="P77:Z86" si="24">P14/$O77</f>
        <v>2054838</v>
      </c>
      <c r="Q77" s="83">
        <f t="shared" si="24"/>
        <v>1040853</v>
      </c>
      <c r="R77" s="83">
        <f t="shared" si="24"/>
        <v>1040853</v>
      </c>
      <c r="S77" s="83">
        <f t="shared" si="24"/>
        <v>0</v>
      </c>
      <c r="T77" s="83">
        <f t="shared" si="24"/>
        <v>0</v>
      </c>
      <c r="U77" s="83">
        <f t="shared" si="24"/>
        <v>0</v>
      </c>
      <c r="V77" s="83">
        <f t="shared" si="24"/>
        <v>1013985</v>
      </c>
      <c r="W77" s="83">
        <f t="shared" si="24"/>
        <v>1013985</v>
      </c>
      <c r="X77" s="83">
        <f t="shared" si="24"/>
        <v>0</v>
      </c>
      <c r="Y77" s="83">
        <f t="shared" si="24"/>
        <v>0</v>
      </c>
      <c r="Z77" s="83">
        <f t="shared" si="24"/>
        <v>0</v>
      </c>
      <c r="AA77" s="83"/>
      <c r="AB77" s="93">
        <v>67</v>
      </c>
      <c r="AC77" s="123">
        <f t="shared" si="22"/>
        <v>38030258</v>
      </c>
      <c r="AD77" s="123">
        <f t="shared" si="22"/>
        <v>18510210</v>
      </c>
      <c r="AE77" s="123">
        <f t="shared" si="22"/>
        <v>9210426</v>
      </c>
      <c r="AF77" s="123">
        <f t="shared" si="22"/>
        <v>8721242</v>
      </c>
      <c r="AG77" s="123">
        <f t="shared" si="22"/>
        <v>478393</v>
      </c>
      <c r="AH77" s="123">
        <f t="shared" si="22"/>
        <v>100149</v>
      </c>
      <c r="AI77" s="123">
        <f t="shared" si="22"/>
        <v>19520048</v>
      </c>
      <c r="AJ77" s="123">
        <f t="shared" si="22"/>
        <v>8581455</v>
      </c>
      <c r="AK77" s="123">
        <f t="shared" si="22"/>
        <v>9069294</v>
      </c>
      <c r="AL77" s="123">
        <f t="shared" si="22"/>
        <v>1713172</v>
      </c>
      <c r="AM77" s="123">
        <f t="shared" si="22"/>
        <v>156127</v>
      </c>
      <c r="AN77" s="123"/>
      <c r="AO77" s="82">
        <f t="shared" si="20"/>
        <v>0</v>
      </c>
      <c r="AP77" s="82">
        <f t="shared" si="20"/>
        <v>0</v>
      </c>
      <c r="AQ77" s="82">
        <f t="shared" si="19"/>
        <v>0</v>
      </c>
      <c r="AR77" s="82">
        <f t="shared" si="19"/>
        <v>0</v>
      </c>
      <c r="AS77" s="82">
        <f t="shared" si="19"/>
        <v>0</v>
      </c>
      <c r="AT77" s="82">
        <f t="shared" ref="AT77:AY109" si="25">IF(AND(AH77&lt;=AH$111,AH78&gt;=AH$111),1,0)</f>
        <v>0</v>
      </c>
      <c r="AU77" s="82">
        <f t="shared" si="25"/>
        <v>0</v>
      </c>
      <c r="AV77" s="82">
        <f t="shared" si="25"/>
        <v>0</v>
      </c>
      <c r="AW77" s="82">
        <f t="shared" si="25"/>
        <v>0</v>
      </c>
      <c r="AX77" s="82">
        <f t="shared" si="25"/>
        <v>0</v>
      </c>
      <c r="AY77" s="82">
        <f t="shared" si="25"/>
        <v>0</v>
      </c>
      <c r="AZ77" s="82">
        <v>0</v>
      </c>
    </row>
    <row r="78" spans="1:52" x14ac:dyDescent="0.35">
      <c r="A78" s="82">
        <v>1861</v>
      </c>
      <c r="B78" s="82">
        <v>68</v>
      </c>
      <c r="C78" s="83">
        <v>303197</v>
      </c>
      <c r="D78" s="83">
        <v>134893</v>
      </c>
      <c r="E78" s="83">
        <v>10641</v>
      </c>
      <c r="F78" s="83">
        <v>96173</v>
      </c>
      <c r="G78" s="83">
        <v>27188</v>
      </c>
      <c r="H78" s="83">
        <v>891</v>
      </c>
      <c r="I78" s="83">
        <v>168304</v>
      </c>
      <c r="J78" s="83">
        <v>17474</v>
      </c>
      <c r="K78" s="83">
        <v>65993</v>
      </c>
      <c r="L78" s="83">
        <v>83636</v>
      </c>
      <c r="M78" s="83">
        <v>1201</v>
      </c>
      <c r="N78" s="83">
        <v>0</v>
      </c>
      <c r="O78" s="82">
        <f t="shared" si="23"/>
        <v>0.66666666666666663</v>
      </c>
      <c r="P78" s="83">
        <f t="shared" si="24"/>
        <v>2089893</v>
      </c>
      <c r="Q78" s="83">
        <f t="shared" si="24"/>
        <v>1057102.5</v>
      </c>
      <c r="R78" s="83">
        <f t="shared" si="24"/>
        <v>1057102.5</v>
      </c>
      <c r="S78" s="83">
        <f t="shared" si="24"/>
        <v>0</v>
      </c>
      <c r="T78" s="83">
        <f t="shared" si="24"/>
        <v>0</v>
      </c>
      <c r="U78" s="83">
        <f t="shared" si="24"/>
        <v>0</v>
      </c>
      <c r="V78" s="83">
        <f t="shared" si="24"/>
        <v>1032790.5</v>
      </c>
      <c r="W78" s="83">
        <f t="shared" si="24"/>
        <v>1032790.5</v>
      </c>
      <c r="X78" s="83">
        <f t="shared" si="24"/>
        <v>0</v>
      </c>
      <c r="Y78" s="83">
        <f t="shared" si="24"/>
        <v>0</v>
      </c>
      <c r="Z78" s="83">
        <f t="shared" si="24"/>
        <v>0</v>
      </c>
      <c r="AA78" s="83"/>
      <c r="AB78" s="93">
        <v>68</v>
      </c>
      <c r="AC78" s="123">
        <f t="shared" si="22"/>
        <v>38333455</v>
      </c>
      <c r="AD78" s="123">
        <f t="shared" si="22"/>
        <v>18645103</v>
      </c>
      <c r="AE78" s="123">
        <f t="shared" si="22"/>
        <v>9221067</v>
      </c>
      <c r="AF78" s="123">
        <f t="shared" si="22"/>
        <v>8817415</v>
      </c>
      <c r="AG78" s="123">
        <f t="shared" si="22"/>
        <v>505581</v>
      </c>
      <c r="AH78" s="123">
        <f t="shared" si="22"/>
        <v>101040</v>
      </c>
      <c r="AI78" s="123">
        <f t="shared" si="22"/>
        <v>19688352</v>
      </c>
      <c r="AJ78" s="123">
        <f t="shared" si="22"/>
        <v>8598929</v>
      </c>
      <c r="AK78" s="123">
        <f t="shared" si="22"/>
        <v>9135287</v>
      </c>
      <c r="AL78" s="123">
        <f t="shared" si="22"/>
        <v>1796808</v>
      </c>
      <c r="AM78" s="123">
        <f t="shared" si="22"/>
        <v>157328</v>
      </c>
      <c r="AN78" s="123"/>
      <c r="AO78" s="82">
        <f t="shared" si="20"/>
        <v>0</v>
      </c>
      <c r="AP78" s="82">
        <f t="shared" si="20"/>
        <v>0</v>
      </c>
      <c r="AQ78" s="82">
        <f t="shared" si="20"/>
        <v>0</v>
      </c>
      <c r="AR78" s="82">
        <f t="shared" si="20"/>
        <v>0</v>
      </c>
      <c r="AS78" s="82">
        <f t="shared" si="20"/>
        <v>0</v>
      </c>
      <c r="AT78" s="82">
        <f t="shared" si="25"/>
        <v>0</v>
      </c>
      <c r="AU78" s="82">
        <f t="shared" si="25"/>
        <v>0</v>
      </c>
      <c r="AV78" s="82">
        <f t="shared" si="25"/>
        <v>0</v>
      </c>
      <c r="AW78" s="82">
        <f t="shared" si="25"/>
        <v>0</v>
      </c>
      <c r="AX78" s="82">
        <f t="shared" si="25"/>
        <v>0</v>
      </c>
      <c r="AY78" s="82">
        <f t="shared" si="25"/>
        <v>0</v>
      </c>
      <c r="AZ78" s="82">
        <v>0</v>
      </c>
    </row>
    <row r="79" spans="1:52" x14ac:dyDescent="0.35">
      <c r="A79" s="82">
        <v>1860</v>
      </c>
      <c r="B79" s="82">
        <v>69</v>
      </c>
      <c r="C79" s="83">
        <v>289887</v>
      </c>
      <c r="D79" s="83">
        <v>132367</v>
      </c>
      <c r="E79" s="83">
        <v>10619</v>
      </c>
      <c r="F79" s="83">
        <v>91745</v>
      </c>
      <c r="G79" s="83">
        <v>29113</v>
      </c>
      <c r="H79" s="83">
        <v>890</v>
      </c>
      <c r="I79" s="83">
        <v>157520</v>
      </c>
      <c r="J79" s="83">
        <v>16446</v>
      </c>
      <c r="K79" s="83">
        <v>58013</v>
      </c>
      <c r="L79" s="83">
        <v>81951</v>
      </c>
      <c r="M79" s="83">
        <v>1110</v>
      </c>
      <c r="N79" s="83">
        <v>0</v>
      </c>
      <c r="O79" s="82">
        <f t="shared" si="23"/>
        <v>1.6666666666666667</v>
      </c>
      <c r="P79" s="83">
        <f t="shared" si="24"/>
        <v>2147596.1999999997</v>
      </c>
      <c r="Q79" s="83">
        <f t="shared" si="24"/>
        <v>1086645.5999999999</v>
      </c>
      <c r="R79" s="83">
        <f t="shared" si="24"/>
        <v>1086645.5999999999</v>
      </c>
      <c r="S79" s="83">
        <f t="shared" si="24"/>
        <v>0</v>
      </c>
      <c r="T79" s="83">
        <f t="shared" si="24"/>
        <v>0</v>
      </c>
      <c r="U79" s="83">
        <f t="shared" si="24"/>
        <v>0</v>
      </c>
      <c r="V79" s="83">
        <f t="shared" si="24"/>
        <v>1060950.5999999999</v>
      </c>
      <c r="W79" s="83">
        <f t="shared" si="24"/>
        <v>1060950.5999999999</v>
      </c>
      <c r="X79" s="83">
        <f t="shared" si="24"/>
        <v>0</v>
      </c>
      <c r="Y79" s="83">
        <f t="shared" si="24"/>
        <v>0</v>
      </c>
      <c r="Z79" s="83">
        <f t="shared" si="24"/>
        <v>0</v>
      </c>
      <c r="AA79" s="83"/>
      <c r="AB79" s="93">
        <v>69</v>
      </c>
      <c r="AC79" s="123">
        <f t="shared" si="22"/>
        <v>38623342</v>
      </c>
      <c r="AD79" s="123">
        <f t="shared" si="22"/>
        <v>18777470</v>
      </c>
      <c r="AE79" s="123">
        <f t="shared" si="22"/>
        <v>9231686</v>
      </c>
      <c r="AF79" s="123">
        <f t="shared" si="22"/>
        <v>8909160</v>
      </c>
      <c r="AG79" s="123">
        <f t="shared" si="22"/>
        <v>534694</v>
      </c>
      <c r="AH79" s="123">
        <f t="shared" si="22"/>
        <v>101930</v>
      </c>
      <c r="AI79" s="123">
        <f t="shared" si="22"/>
        <v>19845872</v>
      </c>
      <c r="AJ79" s="123">
        <f t="shared" si="22"/>
        <v>8615375</v>
      </c>
      <c r="AK79" s="123">
        <f t="shared" si="22"/>
        <v>9193300</v>
      </c>
      <c r="AL79" s="123">
        <f t="shared" si="22"/>
        <v>1878759</v>
      </c>
      <c r="AM79" s="123">
        <f t="shared" si="22"/>
        <v>158438</v>
      </c>
      <c r="AN79" s="123"/>
      <c r="AO79" s="82">
        <f t="shared" si="20"/>
        <v>0</v>
      </c>
      <c r="AP79" s="82">
        <f t="shared" si="20"/>
        <v>0</v>
      </c>
      <c r="AQ79" s="82">
        <f t="shared" si="20"/>
        <v>0</v>
      </c>
      <c r="AR79" s="82">
        <f t="shared" si="20"/>
        <v>0</v>
      </c>
      <c r="AS79" s="82">
        <f t="shared" si="20"/>
        <v>0</v>
      </c>
      <c r="AT79" s="82">
        <f t="shared" si="25"/>
        <v>0</v>
      </c>
      <c r="AU79" s="82">
        <f t="shared" si="25"/>
        <v>0</v>
      </c>
      <c r="AV79" s="82">
        <f t="shared" si="25"/>
        <v>0</v>
      </c>
      <c r="AW79" s="82">
        <f t="shared" si="25"/>
        <v>0</v>
      </c>
      <c r="AX79" s="82">
        <f t="shared" si="25"/>
        <v>0</v>
      </c>
      <c r="AY79" s="82">
        <f t="shared" si="25"/>
        <v>0</v>
      </c>
      <c r="AZ79" s="82">
        <v>0</v>
      </c>
    </row>
    <row r="80" spans="1:52" x14ac:dyDescent="0.35">
      <c r="A80" s="82">
        <v>1859</v>
      </c>
      <c r="B80" s="82">
        <v>70</v>
      </c>
      <c r="C80" s="83">
        <v>274919</v>
      </c>
      <c r="D80" s="83">
        <v>121414</v>
      </c>
      <c r="E80" s="83">
        <v>9252</v>
      </c>
      <c r="F80" s="83">
        <v>83808</v>
      </c>
      <c r="G80" s="83">
        <v>27586</v>
      </c>
      <c r="H80" s="83">
        <v>768</v>
      </c>
      <c r="I80" s="83">
        <v>153505</v>
      </c>
      <c r="J80" s="83">
        <v>15896</v>
      </c>
      <c r="K80" s="83">
        <v>53778</v>
      </c>
      <c r="L80" s="83">
        <v>82738</v>
      </c>
      <c r="M80" s="83">
        <v>1093</v>
      </c>
      <c r="N80" s="83">
        <v>0</v>
      </c>
      <c r="O80" s="82">
        <f t="shared" si="23"/>
        <v>2.6666666666666665</v>
      </c>
      <c r="P80" s="83">
        <f t="shared" si="24"/>
        <v>1500145.5</v>
      </c>
      <c r="Q80" s="83">
        <f t="shared" si="24"/>
        <v>758280</v>
      </c>
      <c r="R80" s="83">
        <f t="shared" si="24"/>
        <v>758280</v>
      </c>
      <c r="S80" s="83">
        <f t="shared" si="24"/>
        <v>0</v>
      </c>
      <c r="T80" s="83">
        <f t="shared" si="24"/>
        <v>0</v>
      </c>
      <c r="U80" s="83">
        <f t="shared" si="24"/>
        <v>0</v>
      </c>
      <c r="V80" s="83">
        <f t="shared" si="24"/>
        <v>741865.5</v>
      </c>
      <c r="W80" s="83">
        <f t="shared" si="24"/>
        <v>736559.625</v>
      </c>
      <c r="X80" s="83">
        <f t="shared" si="24"/>
        <v>5296.125</v>
      </c>
      <c r="Y80" s="83">
        <f t="shared" si="24"/>
        <v>9.75</v>
      </c>
      <c r="Z80" s="83">
        <f t="shared" si="24"/>
        <v>0</v>
      </c>
      <c r="AA80" s="83"/>
      <c r="AB80" s="93">
        <v>70</v>
      </c>
      <c r="AC80" s="123">
        <f t="shared" si="22"/>
        <v>38898261</v>
      </c>
      <c r="AD80" s="123">
        <f t="shared" si="22"/>
        <v>18898884</v>
      </c>
      <c r="AE80" s="123">
        <f t="shared" si="22"/>
        <v>9240938</v>
      </c>
      <c r="AF80" s="123">
        <f t="shared" si="22"/>
        <v>8992968</v>
      </c>
      <c r="AG80" s="123">
        <f t="shared" si="22"/>
        <v>562280</v>
      </c>
      <c r="AH80" s="123">
        <f t="shared" si="22"/>
        <v>102698</v>
      </c>
      <c r="AI80" s="123">
        <f t="shared" si="22"/>
        <v>19999377</v>
      </c>
      <c r="AJ80" s="123">
        <f t="shared" si="22"/>
        <v>8631271</v>
      </c>
      <c r="AK80" s="123">
        <f t="shared" si="22"/>
        <v>9247078</v>
      </c>
      <c r="AL80" s="123">
        <f t="shared" si="22"/>
        <v>1961497</v>
      </c>
      <c r="AM80" s="123">
        <f t="shared" si="22"/>
        <v>159531</v>
      </c>
      <c r="AN80" s="123"/>
      <c r="AO80" s="82">
        <f t="shared" si="20"/>
        <v>0</v>
      </c>
      <c r="AP80" s="82">
        <f t="shared" si="20"/>
        <v>0</v>
      </c>
      <c r="AQ80" s="82">
        <f t="shared" si="20"/>
        <v>0</v>
      </c>
      <c r="AR80" s="82">
        <f t="shared" si="20"/>
        <v>0</v>
      </c>
      <c r="AS80" s="82">
        <f t="shared" si="20"/>
        <v>0</v>
      </c>
      <c r="AT80" s="82">
        <f t="shared" si="25"/>
        <v>0</v>
      </c>
      <c r="AU80" s="82">
        <f t="shared" si="25"/>
        <v>0</v>
      </c>
      <c r="AV80" s="82">
        <f t="shared" si="25"/>
        <v>0</v>
      </c>
      <c r="AW80" s="82">
        <f t="shared" si="25"/>
        <v>0</v>
      </c>
      <c r="AX80" s="82">
        <f t="shared" si="25"/>
        <v>0</v>
      </c>
      <c r="AY80" s="82">
        <f t="shared" si="25"/>
        <v>0</v>
      </c>
      <c r="AZ80" s="82">
        <v>0</v>
      </c>
    </row>
    <row r="81" spans="1:52" x14ac:dyDescent="0.35">
      <c r="A81" s="82">
        <v>1858</v>
      </c>
      <c r="B81" s="82">
        <v>71</v>
      </c>
      <c r="C81" s="83">
        <v>240291</v>
      </c>
      <c r="D81" s="83">
        <v>105315</v>
      </c>
      <c r="E81" s="83">
        <v>8039</v>
      </c>
      <c r="F81" s="83">
        <v>70518</v>
      </c>
      <c r="G81" s="83">
        <v>26152</v>
      </c>
      <c r="H81" s="83">
        <v>606</v>
      </c>
      <c r="I81" s="83">
        <v>134976</v>
      </c>
      <c r="J81" s="83">
        <v>14394</v>
      </c>
      <c r="K81" s="83">
        <v>43661</v>
      </c>
      <c r="L81" s="83">
        <v>76054</v>
      </c>
      <c r="M81" s="83">
        <v>867</v>
      </c>
      <c r="N81" s="83">
        <v>0</v>
      </c>
      <c r="O81" s="82">
        <f t="shared" si="23"/>
        <v>2.3333333333333335</v>
      </c>
      <c r="P81" s="83">
        <f t="shared" si="24"/>
        <v>2004903.4285714284</v>
      </c>
      <c r="Q81" s="83">
        <f t="shared" si="24"/>
        <v>1010501.9999999999</v>
      </c>
      <c r="R81" s="83">
        <f t="shared" si="24"/>
        <v>861604.28571428568</v>
      </c>
      <c r="S81" s="83">
        <f t="shared" si="24"/>
        <v>147003.42857142855</v>
      </c>
      <c r="T81" s="83">
        <f t="shared" si="24"/>
        <v>1284.8571428571427</v>
      </c>
      <c r="U81" s="83">
        <f t="shared" si="24"/>
        <v>609.42857142857144</v>
      </c>
      <c r="V81" s="83">
        <f t="shared" si="24"/>
        <v>994401.42857142852</v>
      </c>
      <c r="W81" s="83">
        <f t="shared" si="24"/>
        <v>620458.28571428568</v>
      </c>
      <c r="X81" s="83">
        <f t="shared" si="24"/>
        <v>369051.8571428571</v>
      </c>
      <c r="Y81" s="83">
        <f t="shared" si="24"/>
        <v>2638.2857142857142</v>
      </c>
      <c r="Z81" s="83">
        <f t="shared" si="24"/>
        <v>2253</v>
      </c>
      <c r="AA81" s="83"/>
      <c r="AB81" s="93">
        <v>71</v>
      </c>
      <c r="AC81" s="123">
        <f t="shared" si="22"/>
        <v>39138552</v>
      </c>
      <c r="AD81" s="123">
        <f t="shared" si="22"/>
        <v>19004199</v>
      </c>
      <c r="AE81" s="123">
        <f t="shared" si="22"/>
        <v>9248977</v>
      </c>
      <c r="AF81" s="123">
        <f t="shared" si="22"/>
        <v>9063486</v>
      </c>
      <c r="AG81" s="123">
        <f t="shared" si="22"/>
        <v>588432</v>
      </c>
      <c r="AH81" s="123">
        <f t="shared" si="22"/>
        <v>103304</v>
      </c>
      <c r="AI81" s="123">
        <f t="shared" si="22"/>
        <v>20134353</v>
      </c>
      <c r="AJ81" s="123">
        <f t="shared" si="22"/>
        <v>8645665</v>
      </c>
      <c r="AK81" s="123">
        <f t="shared" si="22"/>
        <v>9290739</v>
      </c>
      <c r="AL81" s="123">
        <f t="shared" si="22"/>
        <v>2037551</v>
      </c>
      <c r="AM81" s="123">
        <f t="shared" si="22"/>
        <v>160398</v>
      </c>
      <c r="AN81" s="123"/>
      <c r="AO81" s="82">
        <f t="shared" si="20"/>
        <v>0</v>
      </c>
      <c r="AP81" s="82">
        <f t="shared" si="20"/>
        <v>0</v>
      </c>
      <c r="AQ81" s="82">
        <f t="shared" si="20"/>
        <v>0</v>
      </c>
      <c r="AR81" s="82">
        <f t="shared" si="20"/>
        <v>0</v>
      </c>
      <c r="AS81" s="82">
        <f t="shared" si="20"/>
        <v>0</v>
      </c>
      <c r="AT81" s="82">
        <f t="shared" si="25"/>
        <v>0</v>
      </c>
      <c r="AU81" s="82">
        <f t="shared" si="25"/>
        <v>0</v>
      </c>
      <c r="AV81" s="82">
        <f t="shared" si="25"/>
        <v>0</v>
      </c>
      <c r="AW81" s="82">
        <f t="shared" si="25"/>
        <v>0</v>
      </c>
      <c r="AX81" s="82">
        <f t="shared" si="25"/>
        <v>0</v>
      </c>
      <c r="AY81" s="82">
        <f t="shared" si="25"/>
        <v>0</v>
      </c>
      <c r="AZ81" s="82">
        <v>0</v>
      </c>
    </row>
    <row r="82" spans="1:52" x14ac:dyDescent="0.35">
      <c r="A82" s="82">
        <v>1857</v>
      </c>
      <c r="B82" s="82">
        <v>72</v>
      </c>
      <c r="C82" s="83">
        <v>216151</v>
      </c>
      <c r="D82" s="83">
        <v>93575</v>
      </c>
      <c r="E82" s="83">
        <v>6754</v>
      </c>
      <c r="F82" s="83">
        <v>60161</v>
      </c>
      <c r="G82" s="83">
        <v>26153</v>
      </c>
      <c r="H82" s="83">
        <v>507</v>
      </c>
      <c r="I82" s="83">
        <v>122576</v>
      </c>
      <c r="J82" s="83">
        <v>12390</v>
      </c>
      <c r="K82" s="83">
        <v>35271</v>
      </c>
      <c r="L82" s="83">
        <v>74240</v>
      </c>
      <c r="M82" s="83">
        <v>675</v>
      </c>
      <c r="N82" s="83">
        <v>0</v>
      </c>
      <c r="O82" s="82">
        <f t="shared" si="23"/>
        <v>5</v>
      </c>
      <c r="P82" s="83">
        <f t="shared" si="24"/>
        <v>1873902.8</v>
      </c>
      <c r="Q82" s="83">
        <f t="shared" si="24"/>
        <v>908200</v>
      </c>
      <c r="R82" s="83">
        <f t="shared" si="24"/>
        <v>214217.2</v>
      </c>
      <c r="S82" s="83">
        <f t="shared" si="24"/>
        <v>677503</v>
      </c>
      <c r="T82" s="83">
        <f t="shared" si="24"/>
        <v>10120.200000000001</v>
      </c>
      <c r="U82" s="83">
        <f t="shared" si="24"/>
        <v>6359.6</v>
      </c>
      <c r="V82" s="83">
        <f t="shared" si="24"/>
        <v>965702.8</v>
      </c>
      <c r="W82" s="83">
        <f t="shared" si="24"/>
        <v>186518.6</v>
      </c>
      <c r="X82" s="83">
        <f t="shared" si="24"/>
        <v>734091.6</v>
      </c>
      <c r="Y82" s="83">
        <f t="shared" si="24"/>
        <v>33641.599999999999</v>
      </c>
      <c r="Z82" s="83">
        <f t="shared" si="24"/>
        <v>11451</v>
      </c>
      <c r="AA82" s="83"/>
      <c r="AB82" s="93">
        <v>72</v>
      </c>
      <c r="AC82" s="123">
        <f t="shared" si="22"/>
        <v>39354703</v>
      </c>
      <c r="AD82" s="123">
        <f t="shared" si="22"/>
        <v>19097774</v>
      </c>
      <c r="AE82" s="123">
        <f t="shared" si="22"/>
        <v>9255731</v>
      </c>
      <c r="AF82" s="123">
        <f t="shared" si="22"/>
        <v>9123647</v>
      </c>
      <c r="AG82" s="123">
        <f t="shared" si="22"/>
        <v>614585</v>
      </c>
      <c r="AH82" s="123">
        <f t="shared" si="22"/>
        <v>103811</v>
      </c>
      <c r="AI82" s="123">
        <f t="shared" si="22"/>
        <v>20256929</v>
      </c>
      <c r="AJ82" s="123">
        <f t="shared" si="22"/>
        <v>8658055</v>
      </c>
      <c r="AK82" s="123">
        <f t="shared" si="22"/>
        <v>9326010</v>
      </c>
      <c r="AL82" s="123">
        <f t="shared" si="22"/>
        <v>2111791</v>
      </c>
      <c r="AM82" s="123">
        <f t="shared" si="22"/>
        <v>161073</v>
      </c>
      <c r="AN82" s="123"/>
      <c r="AO82" s="82">
        <f t="shared" si="20"/>
        <v>0</v>
      </c>
      <c r="AP82" s="82">
        <f t="shared" si="20"/>
        <v>0</v>
      </c>
      <c r="AQ82" s="82">
        <f t="shared" si="20"/>
        <v>0</v>
      </c>
      <c r="AR82" s="82">
        <f t="shared" si="20"/>
        <v>0</v>
      </c>
      <c r="AS82" s="82">
        <f t="shared" si="20"/>
        <v>0</v>
      </c>
      <c r="AT82" s="82">
        <f t="shared" si="25"/>
        <v>0</v>
      </c>
      <c r="AU82" s="82">
        <f t="shared" si="25"/>
        <v>0</v>
      </c>
      <c r="AV82" s="82">
        <f t="shared" si="25"/>
        <v>0</v>
      </c>
      <c r="AW82" s="82">
        <f t="shared" si="25"/>
        <v>0</v>
      </c>
      <c r="AX82" s="82">
        <f t="shared" si="25"/>
        <v>0</v>
      </c>
      <c r="AY82" s="82">
        <f t="shared" si="25"/>
        <v>0</v>
      </c>
      <c r="AZ82" s="82">
        <v>0</v>
      </c>
    </row>
    <row r="83" spans="1:52" x14ac:dyDescent="0.35">
      <c r="A83" s="82">
        <v>1856</v>
      </c>
      <c r="B83" s="82">
        <v>73</v>
      </c>
      <c r="C83" s="83">
        <v>208270</v>
      </c>
      <c r="D83" s="83">
        <v>90072</v>
      </c>
      <c r="E83" s="83">
        <v>6460</v>
      </c>
      <c r="F83" s="83">
        <v>56209</v>
      </c>
      <c r="G83" s="83">
        <v>26923</v>
      </c>
      <c r="H83" s="83">
        <v>480</v>
      </c>
      <c r="I83" s="83">
        <v>118198</v>
      </c>
      <c r="J83" s="83">
        <v>11850</v>
      </c>
      <c r="K83" s="83">
        <v>31421</v>
      </c>
      <c r="L83" s="83">
        <v>74273</v>
      </c>
      <c r="M83" s="83">
        <v>654</v>
      </c>
      <c r="N83" s="83">
        <v>0</v>
      </c>
      <c r="O83" s="82">
        <f t="shared" si="23"/>
        <v>5</v>
      </c>
      <c r="P83" s="83">
        <f t="shared" si="24"/>
        <v>1562885</v>
      </c>
      <c r="Q83" s="83">
        <f t="shared" si="24"/>
        <v>724912.6</v>
      </c>
      <c r="R83" s="83">
        <f t="shared" si="24"/>
        <v>69099.600000000006</v>
      </c>
      <c r="S83" s="83">
        <f t="shared" si="24"/>
        <v>618769.19999999995</v>
      </c>
      <c r="T83" s="83">
        <f t="shared" si="24"/>
        <v>28142.2</v>
      </c>
      <c r="U83" s="83">
        <f t="shared" si="24"/>
        <v>8901.6</v>
      </c>
      <c r="V83" s="83">
        <f t="shared" si="24"/>
        <v>837972.4</v>
      </c>
      <c r="W83" s="83">
        <f t="shared" si="24"/>
        <v>95077.8</v>
      </c>
      <c r="X83" s="83">
        <f t="shared" si="24"/>
        <v>603433.19999999995</v>
      </c>
      <c r="Y83" s="83">
        <f t="shared" si="24"/>
        <v>126226</v>
      </c>
      <c r="Z83" s="83">
        <f t="shared" si="24"/>
        <v>13235.4</v>
      </c>
      <c r="AA83" s="83"/>
      <c r="AB83" s="93">
        <v>73</v>
      </c>
      <c r="AC83" s="123">
        <f t="shared" si="22"/>
        <v>39562973</v>
      </c>
      <c r="AD83" s="123">
        <f t="shared" si="22"/>
        <v>19187846</v>
      </c>
      <c r="AE83" s="123">
        <f t="shared" si="22"/>
        <v>9262191</v>
      </c>
      <c r="AF83" s="123">
        <f t="shared" si="22"/>
        <v>9179856</v>
      </c>
      <c r="AG83" s="123">
        <f t="shared" si="22"/>
        <v>641508</v>
      </c>
      <c r="AH83" s="123">
        <f t="shared" si="22"/>
        <v>104291</v>
      </c>
      <c r="AI83" s="123">
        <f t="shared" si="22"/>
        <v>20375127</v>
      </c>
      <c r="AJ83" s="123">
        <f t="shared" si="22"/>
        <v>8669905</v>
      </c>
      <c r="AK83" s="123">
        <f t="shared" si="22"/>
        <v>9357431</v>
      </c>
      <c r="AL83" s="123">
        <f t="shared" si="22"/>
        <v>2186064</v>
      </c>
      <c r="AM83" s="123">
        <f t="shared" si="22"/>
        <v>161727</v>
      </c>
      <c r="AN83" s="123"/>
      <c r="AO83" s="82">
        <f t="shared" si="20"/>
        <v>0</v>
      </c>
      <c r="AP83" s="82">
        <f t="shared" si="20"/>
        <v>0</v>
      </c>
      <c r="AQ83" s="82">
        <f t="shared" si="20"/>
        <v>0</v>
      </c>
      <c r="AR83" s="82">
        <f t="shared" si="20"/>
        <v>0</v>
      </c>
      <c r="AS83" s="82">
        <f t="shared" si="20"/>
        <v>0</v>
      </c>
      <c r="AT83" s="82">
        <f t="shared" si="25"/>
        <v>0</v>
      </c>
      <c r="AU83" s="82">
        <f t="shared" si="25"/>
        <v>0</v>
      </c>
      <c r="AV83" s="82">
        <f t="shared" si="25"/>
        <v>0</v>
      </c>
      <c r="AW83" s="82">
        <f t="shared" si="25"/>
        <v>0</v>
      </c>
      <c r="AX83" s="82">
        <f t="shared" si="25"/>
        <v>0</v>
      </c>
      <c r="AY83" s="82">
        <f t="shared" si="25"/>
        <v>0</v>
      </c>
      <c r="AZ83" s="82">
        <v>0</v>
      </c>
    </row>
    <row r="84" spans="1:52" x14ac:dyDescent="0.35">
      <c r="A84" s="82">
        <v>1855</v>
      </c>
      <c r="B84" s="82">
        <v>74</v>
      </c>
      <c r="C84" s="83">
        <v>182057</v>
      </c>
      <c r="D84" s="83">
        <v>78350</v>
      </c>
      <c r="E84" s="83">
        <v>5295</v>
      </c>
      <c r="F84" s="83">
        <v>47609</v>
      </c>
      <c r="G84" s="83">
        <v>25093</v>
      </c>
      <c r="H84" s="83">
        <v>353</v>
      </c>
      <c r="I84" s="83">
        <v>103707</v>
      </c>
      <c r="J84" s="83">
        <v>10278</v>
      </c>
      <c r="K84" s="83">
        <v>24807</v>
      </c>
      <c r="L84" s="83">
        <v>68159</v>
      </c>
      <c r="M84" s="83">
        <v>463</v>
      </c>
      <c r="N84" s="83">
        <v>0</v>
      </c>
      <c r="O84" s="82">
        <f t="shared" si="23"/>
        <v>3.3333333333333335</v>
      </c>
      <c r="P84" s="83">
        <f t="shared" si="24"/>
        <v>1242374.3999999999</v>
      </c>
      <c r="Q84" s="83">
        <f t="shared" si="24"/>
        <v>585707.4</v>
      </c>
      <c r="R84" s="83">
        <f t="shared" si="24"/>
        <v>50161.2</v>
      </c>
      <c r="S84" s="83">
        <f t="shared" si="24"/>
        <v>468384.3</v>
      </c>
      <c r="T84" s="83">
        <f t="shared" si="24"/>
        <v>61415.7</v>
      </c>
      <c r="U84" s="83">
        <f t="shared" si="24"/>
        <v>5746.2</v>
      </c>
      <c r="V84" s="83">
        <f t="shared" si="24"/>
        <v>656667</v>
      </c>
      <c r="W84" s="83">
        <f t="shared" si="24"/>
        <v>70300.2</v>
      </c>
      <c r="X84" s="83">
        <f t="shared" si="24"/>
        <v>380407.8</v>
      </c>
      <c r="Y84" s="83">
        <f t="shared" si="24"/>
        <v>198999.3</v>
      </c>
      <c r="Z84" s="83">
        <f t="shared" si="24"/>
        <v>6959.7</v>
      </c>
      <c r="AA84" s="83"/>
      <c r="AB84" s="93">
        <v>74</v>
      </c>
      <c r="AC84" s="123">
        <f t="shared" si="22"/>
        <v>39745030</v>
      </c>
      <c r="AD84" s="123">
        <f t="shared" si="22"/>
        <v>19266196</v>
      </c>
      <c r="AE84" s="123">
        <f t="shared" si="22"/>
        <v>9267486</v>
      </c>
      <c r="AF84" s="123">
        <f t="shared" si="22"/>
        <v>9227465</v>
      </c>
      <c r="AG84" s="123">
        <f t="shared" si="22"/>
        <v>666601</v>
      </c>
      <c r="AH84" s="123">
        <f t="shared" si="22"/>
        <v>104644</v>
      </c>
      <c r="AI84" s="123">
        <f t="shared" si="22"/>
        <v>20478834</v>
      </c>
      <c r="AJ84" s="123">
        <f t="shared" si="22"/>
        <v>8680183</v>
      </c>
      <c r="AK84" s="123">
        <f t="shared" si="22"/>
        <v>9382238</v>
      </c>
      <c r="AL84" s="123">
        <f t="shared" si="22"/>
        <v>2254223</v>
      </c>
      <c r="AM84" s="123">
        <f t="shared" si="22"/>
        <v>162190</v>
      </c>
      <c r="AN84" s="123"/>
      <c r="AO84" s="82">
        <f t="shared" si="20"/>
        <v>0</v>
      </c>
      <c r="AP84" s="82">
        <f t="shared" si="20"/>
        <v>0</v>
      </c>
      <c r="AQ84" s="82">
        <f t="shared" si="20"/>
        <v>0</v>
      </c>
      <c r="AR84" s="82">
        <f t="shared" si="20"/>
        <v>0</v>
      </c>
      <c r="AS84" s="82">
        <f t="shared" si="20"/>
        <v>0</v>
      </c>
      <c r="AT84" s="82">
        <f t="shared" si="25"/>
        <v>0</v>
      </c>
      <c r="AU84" s="82">
        <f t="shared" si="25"/>
        <v>0</v>
      </c>
      <c r="AV84" s="82">
        <f t="shared" si="25"/>
        <v>0</v>
      </c>
      <c r="AW84" s="82">
        <f t="shared" si="25"/>
        <v>0</v>
      </c>
      <c r="AX84" s="82">
        <f t="shared" si="25"/>
        <v>0</v>
      </c>
      <c r="AY84" s="82">
        <f t="shared" si="25"/>
        <v>0</v>
      </c>
      <c r="AZ84" s="82">
        <v>0</v>
      </c>
    </row>
    <row r="85" spans="1:52" x14ac:dyDescent="0.35">
      <c r="A85" s="82">
        <v>1854</v>
      </c>
      <c r="B85" s="82">
        <v>75</v>
      </c>
      <c r="C85" s="83">
        <v>166881</v>
      </c>
      <c r="D85" s="83">
        <v>70321</v>
      </c>
      <c r="E85" s="83">
        <v>4703</v>
      </c>
      <c r="F85" s="83">
        <v>41197</v>
      </c>
      <c r="G85" s="83">
        <v>24097</v>
      </c>
      <c r="H85" s="83">
        <v>324</v>
      </c>
      <c r="I85" s="83">
        <v>96560</v>
      </c>
      <c r="J85" s="83">
        <v>9689</v>
      </c>
      <c r="K85" s="83">
        <v>20841</v>
      </c>
      <c r="L85" s="83">
        <v>65590</v>
      </c>
      <c r="M85" s="83">
        <v>440</v>
      </c>
      <c r="N85" s="83">
        <v>0</v>
      </c>
      <c r="O85" s="82">
        <f t="shared" si="23"/>
        <v>5</v>
      </c>
      <c r="P85" s="83">
        <f t="shared" si="24"/>
        <v>683894.8</v>
      </c>
      <c r="Q85" s="83">
        <f t="shared" si="24"/>
        <v>300514.40000000002</v>
      </c>
      <c r="R85" s="83">
        <f t="shared" si="24"/>
        <v>22691.4</v>
      </c>
      <c r="S85" s="83">
        <f t="shared" si="24"/>
        <v>200015</v>
      </c>
      <c r="T85" s="83">
        <f t="shared" si="24"/>
        <v>76048.2</v>
      </c>
      <c r="U85" s="83">
        <f t="shared" si="24"/>
        <v>1759.8</v>
      </c>
      <c r="V85" s="83">
        <f t="shared" si="24"/>
        <v>383380.4</v>
      </c>
      <c r="W85" s="83">
        <f t="shared" si="24"/>
        <v>39213.199999999997</v>
      </c>
      <c r="X85" s="83">
        <f t="shared" si="24"/>
        <v>125826.2</v>
      </c>
      <c r="Y85" s="83">
        <f t="shared" si="24"/>
        <v>215953.4</v>
      </c>
      <c r="Z85" s="83">
        <f t="shared" si="24"/>
        <v>2387.6</v>
      </c>
      <c r="AA85" s="83"/>
      <c r="AB85" s="93">
        <v>75</v>
      </c>
      <c r="AC85" s="123">
        <f t="shared" si="22"/>
        <v>39911911</v>
      </c>
      <c r="AD85" s="123">
        <f t="shared" si="22"/>
        <v>19336517</v>
      </c>
      <c r="AE85" s="123">
        <f t="shared" si="22"/>
        <v>9272189</v>
      </c>
      <c r="AF85" s="123">
        <f t="shared" si="22"/>
        <v>9268662</v>
      </c>
      <c r="AG85" s="123">
        <f t="shared" si="22"/>
        <v>690698</v>
      </c>
      <c r="AH85" s="123">
        <f t="shared" si="22"/>
        <v>104968</v>
      </c>
      <c r="AI85" s="123">
        <f t="shared" si="22"/>
        <v>20575394</v>
      </c>
      <c r="AJ85" s="123">
        <f t="shared" si="22"/>
        <v>8689872</v>
      </c>
      <c r="AK85" s="123">
        <f t="shared" si="22"/>
        <v>9403079</v>
      </c>
      <c r="AL85" s="123">
        <f t="shared" si="22"/>
        <v>2319813</v>
      </c>
      <c r="AM85" s="123">
        <f t="shared" si="22"/>
        <v>162630</v>
      </c>
      <c r="AN85" s="123"/>
      <c r="AO85" s="82">
        <f t="shared" si="20"/>
        <v>0</v>
      </c>
      <c r="AP85" s="82">
        <f t="shared" si="20"/>
        <v>0</v>
      </c>
      <c r="AQ85" s="82">
        <f t="shared" si="20"/>
        <v>0</v>
      </c>
      <c r="AR85" s="82">
        <f t="shared" si="20"/>
        <v>0</v>
      </c>
      <c r="AS85" s="82">
        <f t="shared" si="20"/>
        <v>0</v>
      </c>
      <c r="AT85" s="82">
        <f t="shared" si="25"/>
        <v>0</v>
      </c>
      <c r="AU85" s="82">
        <f t="shared" si="25"/>
        <v>0</v>
      </c>
      <c r="AV85" s="82">
        <f t="shared" si="25"/>
        <v>0</v>
      </c>
      <c r="AW85" s="82">
        <f t="shared" si="25"/>
        <v>0</v>
      </c>
      <c r="AX85" s="82">
        <f t="shared" si="25"/>
        <v>0</v>
      </c>
      <c r="AY85" s="82">
        <f t="shared" si="25"/>
        <v>0</v>
      </c>
      <c r="AZ85" s="82">
        <v>0</v>
      </c>
    </row>
    <row r="86" spans="1:52" x14ac:dyDescent="0.35">
      <c r="A86" s="82">
        <v>1853</v>
      </c>
      <c r="B86" s="82">
        <v>76</v>
      </c>
      <c r="C86" s="83">
        <v>154341</v>
      </c>
      <c r="D86" s="83">
        <v>64111</v>
      </c>
      <c r="E86" s="83">
        <v>4265</v>
      </c>
      <c r="F86" s="83">
        <v>36291</v>
      </c>
      <c r="G86" s="83">
        <v>23317</v>
      </c>
      <c r="H86" s="83">
        <v>238</v>
      </c>
      <c r="I86" s="83">
        <v>90230</v>
      </c>
      <c r="J86" s="83">
        <v>8792</v>
      </c>
      <c r="K86" s="83">
        <v>18296</v>
      </c>
      <c r="L86" s="83">
        <v>62760</v>
      </c>
      <c r="M86" s="83">
        <v>382</v>
      </c>
      <c r="N86" s="83">
        <v>0</v>
      </c>
      <c r="O86" s="82">
        <f t="shared" si="23"/>
        <v>6.666666666666667</v>
      </c>
      <c r="P86" s="83">
        <f>P23/$O86</f>
        <v>69211.199999999997</v>
      </c>
      <c r="Q86" s="83">
        <f t="shared" si="24"/>
        <v>24877.949999999997</v>
      </c>
      <c r="R86" s="83">
        <f t="shared" si="24"/>
        <v>1473.1499999999999</v>
      </c>
      <c r="S86" s="83">
        <f t="shared" si="24"/>
        <v>9475.9499999999989</v>
      </c>
      <c r="T86" s="83">
        <f t="shared" si="24"/>
        <v>13834.8</v>
      </c>
      <c r="U86" s="83">
        <f t="shared" si="24"/>
        <v>53.4</v>
      </c>
      <c r="V86" s="83">
        <f t="shared" si="24"/>
        <v>44333.25</v>
      </c>
      <c r="W86" s="83">
        <f t="shared" si="24"/>
        <v>4182.3</v>
      </c>
      <c r="X86" s="83">
        <f t="shared" si="24"/>
        <v>4297.6499999999996</v>
      </c>
      <c r="Y86" s="83">
        <f t="shared" si="24"/>
        <v>35622.449999999997</v>
      </c>
      <c r="Z86" s="83">
        <f t="shared" si="24"/>
        <v>108.6</v>
      </c>
      <c r="AA86" s="83"/>
      <c r="AB86" s="93">
        <v>76</v>
      </c>
      <c r="AC86" s="123">
        <f t="shared" si="22"/>
        <v>40066252</v>
      </c>
      <c r="AD86" s="123">
        <f t="shared" si="22"/>
        <v>19400628</v>
      </c>
      <c r="AE86" s="123">
        <f t="shared" si="22"/>
        <v>9276454</v>
      </c>
      <c r="AF86" s="123">
        <f t="shared" si="22"/>
        <v>9304953</v>
      </c>
      <c r="AG86" s="123">
        <f t="shared" si="22"/>
        <v>714015</v>
      </c>
      <c r="AH86" s="123">
        <f t="shared" si="22"/>
        <v>105206</v>
      </c>
      <c r="AI86" s="123">
        <f t="shared" si="22"/>
        <v>20665624</v>
      </c>
      <c r="AJ86" s="123">
        <f t="shared" si="22"/>
        <v>8698664</v>
      </c>
      <c r="AK86" s="123">
        <f t="shared" si="22"/>
        <v>9421375</v>
      </c>
      <c r="AL86" s="123">
        <f t="shared" si="22"/>
        <v>2382573</v>
      </c>
      <c r="AM86" s="123">
        <f t="shared" si="22"/>
        <v>163012</v>
      </c>
      <c r="AN86" s="123"/>
      <c r="AO86" s="82">
        <f t="shared" si="20"/>
        <v>0</v>
      </c>
      <c r="AP86" s="82">
        <f t="shared" si="20"/>
        <v>0</v>
      </c>
      <c r="AQ86" s="82">
        <f t="shared" si="20"/>
        <v>0</v>
      </c>
      <c r="AR86" s="82">
        <f t="shared" si="20"/>
        <v>0</v>
      </c>
      <c r="AS86" s="82">
        <f t="shared" si="20"/>
        <v>0</v>
      </c>
      <c r="AT86" s="82">
        <f t="shared" si="25"/>
        <v>0</v>
      </c>
      <c r="AU86" s="82">
        <f t="shared" si="25"/>
        <v>0</v>
      </c>
      <c r="AV86" s="82">
        <f t="shared" si="25"/>
        <v>0</v>
      </c>
      <c r="AW86" s="82">
        <f t="shared" si="25"/>
        <v>0</v>
      </c>
      <c r="AX86" s="82">
        <f t="shared" si="25"/>
        <v>0</v>
      </c>
      <c r="AY86" s="82">
        <f t="shared" si="25"/>
        <v>0</v>
      </c>
      <c r="AZ86" s="82">
        <v>0</v>
      </c>
    </row>
    <row r="87" spans="1:52" x14ac:dyDescent="0.35">
      <c r="A87" s="82">
        <v>1852</v>
      </c>
      <c r="B87" s="82">
        <v>77</v>
      </c>
      <c r="C87" s="83">
        <v>143963</v>
      </c>
      <c r="D87" s="83">
        <v>59992</v>
      </c>
      <c r="E87" s="83">
        <v>3831</v>
      </c>
      <c r="F87" s="83">
        <v>32560</v>
      </c>
      <c r="G87" s="83">
        <v>23393</v>
      </c>
      <c r="H87" s="83">
        <v>208</v>
      </c>
      <c r="I87" s="83">
        <v>83971</v>
      </c>
      <c r="J87" s="83">
        <v>7923</v>
      </c>
      <c r="K87" s="83">
        <v>15786</v>
      </c>
      <c r="L87" s="83">
        <v>59935</v>
      </c>
      <c r="M87" s="83">
        <v>327</v>
      </c>
      <c r="N87" s="83">
        <v>0</v>
      </c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93">
        <v>77</v>
      </c>
      <c r="AC87" s="123">
        <f t="shared" si="22"/>
        <v>40210215</v>
      </c>
      <c r="AD87" s="123">
        <f t="shared" si="22"/>
        <v>19460620</v>
      </c>
      <c r="AE87" s="123">
        <f t="shared" si="22"/>
        <v>9280285</v>
      </c>
      <c r="AF87" s="123">
        <f t="shared" si="22"/>
        <v>9337513</v>
      </c>
      <c r="AG87" s="123">
        <f t="shared" si="22"/>
        <v>737408</v>
      </c>
      <c r="AH87" s="123">
        <f t="shared" si="22"/>
        <v>105414</v>
      </c>
      <c r="AI87" s="123">
        <f t="shared" si="22"/>
        <v>20749595</v>
      </c>
      <c r="AJ87" s="123">
        <f t="shared" si="22"/>
        <v>8706587</v>
      </c>
      <c r="AK87" s="123">
        <f t="shared" si="22"/>
        <v>9437161</v>
      </c>
      <c r="AL87" s="123">
        <f t="shared" si="22"/>
        <v>2442508</v>
      </c>
      <c r="AM87" s="123">
        <f t="shared" si="22"/>
        <v>163339</v>
      </c>
      <c r="AN87" s="123"/>
      <c r="AO87" s="82">
        <f t="shared" si="20"/>
        <v>0</v>
      </c>
      <c r="AP87" s="82">
        <f t="shared" si="20"/>
        <v>0</v>
      </c>
      <c r="AQ87" s="82">
        <f t="shared" si="20"/>
        <v>0</v>
      </c>
      <c r="AR87" s="82">
        <f t="shared" si="20"/>
        <v>0</v>
      </c>
      <c r="AS87" s="82">
        <f t="shared" si="20"/>
        <v>0</v>
      </c>
      <c r="AT87" s="82">
        <f t="shared" si="25"/>
        <v>0</v>
      </c>
      <c r="AU87" s="82">
        <f t="shared" si="25"/>
        <v>0</v>
      </c>
      <c r="AV87" s="82">
        <f t="shared" si="25"/>
        <v>0</v>
      </c>
      <c r="AW87" s="82">
        <f t="shared" si="25"/>
        <v>0</v>
      </c>
      <c r="AX87" s="82">
        <f t="shared" si="25"/>
        <v>0</v>
      </c>
      <c r="AY87" s="82">
        <f t="shared" si="25"/>
        <v>0</v>
      </c>
      <c r="AZ87" s="82">
        <v>0</v>
      </c>
    </row>
    <row r="88" spans="1:52" x14ac:dyDescent="0.35">
      <c r="A88" s="82">
        <v>1851</v>
      </c>
      <c r="B88" s="82">
        <v>78</v>
      </c>
      <c r="C88" s="83">
        <v>128272</v>
      </c>
      <c r="D88" s="83">
        <v>51892</v>
      </c>
      <c r="E88" s="83">
        <v>3264</v>
      </c>
      <c r="F88" s="83">
        <v>26779</v>
      </c>
      <c r="G88" s="83">
        <v>21702</v>
      </c>
      <c r="H88" s="83">
        <v>147</v>
      </c>
      <c r="I88" s="83">
        <v>76380</v>
      </c>
      <c r="J88" s="83">
        <v>7939</v>
      </c>
      <c r="K88" s="83">
        <v>13037</v>
      </c>
      <c r="L88" s="83">
        <v>55112</v>
      </c>
      <c r="M88" s="83">
        <v>292</v>
      </c>
      <c r="N88" s="83">
        <v>0</v>
      </c>
      <c r="O88" s="126" t="s">
        <v>73</v>
      </c>
      <c r="P88" s="82" t="s">
        <v>74</v>
      </c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93">
        <v>78</v>
      </c>
      <c r="AC88" s="123">
        <f t="shared" si="22"/>
        <v>40338487</v>
      </c>
      <c r="AD88" s="123">
        <f t="shared" si="22"/>
        <v>19512512</v>
      </c>
      <c r="AE88" s="123">
        <f t="shared" si="22"/>
        <v>9283549</v>
      </c>
      <c r="AF88" s="123">
        <f t="shared" si="22"/>
        <v>9364292</v>
      </c>
      <c r="AG88" s="123">
        <f t="shared" si="22"/>
        <v>759110</v>
      </c>
      <c r="AH88" s="123">
        <f t="shared" si="22"/>
        <v>105561</v>
      </c>
      <c r="AI88" s="123">
        <f t="shared" si="22"/>
        <v>20825975</v>
      </c>
      <c r="AJ88" s="123">
        <f t="shared" si="22"/>
        <v>8714526</v>
      </c>
      <c r="AK88" s="123">
        <f t="shared" si="22"/>
        <v>9450198</v>
      </c>
      <c r="AL88" s="123">
        <f t="shared" si="22"/>
        <v>2497620</v>
      </c>
      <c r="AM88" s="123">
        <f t="shared" si="22"/>
        <v>163631</v>
      </c>
      <c r="AN88" s="123"/>
      <c r="AO88" s="82">
        <f t="shared" si="20"/>
        <v>0</v>
      </c>
      <c r="AP88" s="82">
        <f t="shared" si="20"/>
        <v>0</v>
      </c>
      <c r="AQ88" s="82">
        <f t="shared" si="20"/>
        <v>0</v>
      </c>
      <c r="AR88" s="82">
        <f t="shared" si="20"/>
        <v>0</v>
      </c>
      <c r="AS88" s="82">
        <f t="shared" si="20"/>
        <v>0</v>
      </c>
      <c r="AT88" s="82">
        <f t="shared" si="25"/>
        <v>0</v>
      </c>
      <c r="AU88" s="82">
        <f t="shared" si="25"/>
        <v>0</v>
      </c>
      <c r="AV88" s="82">
        <f t="shared" si="25"/>
        <v>0</v>
      </c>
      <c r="AW88" s="82">
        <f t="shared" si="25"/>
        <v>0</v>
      </c>
      <c r="AX88" s="82">
        <f t="shared" si="25"/>
        <v>0</v>
      </c>
      <c r="AY88" s="82">
        <f t="shared" si="25"/>
        <v>0</v>
      </c>
      <c r="AZ88" s="82">
        <v>0</v>
      </c>
    </row>
    <row r="89" spans="1:52" x14ac:dyDescent="0.35">
      <c r="A89" s="82">
        <v>1850</v>
      </c>
      <c r="B89" s="82">
        <v>79</v>
      </c>
      <c r="C89" s="83">
        <v>112097</v>
      </c>
      <c r="D89" s="83">
        <v>44563</v>
      </c>
      <c r="E89" s="83">
        <v>2850</v>
      </c>
      <c r="F89" s="83">
        <v>21433</v>
      </c>
      <c r="G89" s="83">
        <v>20160</v>
      </c>
      <c r="H89" s="83">
        <v>120</v>
      </c>
      <c r="I89" s="83">
        <v>67534</v>
      </c>
      <c r="J89" s="83">
        <v>6514</v>
      </c>
      <c r="K89" s="83">
        <v>9827</v>
      </c>
      <c r="L89" s="83">
        <v>50998</v>
      </c>
      <c r="M89" s="83">
        <v>195</v>
      </c>
      <c r="N89" s="83">
        <v>0</v>
      </c>
      <c r="O89" s="83">
        <v>0</v>
      </c>
      <c r="P89" s="84">
        <v>0</v>
      </c>
      <c r="Q89" s="84">
        <v>0</v>
      </c>
      <c r="R89" s="84">
        <v>0</v>
      </c>
      <c r="S89" s="84">
        <v>0</v>
      </c>
      <c r="T89" s="84">
        <v>0</v>
      </c>
      <c r="U89" s="84">
        <v>0</v>
      </c>
      <c r="V89" s="84">
        <v>0</v>
      </c>
      <c r="W89" s="84">
        <v>0</v>
      </c>
      <c r="X89" s="84">
        <v>0</v>
      </c>
      <c r="Y89" s="84">
        <v>0</v>
      </c>
      <c r="Z89" s="84">
        <v>0</v>
      </c>
      <c r="AA89" s="83"/>
      <c r="AB89" s="93">
        <v>79</v>
      </c>
      <c r="AC89" s="123">
        <f t="shared" si="22"/>
        <v>40450584</v>
      </c>
      <c r="AD89" s="123">
        <f t="shared" si="22"/>
        <v>19557075</v>
      </c>
      <c r="AE89" s="123">
        <f t="shared" si="22"/>
        <v>9286399</v>
      </c>
      <c r="AF89" s="123">
        <f t="shared" si="22"/>
        <v>9385725</v>
      </c>
      <c r="AG89" s="123">
        <f t="shared" si="22"/>
        <v>779270</v>
      </c>
      <c r="AH89" s="123">
        <f t="shared" si="22"/>
        <v>105681</v>
      </c>
      <c r="AI89" s="123">
        <f t="shared" si="22"/>
        <v>20893509</v>
      </c>
      <c r="AJ89" s="123">
        <f t="shared" si="22"/>
        <v>8721040</v>
      </c>
      <c r="AK89" s="123">
        <f t="shared" si="22"/>
        <v>9460025</v>
      </c>
      <c r="AL89" s="123">
        <f t="shared" si="22"/>
        <v>2548618</v>
      </c>
      <c r="AM89" s="123">
        <f t="shared" si="22"/>
        <v>163826</v>
      </c>
      <c r="AN89" s="123"/>
      <c r="AO89" s="82">
        <f t="shared" si="20"/>
        <v>0</v>
      </c>
      <c r="AP89" s="82">
        <f t="shared" si="20"/>
        <v>0</v>
      </c>
      <c r="AQ89" s="82">
        <f t="shared" si="20"/>
        <v>0</v>
      </c>
      <c r="AR89" s="82">
        <f t="shared" si="20"/>
        <v>0</v>
      </c>
      <c r="AS89" s="82">
        <f t="shared" si="20"/>
        <v>0</v>
      </c>
      <c r="AT89" s="82">
        <f t="shared" si="25"/>
        <v>0</v>
      </c>
      <c r="AU89" s="82">
        <f t="shared" si="25"/>
        <v>0</v>
      </c>
      <c r="AV89" s="82">
        <f t="shared" si="25"/>
        <v>0</v>
      </c>
      <c r="AW89" s="82">
        <f t="shared" si="25"/>
        <v>0</v>
      </c>
      <c r="AX89" s="82">
        <f t="shared" si="25"/>
        <v>0</v>
      </c>
      <c r="AY89" s="82">
        <f t="shared" si="25"/>
        <v>0</v>
      </c>
      <c r="AZ89" s="82">
        <v>0</v>
      </c>
    </row>
    <row r="90" spans="1:52" x14ac:dyDescent="0.35">
      <c r="A90" s="82">
        <v>1849</v>
      </c>
      <c r="B90" s="82">
        <v>80</v>
      </c>
      <c r="C90" s="83">
        <v>95138</v>
      </c>
      <c r="D90" s="83">
        <v>35366</v>
      </c>
      <c r="E90" s="83">
        <v>2120</v>
      </c>
      <c r="F90" s="83">
        <v>16173</v>
      </c>
      <c r="G90" s="83">
        <v>16975</v>
      </c>
      <c r="H90" s="83">
        <v>98</v>
      </c>
      <c r="I90" s="83">
        <v>59772</v>
      </c>
      <c r="J90" s="83">
        <v>5794</v>
      </c>
      <c r="K90" s="83">
        <v>7717</v>
      </c>
      <c r="L90" s="83">
        <v>46081</v>
      </c>
      <c r="M90" s="83">
        <v>180</v>
      </c>
      <c r="N90" s="83">
        <v>0</v>
      </c>
      <c r="O90" s="83">
        <v>0</v>
      </c>
      <c r="P90" s="84">
        <f>P77</f>
        <v>2054838</v>
      </c>
      <c r="Q90" s="84">
        <f>Q77</f>
        <v>1040853</v>
      </c>
      <c r="R90" s="84">
        <f>R77</f>
        <v>1040853</v>
      </c>
      <c r="S90" s="84">
        <f t="shared" ref="S90:Z90" si="26">S77</f>
        <v>0</v>
      </c>
      <c r="T90" s="84">
        <f t="shared" si="26"/>
        <v>0</v>
      </c>
      <c r="U90" s="84">
        <f t="shared" si="26"/>
        <v>0</v>
      </c>
      <c r="V90" s="84">
        <f t="shared" si="26"/>
        <v>1013985</v>
      </c>
      <c r="W90" s="84">
        <f t="shared" si="26"/>
        <v>1013985</v>
      </c>
      <c r="X90" s="84">
        <f t="shared" si="26"/>
        <v>0</v>
      </c>
      <c r="Y90" s="84">
        <f t="shared" si="26"/>
        <v>0</v>
      </c>
      <c r="Z90" s="84">
        <f t="shared" si="26"/>
        <v>0</v>
      </c>
      <c r="AA90" s="83"/>
      <c r="AB90" s="93">
        <v>80</v>
      </c>
      <c r="AC90" s="123">
        <f t="shared" si="22"/>
        <v>40545722</v>
      </c>
      <c r="AD90" s="123">
        <f t="shared" si="22"/>
        <v>19592441</v>
      </c>
      <c r="AE90" s="123">
        <f t="shared" si="22"/>
        <v>9288519</v>
      </c>
      <c r="AF90" s="123">
        <f t="shared" si="22"/>
        <v>9401898</v>
      </c>
      <c r="AG90" s="123">
        <f t="shared" si="22"/>
        <v>796245</v>
      </c>
      <c r="AH90" s="123">
        <f t="shared" si="22"/>
        <v>105779</v>
      </c>
      <c r="AI90" s="123">
        <f t="shared" si="22"/>
        <v>20953281</v>
      </c>
      <c r="AJ90" s="123">
        <f t="shared" si="22"/>
        <v>8726834</v>
      </c>
      <c r="AK90" s="123">
        <f t="shared" si="22"/>
        <v>9467742</v>
      </c>
      <c r="AL90" s="123">
        <f t="shared" si="22"/>
        <v>2594699</v>
      </c>
      <c r="AM90" s="123">
        <f t="shared" si="22"/>
        <v>164006</v>
      </c>
      <c r="AN90" s="123"/>
      <c r="AO90" s="82">
        <f t="shared" si="20"/>
        <v>0</v>
      </c>
      <c r="AP90" s="82">
        <f t="shared" si="20"/>
        <v>0</v>
      </c>
      <c r="AQ90" s="82">
        <f t="shared" si="20"/>
        <v>0</v>
      </c>
      <c r="AR90" s="82">
        <f t="shared" si="20"/>
        <v>0</v>
      </c>
      <c r="AS90" s="82">
        <f t="shared" si="20"/>
        <v>0</v>
      </c>
      <c r="AT90" s="82">
        <f t="shared" si="25"/>
        <v>0</v>
      </c>
      <c r="AU90" s="82">
        <f t="shared" si="25"/>
        <v>0</v>
      </c>
      <c r="AV90" s="82">
        <f t="shared" si="25"/>
        <v>0</v>
      </c>
      <c r="AW90" s="82">
        <f t="shared" si="25"/>
        <v>0</v>
      </c>
      <c r="AX90" s="82">
        <f t="shared" si="25"/>
        <v>0</v>
      </c>
      <c r="AY90" s="82">
        <f t="shared" si="25"/>
        <v>0</v>
      </c>
      <c r="AZ90" s="82">
        <v>0</v>
      </c>
    </row>
    <row r="91" spans="1:52" x14ac:dyDescent="0.35">
      <c r="A91" s="82">
        <v>1848</v>
      </c>
      <c r="B91" s="82">
        <v>81</v>
      </c>
      <c r="C91" s="83">
        <v>77684</v>
      </c>
      <c r="D91" s="83">
        <v>29574</v>
      </c>
      <c r="E91" s="83">
        <v>1815</v>
      </c>
      <c r="F91" s="83">
        <v>12643</v>
      </c>
      <c r="G91" s="83">
        <v>15040</v>
      </c>
      <c r="H91" s="83">
        <v>76</v>
      </c>
      <c r="I91" s="83">
        <v>48110</v>
      </c>
      <c r="J91" s="83">
        <v>4629</v>
      </c>
      <c r="K91" s="83">
        <v>5553</v>
      </c>
      <c r="L91" s="83">
        <v>37785</v>
      </c>
      <c r="M91" s="83">
        <v>143</v>
      </c>
      <c r="N91" s="83">
        <v>0</v>
      </c>
      <c r="O91" s="83">
        <v>2</v>
      </c>
      <c r="P91" s="84">
        <f>P90</f>
        <v>2054838</v>
      </c>
      <c r="Q91" s="84">
        <f>Q90</f>
        <v>1040853</v>
      </c>
      <c r="R91" s="84">
        <f>R90</f>
        <v>1040853</v>
      </c>
      <c r="S91" s="84">
        <f t="shared" ref="S91:Z91" si="27">S90</f>
        <v>0</v>
      </c>
      <c r="T91" s="84">
        <f t="shared" si="27"/>
        <v>0</v>
      </c>
      <c r="U91" s="84">
        <f t="shared" si="27"/>
        <v>0</v>
      </c>
      <c r="V91" s="84">
        <f t="shared" si="27"/>
        <v>1013985</v>
      </c>
      <c r="W91" s="84">
        <f t="shared" si="27"/>
        <v>1013985</v>
      </c>
      <c r="X91" s="84">
        <f t="shared" si="27"/>
        <v>0</v>
      </c>
      <c r="Y91" s="84">
        <f t="shared" si="27"/>
        <v>0</v>
      </c>
      <c r="Z91" s="84">
        <f t="shared" si="27"/>
        <v>0</v>
      </c>
      <c r="AA91" s="83"/>
      <c r="AB91" s="93">
        <v>81</v>
      </c>
      <c r="AC91" s="123">
        <f t="shared" ref="AC91:AM106" si="28">AC90+C91</f>
        <v>40623406</v>
      </c>
      <c r="AD91" s="123">
        <f t="shared" si="28"/>
        <v>19622015</v>
      </c>
      <c r="AE91" s="123">
        <f t="shared" si="28"/>
        <v>9290334</v>
      </c>
      <c r="AF91" s="123">
        <f t="shared" si="28"/>
        <v>9414541</v>
      </c>
      <c r="AG91" s="123">
        <f t="shared" si="28"/>
        <v>811285</v>
      </c>
      <c r="AH91" s="123">
        <f t="shared" si="28"/>
        <v>105855</v>
      </c>
      <c r="AI91" s="123">
        <f t="shared" si="28"/>
        <v>21001391</v>
      </c>
      <c r="AJ91" s="123">
        <f t="shared" si="28"/>
        <v>8731463</v>
      </c>
      <c r="AK91" s="123">
        <f t="shared" si="28"/>
        <v>9473295</v>
      </c>
      <c r="AL91" s="123">
        <f t="shared" si="28"/>
        <v>2632484</v>
      </c>
      <c r="AM91" s="123">
        <f t="shared" si="28"/>
        <v>164149</v>
      </c>
      <c r="AN91" s="123"/>
      <c r="AO91" s="82">
        <f t="shared" si="20"/>
        <v>0</v>
      </c>
      <c r="AP91" s="82">
        <f t="shared" si="20"/>
        <v>0</v>
      </c>
      <c r="AQ91" s="82">
        <f t="shared" si="20"/>
        <v>0</v>
      </c>
      <c r="AR91" s="82">
        <f t="shared" si="20"/>
        <v>0</v>
      </c>
      <c r="AS91" s="82">
        <f t="shared" si="20"/>
        <v>0</v>
      </c>
      <c r="AT91" s="82">
        <f t="shared" si="25"/>
        <v>0</v>
      </c>
      <c r="AU91" s="82">
        <f t="shared" si="25"/>
        <v>0</v>
      </c>
      <c r="AV91" s="82">
        <f t="shared" si="25"/>
        <v>0</v>
      </c>
      <c r="AW91" s="82">
        <f t="shared" si="25"/>
        <v>0</v>
      </c>
      <c r="AX91" s="82">
        <f t="shared" si="25"/>
        <v>0</v>
      </c>
      <c r="AY91" s="82">
        <f t="shared" si="25"/>
        <v>0</v>
      </c>
      <c r="AZ91" s="82">
        <v>0</v>
      </c>
    </row>
    <row r="92" spans="1:52" x14ac:dyDescent="0.35">
      <c r="A92" s="82">
        <v>1847</v>
      </c>
      <c r="B92" s="82">
        <v>82</v>
      </c>
      <c r="C92" s="83">
        <v>60632</v>
      </c>
      <c r="D92" s="83">
        <v>22208</v>
      </c>
      <c r="E92" s="83">
        <v>1393</v>
      </c>
      <c r="F92" s="83">
        <v>8942</v>
      </c>
      <c r="G92" s="83">
        <v>11813</v>
      </c>
      <c r="H92" s="83">
        <v>60</v>
      </c>
      <c r="I92" s="83">
        <v>38424</v>
      </c>
      <c r="J92" s="83">
        <v>3627</v>
      </c>
      <c r="K92" s="83">
        <v>3968</v>
      </c>
      <c r="L92" s="83">
        <v>30707</v>
      </c>
      <c r="M92" s="83">
        <v>122</v>
      </c>
      <c r="N92" s="83">
        <v>0</v>
      </c>
      <c r="O92" s="83">
        <v>2</v>
      </c>
      <c r="P92" s="84">
        <f>P78</f>
        <v>2089893</v>
      </c>
      <c r="Q92" s="84">
        <f>Q78</f>
        <v>1057102.5</v>
      </c>
      <c r="R92" s="84">
        <f>R78</f>
        <v>1057102.5</v>
      </c>
      <c r="S92" s="84">
        <f t="shared" ref="S92:Z92" si="29">S78</f>
        <v>0</v>
      </c>
      <c r="T92" s="84">
        <f t="shared" si="29"/>
        <v>0</v>
      </c>
      <c r="U92" s="84">
        <f t="shared" si="29"/>
        <v>0</v>
      </c>
      <c r="V92" s="84">
        <f t="shared" si="29"/>
        <v>1032790.5</v>
      </c>
      <c r="W92" s="84">
        <f t="shared" si="29"/>
        <v>1032790.5</v>
      </c>
      <c r="X92" s="84">
        <f t="shared" si="29"/>
        <v>0</v>
      </c>
      <c r="Y92" s="84">
        <f t="shared" si="29"/>
        <v>0</v>
      </c>
      <c r="Z92" s="84">
        <f t="shared" si="29"/>
        <v>0</v>
      </c>
      <c r="AA92" s="83"/>
      <c r="AB92" s="93">
        <v>82</v>
      </c>
      <c r="AC92" s="123">
        <f t="shared" si="28"/>
        <v>40684038</v>
      </c>
      <c r="AD92" s="123">
        <f t="shared" si="28"/>
        <v>19644223</v>
      </c>
      <c r="AE92" s="123">
        <f t="shared" si="28"/>
        <v>9291727</v>
      </c>
      <c r="AF92" s="123">
        <f t="shared" si="28"/>
        <v>9423483</v>
      </c>
      <c r="AG92" s="123">
        <f t="shared" si="28"/>
        <v>823098</v>
      </c>
      <c r="AH92" s="123">
        <f t="shared" si="28"/>
        <v>105915</v>
      </c>
      <c r="AI92" s="123">
        <f t="shared" si="28"/>
        <v>21039815</v>
      </c>
      <c r="AJ92" s="123">
        <f t="shared" si="28"/>
        <v>8735090</v>
      </c>
      <c r="AK92" s="123">
        <f t="shared" si="28"/>
        <v>9477263</v>
      </c>
      <c r="AL92" s="123">
        <f t="shared" si="28"/>
        <v>2663191</v>
      </c>
      <c r="AM92" s="123">
        <f t="shared" si="28"/>
        <v>164271</v>
      </c>
      <c r="AN92" s="123"/>
      <c r="AO92" s="82">
        <f t="shared" si="20"/>
        <v>0</v>
      </c>
      <c r="AP92" s="82">
        <f t="shared" si="20"/>
        <v>0</v>
      </c>
      <c r="AQ92" s="82">
        <f t="shared" si="20"/>
        <v>0</v>
      </c>
      <c r="AR92" s="82">
        <f t="shared" si="20"/>
        <v>0</v>
      </c>
      <c r="AS92" s="82">
        <f t="shared" si="20"/>
        <v>0</v>
      </c>
      <c r="AT92" s="82">
        <f t="shared" si="25"/>
        <v>0</v>
      </c>
      <c r="AU92" s="82">
        <f t="shared" si="25"/>
        <v>0</v>
      </c>
      <c r="AV92" s="82">
        <f t="shared" si="25"/>
        <v>0</v>
      </c>
      <c r="AW92" s="82">
        <f t="shared" si="25"/>
        <v>0</v>
      </c>
      <c r="AX92" s="82">
        <f t="shared" si="25"/>
        <v>0</v>
      </c>
      <c r="AY92" s="82">
        <f t="shared" si="25"/>
        <v>0</v>
      </c>
      <c r="AZ92" s="82">
        <v>0</v>
      </c>
    </row>
    <row r="93" spans="1:52" x14ac:dyDescent="0.35">
      <c r="A93" s="82">
        <v>1846</v>
      </c>
      <c r="B93" s="82">
        <v>83</v>
      </c>
      <c r="C93" s="83">
        <v>52590</v>
      </c>
      <c r="D93" s="83">
        <v>19108</v>
      </c>
      <c r="E93" s="83">
        <v>1157</v>
      </c>
      <c r="F93" s="83">
        <v>7240</v>
      </c>
      <c r="G93" s="83">
        <v>10677</v>
      </c>
      <c r="H93" s="83">
        <v>34</v>
      </c>
      <c r="I93" s="83">
        <v>33482</v>
      </c>
      <c r="J93" s="83">
        <v>3174</v>
      </c>
      <c r="K93" s="83">
        <v>3253</v>
      </c>
      <c r="L93" s="83">
        <v>26966</v>
      </c>
      <c r="M93" s="83">
        <v>89</v>
      </c>
      <c r="N93" s="83">
        <v>0</v>
      </c>
      <c r="O93" s="83">
        <v>2</v>
      </c>
      <c r="P93" s="81">
        <f t="shared" ref="P93:Z94" si="30">P92</f>
        <v>2089893</v>
      </c>
      <c r="Q93" s="81">
        <f t="shared" si="30"/>
        <v>1057102.5</v>
      </c>
      <c r="R93" s="81">
        <f t="shared" si="30"/>
        <v>1057102.5</v>
      </c>
      <c r="S93" s="81">
        <f t="shared" si="30"/>
        <v>0</v>
      </c>
      <c r="T93" s="81">
        <f t="shared" si="30"/>
        <v>0</v>
      </c>
      <c r="U93" s="81">
        <f t="shared" si="30"/>
        <v>0</v>
      </c>
      <c r="V93" s="81">
        <f t="shared" si="30"/>
        <v>1032790.5</v>
      </c>
      <c r="W93" s="81">
        <f t="shared" si="30"/>
        <v>1032790.5</v>
      </c>
      <c r="X93" s="81">
        <f t="shared" si="30"/>
        <v>0</v>
      </c>
      <c r="Y93" s="81">
        <f t="shared" si="30"/>
        <v>0</v>
      </c>
      <c r="Z93" s="81">
        <f t="shared" si="30"/>
        <v>0</v>
      </c>
      <c r="AA93" s="83"/>
      <c r="AB93" s="93">
        <v>83</v>
      </c>
      <c r="AC93" s="123">
        <f t="shared" si="28"/>
        <v>40736628</v>
      </c>
      <c r="AD93" s="123">
        <f t="shared" si="28"/>
        <v>19663331</v>
      </c>
      <c r="AE93" s="123">
        <f t="shared" si="28"/>
        <v>9292884</v>
      </c>
      <c r="AF93" s="123">
        <f t="shared" si="28"/>
        <v>9430723</v>
      </c>
      <c r="AG93" s="123">
        <f t="shared" si="28"/>
        <v>833775</v>
      </c>
      <c r="AH93" s="123">
        <f t="shared" si="28"/>
        <v>105949</v>
      </c>
      <c r="AI93" s="123">
        <f t="shared" si="28"/>
        <v>21073297</v>
      </c>
      <c r="AJ93" s="123">
        <f t="shared" si="28"/>
        <v>8738264</v>
      </c>
      <c r="AK93" s="123">
        <f t="shared" si="28"/>
        <v>9480516</v>
      </c>
      <c r="AL93" s="123">
        <f t="shared" si="28"/>
        <v>2690157</v>
      </c>
      <c r="AM93" s="123">
        <f t="shared" si="28"/>
        <v>164360</v>
      </c>
      <c r="AN93" s="123"/>
      <c r="AO93" s="82">
        <f t="shared" si="20"/>
        <v>0</v>
      </c>
      <c r="AP93" s="82">
        <f t="shared" si="20"/>
        <v>0</v>
      </c>
      <c r="AQ93" s="82">
        <f t="shared" si="20"/>
        <v>0</v>
      </c>
      <c r="AR93" s="82">
        <f t="shared" si="20"/>
        <v>0</v>
      </c>
      <c r="AS93" s="82">
        <f t="shared" si="20"/>
        <v>0</v>
      </c>
      <c r="AT93" s="82">
        <f t="shared" si="25"/>
        <v>0</v>
      </c>
      <c r="AU93" s="82">
        <f t="shared" si="25"/>
        <v>0</v>
      </c>
      <c r="AV93" s="82">
        <f t="shared" si="25"/>
        <v>0</v>
      </c>
      <c r="AW93" s="82">
        <f t="shared" si="25"/>
        <v>0</v>
      </c>
      <c r="AX93" s="82">
        <f t="shared" si="25"/>
        <v>0</v>
      </c>
      <c r="AY93" s="82">
        <f t="shared" si="25"/>
        <v>0</v>
      </c>
      <c r="AZ93" s="82">
        <v>0</v>
      </c>
    </row>
    <row r="94" spans="1:52" x14ac:dyDescent="0.35">
      <c r="A94" s="82">
        <v>1845</v>
      </c>
      <c r="B94" s="82">
        <v>84</v>
      </c>
      <c r="C94" s="83">
        <v>44157</v>
      </c>
      <c r="D94" s="83">
        <v>15979</v>
      </c>
      <c r="E94" s="83">
        <v>914</v>
      </c>
      <c r="F94" s="83">
        <v>5576</v>
      </c>
      <c r="G94" s="83">
        <v>9458</v>
      </c>
      <c r="H94" s="83">
        <v>31</v>
      </c>
      <c r="I94" s="83">
        <v>28178</v>
      </c>
      <c r="J94" s="83">
        <v>2617</v>
      </c>
      <c r="K94" s="83">
        <v>2271</v>
      </c>
      <c r="L94" s="83">
        <v>23242</v>
      </c>
      <c r="M94" s="83">
        <v>48</v>
      </c>
      <c r="N94" s="83">
        <v>0</v>
      </c>
      <c r="O94" s="83">
        <v>5</v>
      </c>
      <c r="P94" s="84">
        <f t="shared" si="30"/>
        <v>2089893</v>
      </c>
      <c r="Q94" s="84">
        <f t="shared" si="30"/>
        <v>1057102.5</v>
      </c>
      <c r="R94" s="84">
        <f t="shared" si="30"/>
        <v>1057102.5</v>
      </c>
      <c r="S94" s="84">
        <f t="shared" si="30"/>
        <v>0</v>
      </c>
      <c r="T94" s="84">
        <f t="shared" si="30"/>
        <v>0</v>
      </c>
      <c r="U94" s="84">
        <f t="shared" si="30"/>
        <v>0</v>
      </c>
      <c r="V94" s="84">
        <f t="shared" si="30"/>
        <v>1032790.5</v>
      </c>
      <c r="W94" s="84">
        <f t="shared" si="30"/>
        <v>1032790.5</v>
      </c>
      <c r="X94" s="84">
        <f t="shared" si="30"/>
        <v>0</v>
      </c>
      <c r="Y94" s="84">
        <f t="shared" si="30"/>
        <v>0</v>
      </c>
      <c r="Z94" s="84">
        <f t="shared" si="30"/>
        <v>0</v>
      </c>
      <c r="AA94" s="83"/>
      <c r="AB94" s="93">
        <v>84</v>
      </c>
      <c r="AC94" s="123">
        <f t="shared" si="28"/>
        <v>40780785</v>
      </c>
      <c r="AD94" s="123">
        <f t="shared" si="28"/>
        <v>19679310</v>
      </c>
      <c r="AE94" s="123">
        <f t="shared" si="28"/>
        <v>9293798</v>
      </c>
      <c r="AF94" s="123">
        <f t="shared" si="28"/>
        <v>9436299</v>
      </c>
      <c r="AG94" s="123">
        <f t="shared" si="28"/>
        <v>843233</v>
      </c>
      <c r="AH94" s="123">
        <f t="shared" si="28"/>
        <v>105980</v>
      </c>
      <c r="AI94" s="123">
        <f t="shared" si="28"/>
        <v>21101475</v>
      </c>
      <c r="AJ94" s="123">
        <f t="shared" si="28"/>
        <v>8740881</v>
      </c>
      <c r="AK94" s="123">
        <f t="shared" si="28"/>
        <v>9482787</v>
      </c>
      <c r="AL94" s="123">
        <f t="shared" si="28"/>
        <v>2713399</v>
      </c>
      <c r="AM94" s="123">
        <f t="shared" si="28"/>
        <v>164408</v>
      </c>
      <c r="AN94" s="123"/>
      <c r="AO94" s="82">
        <f t="shared" si="20"/>
        <v>0</v>
      </c>
      <c r="AP94" s="82">
        <f t="shared" si="20"/>
        <v>0</v>
      </c>
      <c r="AQ94" s="82">
        <f t="shared" si="20"/>
        <v>0</v>
      </c>
      <c r="AR94" s="82">
        <f t="shared" si="20"/>
        <v>0</v>
      </c>
      <c r="AS94" s="82">
        <f t="shared" si="20"/>
        <v>0</v>
      </c>
      <c r="AT94" s="82">
        <f t="shared" si="25"/>
        <v>0</v>
      </c>
      <c r="AU94" s="82">
        <f t="shared" si="25"/>
        <v>0</v>
      </c>
      <c r="AV94" s="82">
        <f t="shared" si="25"/>
        <v>0</v>
      </c>
      <c r="AW94" s="82">
        <f t="shared" si="25"/>
        <v>0</v>
      </c>
      <c r="AX94" s="82">
        <f t="shared" si="25"/>
        <v>0</v>
      </c>
      <c r="AY94" s="82">
        <f t="shared" si="25"/>
        <v>0</v>
      </c>
      <c r="AZ94" s="82">
        <v>0</v>
      </c>
    </row>
    <row r="95" spans="1:52" x14ac:dyDescent="0.35">
      <c r="A95" s="82">
        <v>1844</v>
      </c>
      <c r="B95" s="82">
        <v>85</v>
      </c>
      <c r="C95" s="83">
        <v>34507</v>
      </c>
      <c r="D95" s="83">
        <v>12201</v>
      </c>
      <c r="E95" s="83">
        <v>739</v>
      </c>
      <c r="F95" s="83">
        <v>4051</v>
      </c>
      <c r="G95" s="83">
        <v>7394</v>
      </c>
      <c r="H95" s="83">
        <v>17</v>
      </c>
      <c r="I95" s="83">
        <v>22306</v>
      </c>
      <c r="J95" s="83">
        <v>2076</v>
      </c>
      <c r="K95" s="83">
        <v>1735</v>
      </c>
      <c r="L95" s="83">
        <v>18451</v>
      </c>
      <c r="M95" s="83">
        <v>44</v>
      </c>
      <c r="N95" s="83">
        <v>0</v>
      </c>
      <c r="O95" s="83">
        <v>5</v>
      </c>
      <c r="P95" s="84">
        <f>P79</f>
        <v>2147596.1999999997</v>
      </c>
      <c r="Q95" s="84">
        <f>Q79</f>
        <v>1086645.5999999999</v>
      </c>
      <c r="R95" s="84">
        <f>R79</f>
        <v>1086645.5999999999</v>
      </c>
      <c r="S95" s="84">
        <f t="shared" ref="S95:Z95" si="31">S79</f>
        <v>0</v>
      </c>
      <c r="T95" s="84">
        <f t="shared" si="31"/>
        <v>0</v>
      </c>
      <c r="U95" s="84">
        <f t="shared" si="31"/>
        <v>0</v>
      </c>
      <c r="V95" s="84">
        <f t="shared" si="31"/>
        <v>1060950.5999999999</v>
      </c>
      <c r="W95" s="84">
        <f t="shared" si="31"/>
        <v>1060950.5999999999</v>
      </c>
      <c r="X95" s="84">
        <f t="shared" si="31"/>
        <v>0</v>
      </c>
      <c r="Y95" s="84">
        <f t="shared" si="31"/>
        <v>0</v>
      </c>
      <c r="Z95" s="84">
        <f t="shared" si="31"/>
        <v>0</v>
      </c>
      <c r="AA95" s="83"/>
      <c r="AB95" s="93">
        <v>85</v>
      </c>
      <c r="AC95" s="123">
        <f t="shared" si="28"/>
        <v>40815292</v>
      </c>
      <c r="AD95" s="123">
        <f t="shared" si="28"/>
        <v>19691511</v>
      </c>
      <c r="AE95" s="123">
        <f t="shared" si="28"/>
        <v>9294537</v>
      </c>
      <c r="AF95" s="123">
        <f t="shared" si="28"/>
        <v>9440350</v>
      </c>
      <c r="AG95" s="123">
        <f t="shared" si="28"/>
        <v>850627</v>
      </c>
      <c r="AH95" s="123">
        <f t="shared" si="28"/>
        <v>105997</v>
      </c>
      <c r="AI95" s="123">
        <f t="shared" si="28"/>
        <v>21123781</v>
      </c>
      <c r="AJ95" s="123">
        <f t="shared" si="28"/>
        <v>8742957</v>
      </c>
      <c r="AK95" s="123">
        <f t="shared" si="28"/>
        <v>9484522</v>
      </c>
      <c r="AL95" s="123">
        <f t="shared" si="28"/>
        <v>2731850</v>
      </c>
      <c r="AM95" s="123">
        <f t="shared" si="28"/>
        <v>164452</v>
      </c>
      <c r="AN95" s="123"/>
      <c r="AO95" s="82">
        <f t="shared" si="20"/>
        <v>0</v>
      </c>
      <c r="AP95" s="82">
        <f t="shared" si="20"/>
        <v>0</v>
      </c>
      <c r="AQ95" s="82">
        <f t="shared" si="20"/>
        <v>0</v>
      </c>
      <c r="AR95" s="82">
        <f t="shared" si="20"/>
        <v>0</v>
      </c>
      <c r="AS95" s="82">
        <f t="shared" si="20"/>
        <v>0</v>
      </c>
      <c r="AT95" s="82">
        <f t="shared" si="25"/>
        <v>0</v>
      </c>
      <c r="AU95" s="82">
        <f t="shared" si="25"/>
        <v>0</v>
      </c>
      <c r="AV95" s="82">
        <f t="shared" si="25"/>
        <v>0</v>
      </c>
      <c r="AW95" s="82">
        <f t="shared" si="25"/>
        <v>0</v>
      </c>
      <c r="AX95" s="82">
        <f t="shared" si="25"/>
        <v>0</v>
      </c>
      <c r="AY95" s="82">
        <f t="shared" si="25"/>
        <v>0</v>
      </c>
      <c r="AZ95" s="82">
        <v>0</v>
      </c>
    </row>
    <row r="96" spans="1:52" x14ac:dyDescent="0.35">
      <c r="A96" s="82">
        <v>1843</v>
      </c>
      <c r="B96" s="82">
        <v>86</v>
      </c>
      <c r="C96" s="83">
        <v>27393</v>
      </c>
      <c r="D96" s="83">
        <v>9453</v>
      </c>
      <c r="E96" s="83">
        <v>518</v>
      </c>
      <c r="F96" s="83">
        <v>2977</v>
      </c>
      <c r="G96" s="83">
        <v>5947</v>
      </c>
      <c r="H96" s="83">
        <v>11</v>
      </c>
      <c r="I96" s="83">
        <v>17940</v>
      </c>
      <c r="J96" s="83">
        <v>1695</v>
      </c>
      <c r="K96" s="83">
        <v>1280</v>
      </c>
      <c r="L96" s="83">
        <v>14935</v>
      </c>
      <c r="M96" s="83">
        <v>30</v>
      </c>
      <c r="N96" s="83">
        <v>0</v>
      </c>
      <c r="O96" s="82">
        <v>5</v>
      </c>
      <c r="P96" s="81">
        <f t="shared" ref="P96:Z97" si="32">P95</f>
        <v>2147596.1999999997</v>
      </c>
      <c r="Q96" s="81">
        <f t="shared" si="32"/>
        <v>1086645.5999999999</v>
      </c>
      <c r="R96" s="81">
        <f t="shared" si="32"/>
        <v>1086645.5999999999</v>
      </c>
      <c r="S96" s="81">
        <f t="shared" si="32"/>
        <v>0</v>
      </c>
      <c r="T96" s="81">
        <f t="shared" si="32"/>
        <v>0</v>
      </c>
      <c r="U96" s="81">
        <f t="shared" si="32"/>
        <v>0</v>
      </c>
      <c r="V96" s="81">
        <f t="shared" si="32"/>
        <v>1060950.5999999999</v>
      </c>
      <c r="W96" s="81">
        <f t="shared" si="32"/>
        <v>1060950.5999999999</v>
      </c>
      <c r="X96" s="81">
        <f t="shared" si="32"/>
        <v>0</v>
      </c>
      <c r="Y96" s="81">
        <f t="shared" si="32"/>
        <v>0</v>
      </c>
      <c r="Z96" s="81">
        <f t="shared" si="32"/>
        <v>0</v>
      </c>
      <c r="AA96" s="83"/>
      <c r="AB96" s="93">
        <v>86</v>
      </c>
      <c r="AC96" s="123">
        <f t="shared" si="28"/>
        <v>40842685</v>
      </c>
      <c r="AD96" s="123">
        <f t="shared" si="28"/>
        <v>19700964</v>
      </c>
      <c r="AE96" s="123">
        <f t="shared" si="28"/>
        <v>9295055</v>
      </c>
      <c r="AF96" s="123">
        <f t="shared" si="28"/>
        <v>9443327</v>
      </c>
      <c r="AG96" s="123">
        <f t="shared" si="28"/>
        <v>856574</v>
      </c>
      <c r="AH96" s="123">
        <f t="shared" si="28"/>
        <v>106008</v>
      </c>
      <c r="AI96" s="123">
        <f t="shared" si="28"/>
        <v>21141721</v>
      </c>
      <c r="AJ96" s="123">
        <f t="shared" si="28"/>
        <v>8744652</v>
      </c>
      <c r="AK96" s="123">
        <f t="shared" si="28"/>
        <v>9485802</v>
      </c>
      <c r="AL96" s="123">
        <f t="shared" si="28"/>
        <v>2746785</v>
      </c>
      <c r="AM96" s="123">
        <f t="shared" si="28"/>
        <v>164482</v>
      </c>
      <c r="AN96" s="123"/>
      <c r="AO96" s="82">
        <f t="shared" si="20"/>
        <v>0</v>
      </c>
      <c r="AP96" s="82">
        <f t="shared" si="20"/>
        <v>0</v>
      </c>
      <c r="AQ96" s="82">
        <f t="shared" si="20"/>
        <v>0</v>
      </c>
      <c r="AR96" s="82">
        <f t="shared" si="20"/>
        <v>0</v>
      </c>
      <c r="AS96" s="82">
        <f t="shared" si="20"/>
        <v>0</v>
      </c>
      <c r="AT96" s="82">
        <f t="shared" si="25"/>
        <v>0</v>
      </c>
      <c r="AU96" s="82">
        <f t="shared" si="25"/>
        <v>0</v>
      </c>
      <c r="AV96" s="82">
        <f t="shared" si="25"/>
        <v>0</v>
      </c>
      <c r="AW96" s="82">
        <f t="shared" si="25"/>
        <v>0</v>
      </c>
      <c r="AX96" s="82">
        <f t="shared" si="25"/>
        <v>0</v>
      </c>
      <c r="AY96" s="82">
        <f t="shared" si="25"/>
        <v>0</v>
      </c>
      <c r="AZ96" s="82">
        <v>0</v>
      </c>
    </row>
    <row r="97" spans="1:52" x14ac:dyDescent="0.35">
      <c r="A97" s="82">
        <v>1842</v>
      </c>
      <c r="B97" s="82">
        <v>87</v>
      </c>
      <c r="C97" s="83">
        <v>20678</v>
      </c>
      <c r="D97" s="83">
        <v>7072</v>
      </c>
      <c r="E97" s="83">
        <v>390</v>
      </c>
      <c r="F97" s="83">
        <v>2020</v>
      </c>
      <c r="G97" s="83">
        <v>4652</v>
      </c>
      <c r="H97" s="83">
        <v>10</v>
      </c>
      <c r="I97" s="83">
        <v>13606</v>
      </c>
      <c r="J97" s="83">
        <v>1237</v>
      </c>
      <c r="K97" s="83">
        <v>896</v>
      </c>
      <c r="L97" s="83">
        <v>11449</v>
      </c>
      <c r="M97" s="83">
        <v>24</v>
      </c>
      <c r="N97" s="83">
        <v>0</v>
      </c>
      <c r="O97" s="83">
        <v>10</v>
      </c>
      <c r="P97" s="84">
        <f t="shared" si="32"/>
        <v>2147596.1999999997</v>
      </c>
      <c r="Q97" s="84">
        <f t="shared" si="32"/>
        <v>1086645.5999999999</v>
      </c>
      <c r="R97" s="84">
        <f t="shared" si="32"/>
        <v>1086645.5999999999</v>
      </c>
      <c r="S97" s="84">
        <f t="shared" si="32"/>
        <v>0</v>
      </c>
      <c r="T97" s="84">
        <f t="shared" si="32"/>
        <v>0</v>
      </c>
      <c r="U97" s="84">
        <f t="shared" si="32"/>
        <v>0</v>
      </c>
      <c r="V97" s="84">
        <f t="shared" si="32"/>
        <v>1060950.5999999999</v>
      </c>
      <c r="W97" s="84">
        <f t="shared" si="32"/>
        <v>1060950.5999999999</v>
      </c>
      <c r="X97" s="84">
        <f t="shared" si="32"/>
        <v>0</v>
      </c>
      <c r="Y97" s="84">
        <f t="shared" si="32"/>
        <v>0</v>
      </c>
      <c r="Z97" s="84">
        <f t="shared" si="32"/>
        <v>0</v>
      </c>
      <c r="AA97" s="83"/>
      <c r="AB97" s="93">
        <v>87</v>
      </c>
      <c r="AC97" s="123">
        <f t="shared" si="28"/>
        <v>40863363</v>
      </c>
      <c r="AD97" s="123">
        <f t="shared" si="28"/>
        <v>19708036</v>
      </c>
      <c r="AE97" s="123">
        <f t="shared" si="28"/>
        <v>9295445</v>
      </c>
      <c r="AF97" s="123">
        <f t="shared" si="28"/>
        <v>9445347</v>
      </c>
      <c r="AG97" s="123">
        <f t="shared" si="28"/>
        <v>861226</v>
      </c>
      <c r="AH97" s="123">
        <f t="shared" si="28"/>
        <v>106018</v>
      </c>
      <c r="AI97" s="123">
        <f t="shared" si="28"/>
        <v>21155327</v>
      </c>
      <c r="AJ97" s="123">
        <f t="shared" si="28"/>
        <v>8745889</v>
      </c>
      <c r="AK97" s="123">
        <f t="shared" si="28"/>
        <v>9486698</v>
      </c>
      <c r="AL97" s="123">
        <f t="shared" si="28"/>
        <v>2758234</v>
      </c>
      <c r="AM97" s="123">
        <f t="shared" si="28"/>
        <v>164506</v>
      </c>
      <c r="AN97" s="123"/>
      <c r="AO97" s="82">
        <f t="shared" si="20"/>
        <v>0</v>
      </c>
      <c r="AP97" s="82">
        <f t="shared" si="20"/>
        <v>0</v>
      </c>
      <c r="AQ97" s="82">
        <f t="shared" si="20"/>
        <v>0</v>
      </c>
      <c r="AR97" s="82">
        <f t="shared" si="20"/>
        <v>0</v>
      </c>
      <c r="AS97" s="82">
        <f t="shared" si="20"/>
        <v>0</v>
      </c>
      <c r="AT97" s="82">
        <f t="shared" si="25"/>
        <v>0</v>
      </c>
      <c r="AU97" s="82">
        <f t="shared" si="25"/>
        <v>0</v>
      </c>
      <c r="AV97" s="82">
        <f t="shared" si="25"/>
        <v>0</v>
      </c>
      <c r="AW97" s="82">
        <f t="shared" si="25"/>
        <v>0</v>
      </c>
      <c r="AX97" s="82">
        <f t="shared" si="25"/>
        <v>0</v>
      </c>
      <c r="AY97" s="82">
        <f t="shared" si="25"/>
        <v>0</v>
      </c>
      <c r="AZ97" s="82">
        <v>0</v>
      </c>
    </row>
    <row r="98" spans="1:52" x14ac:dyDescent="0.35">
      <c r="A98" s="82">
        <v>1841</v>
      </c>
      <c r="B98" s="82">
        <v>88</v>
      </c>
      <c r="C98" s="83">
        <v>15644</v>
      </c>
      <c r="D98" s="83">
        <v>5098</v>
      </c>
      <c r="E98" s="83">
        <v>258</v>
      </c>
      <c r="F98" s="83">
        <v>1375</v>
      </c>
      <c r="G98" s="83">
        <v>3454</v>
      </c>
      <c r="H98" s="83">
        <v>11</v>
      </c>
      <c r="I98" s="83">
        <v>10546</v>
      </c>
      <c r="J98" s="83">
        <v>974</v>
      </c>
      <c r="K98" s="83">
        <v>656</v>
      </c>
      <c r="L98" s="83">
        <v>8907</v>
      </c>
      <c r="M98" s="83">
        <v>9</v>
      </c>
      <c r="N98" s="83">
        <v>0</v>
      </c>
      <c r="O98" s="83">
        <v>10</v>
      </c>
      <c r="P98" s="84">
        <f>P80</f>
        <v>1500145.5</v>
      </c>
      <c r="Q98" s="84">
        <f>Q80</f>
        <v>758280</v>
      </c>
      <c r="R98" s="84">
        <f>R80</f>
        <v>758280</v>
      </c>
      <c r="S98" s="84">
        <f t="shared" ref="S98:Z98" si="33">S80</f>
        <v>0</v>
      </c>
      <c r="T98" s="84">
        <f t="shared" si="33"/>
        <v>0</v>
      </c>
      <c r="U98" s="84">
        <f t="shared" si="33"/>
        <v>0</v>
      </c>
      <c r="V98" s="84">
        <f t="shared" si="33"/>
        <v>741865.5</v>
      </c>
      <c r="W98" s="84">
        <f t="shared" si="33"/>
        <v>736559.625</v>
      </c>
      <c r="X98" s="84">
        <f t="shared" si="33"/>
        <v>5296.125</v>
      </c>
      <c r="Y98" s="84">
        <f t="shared" si="33"/>
        <v>9.75</v>
      </c>
      <c r="Z98" s="84">
        <f t="shared" si="33"/>
        <v>0</v>
      </c>
      <c r="AA98" s="83"/>
      <c r="AB98" s="93">
        <v>88</v>
      </c>
      <c r="AC98" s="123">
        <f t="shared" si="28"/>
        <v>40879007</v>
      </c>
      <c r="AD98" s="123">
        <f t="shared" si="28"/>
        <v>19713134</v>
      </c>
      <c r="AE98" s="123">
        <f t="shared" si="28"/>
        <v>9295703</v>
      </c>
      <c r="AF98" s="123">
        <f t="shared" si="28"/>
        <v>9446722</v>
      </c>
      <c r="AG98" s="123">
        <f t="shared" si="28"/>
        <v>864680</v>
      </c>
      <c r="AH98" s="123">
        <f t="shared" si="28"/>
        <v>106029</v>
      </c>
      <c r="AI98" s="123">
        <f t="shared" si="28"/>
        <v>21165873</v>
      </c>
      <c r="AJ98" s="123">
        <f t="shared" si="28"/>
        <v>8746863</v>
      </c>
      <c r="AK98" s="123">
        <f t="shared" si="28"/>
        <v>9487354</v>
      </c>
      <c r="AL98" s="123">
        <f t="shared" si="28"/>
        <v>2767141</v>
      </c>
      <c r="AM98" s="123">
        <f t="shared" si="28"/>
        <v>164515</v>
      </c>
      <c r="AN98" s="123"/>
      <c r="AO98" s="82">
        <f t="shared" si="20"/>
        <v>0</v>
      </c>
      <c r="AP98" s="82">
        <f t="shared" si="20"/>
        <v>0</v>
      </c>
      <c r="AQ98" s="82">
        <f t="shared" si="20"/>
        <v>0</v>
      </c>
      <c r="AR98" s="82">
        <f t="shared" si="20"/>
        <v>0</v>
      </c>
      <c r="AS98" s="82">
        <f t="shared" si="20"/>
        <v>0</v>
      </c>
      <c r="AT98" s="82">
        <f t="shared" si="25"/>
        <v>0</v>
      </c>
      <c r="AU98" s="82">
        <f t="shared" si="25"/>
        <v>0</v>
      </c>
      <c r="AV98" s="82">
        <f t="shared" si="25"/>
        <v>0</v>
      </c>
      <c r="AW98" s="82">
        <f t="shared" si="25"/>
        <v>0</v>
      </c>
      <c r="AX98" s="82">
        <f t="shared" si="25"/>
        <v>0</v>
      </c>
      <c r="AY98" s="82">
        <f t="shared" si="25"/>
        <v>0</v>
      </c>
      <c r="AZ98" s="82">
        <v>0</v>
      </c>
    </row>
    <row r="99" spans="1:52" x14ac:dyDescent="0.35">
      <c r="A99" s="82">
        <v>1840</v>
      </c>
      <c r="B99" s="82">
        <v>89</v>
      </c>
      <c r="C99" s="83">
        <v>11227</v>
      </c>
      <c r="D99" s="83">
        <v>3624</v>
      </c>
      <c r="E99" s="83">
        <v>193</v>
      </c>
      <c r="F99" s="83">
        <v>873</v>
      </c>
      <c r="G99" s="83">
        <v>2553</v>
      </c>
      <c r="H99" s="83">
        <v>5</v>
      </c>
      <c r="I99" s="83">
        <v>7603</v>
      </c>
      <c r="J99" s="83">
        <v>674</v>
      </c>
      <c r="K99" s="83">
        <v>478</v>
      </c>
      <c r="L99" s="83">
        <v>6439</v>
      </c>
      <c r="M99" s="83">
        <v>12</v>
      </c>
      <c r="N99" s="83">
        <v>0</v>
      </c>
      <c r="O99" s="82">
        <v>10</v>
      </c>
      <c r="P99" s="81">
        <f t="shared" ref="P99:Z100" si="34">P98</f>
        <v>1500145.5</v>
      </c>
      <c r="Q99" s="81">
        <f t="shared" si="34"/>
        <v>758280</v>
      </c>
      <c r="R99" s="81">
        <f t="shared" si="34"/>
        <v>758280</v>
      </c>
      <c r="S99" s="81">
        <f t="shared" si="34"/>
        <v>0</v>
      </c>
      <c r="T99" s="81">
        <f t="shared" si="34"/>
        <v>0</v>
      </c>
      <c r="U99" s="81">
        <f t="shared" si="34"/>
        <v>0</v>
      </c>
      <c r="V99" s="81">
        <f t="shared" si="34"/>
        <v>741865.5</v>
      </c>
      <c r="W99" s="81">
        <f t="shared" si="34"/>
        <v>736559.625</v>
      </c>
      <c r="X99" s="81">
        <f t="shared" si="34"/>
        <v>5296.125</v>
      </c>
      <c r="Y99" s="81">
        <f t="shared" si="34"/>
        <v>9.75</v>
      </c>
      <c r="Z99" s="81">
        <f t="shared" si="34"/>
        <v>0</v>
      </c>
      <c r="AA99" s="83"/>
      <c r="AB99" s="93">
        <v>89</v>
      </c>
      <c r="AC99" s="123">
        <f t="shared" si="28"/>
        <v>40890234</v>
      </c>
      <c r="AD99" s="123">
        <f t="shared" si="28"/>
        <v>19716758</v>
      </c>
      <c r="AE99" s="123">
        <f t="shared" si="28"/>
        <v>9295896</v>
      </c>
      <c r="AF99" s="123">
        <f t="shared" si="28"/>
        <v>9447595</v>
      </c>
      <c r="AG99" s="123">
        <f t="shared" si="28"/>
        <v>867233</v>
      </c>
      <c r="AH99" s="123">
        <f t="shared" si="28"/>
        <v>106034</v>
      </c>
      <c r="AI99" s="123">
        <f t="shared" si="28"/>
        <v>21173476</v>
      </c>
      <c r="AJ99" s="123">
        <f t="shared" si="28"/>
        <v>8747537</v>
      </c>
      <c r="AK99" s="123">
        <f t="shared" si="28"/>
        <v>9487832</v>
      </c>
      <c r="AL99" s="123">
        <f t="shared" si="28"/>
        <v>2773580</v>
      </c>
      <c r="AM99" s="123">
        <f t="shared" si="28"/>
        <v>164527</v>
      </c>
      <c r="AN99" s="123"/>
      <c r="AO99" s="82">
        <f t="shared" si="20"/>
        <v>0</v>
      </c>
      <c r="AP99" s="82">
        <f t="shared" si="20"/>
        <v>0</v>
      </c>
      <c r="AQ99" s="82">
        <f t="shared" si="20"/>
        <v>0</v>
      </c>
      <c r="AR99" s="82">
        <f t="shared" si="20"/>
        <v>0</v>
      </c>
      <c r="AS99" s="82">
        <f t="shared" si="20"/>
        <v>0</v>
      </c>
      <c r="AT99" s="82">
        <f t="shared" si="25"/>
        <v>0</v>
      </c>
      <c r="AU99" s="82">
        <f t="shared" si="25"/>
        <v>0</v>
      </c>
      <c r="AV99" s="82">
        <f t="shared" si="25"/>
        <v>0</v>
      </c>
      <c r="AW99" s="82">
        <f t="shared" si="25"/>
        <v>0</v>
      </c>
      <c r="AX99" s="82">
        <f t="shared" si="25"/>
        <v>0</v>
      </c>
      <c r="AY99" s="82">
        <f t="shared" si="25"/>
        <v>0</v>
      </c>
      <c r="AZ99" s="82">
        <v>0</v>
      </c>
    </row>
    <row r="100" spans="1:52" x14ac:dyDescent="0.35">
      <c r="A100" s="82">
        <v>1839</v>
      </c>
      <c r="B100" s="82">
        <v>90</v>
      </c>
      <c r="C100" s="83">
        <v>7560</v>
      </c>
      <c r="D100" s="83">
        <v>2256</v>
      </c>
      <c r="E100" s="83">
        <v>115</v>
      </c>
      <c r="F100" s="83">
        <v>548</v>
      </c>
      <c r="G100" s="83">
        <v>1592</v>
      </c>
      <c r="H100" s="83">
        <v>1</v>
      </c>
      <c r="I100" s="83">
        <v>5304</v>
      </c>
      <c r="J100" s="83">
        <v>540</v>
      </c>
      <c r="K100" s="83">
        <v>321</v>
      </c>
      <c r="L100" s="83">
        <v>4436</v>
      </c>
      <c r="M100" s="83">
        <v>7</v>
      </c>
      <c r="N100" s="83">
        <v>0</v>
      </c>
      <c r="O100" s="83">
        <v>18</v>
      </c>
      <c r="P100" s="81">
        <f t="shared" si="34"/>
        <v>1500145.5</v>
      </c>
      <c r="Q100" s="81">
        <f t="shared" si="34"/>
        <v>758280</v>
      </c>
      <c r="R100" s="81">
        <f t="shared" si="34"/>
        <v>758280</v>
      </c>
      <c r="S100" s="81">
        <f t="shared" si="34"/>
        <v>0</v>
      </c>
      <c r="T100" s="81">
        <f t="shared" si="34"/>
        <v>0</v>
      </c>
      <c r="U100" s="81">
        <f t="shared" si="34"/>
        <v>0</v>
      </c>
      <c r="V100" s="81">
        <f t="shared" si="34"/>
        <v>741865.5</v>
      </c>
      <c r="W100" s="81">
        <f t="shared" si="34"/>
        <v>736559.625</v>
      </c>
      <c r="X100" s="81">
        <f t="shared" si="34"/>
        <v>5296.125</v>
      </c>
      <c r="Y100" s="81">
        <f t="shared" si="34"/>
        <v>9.75</v>
      </c>
      <c r="Z100" s="81">
        <f t="shared" si="34"/>
        <v>0</v>
      </c>
      <c r="AA100" s="83"/>
      <c r="AB100" s="93">
        <v>90</v>
      </c>
      <c r="AC100" s="123">
        <f t="shared" si="28"/>
        <v>40897794</v>
      </c>
      <c r="AD100" s="123">
        <f t="shared" si="28"/>
        <v>19719014</v>
      </c>
      <c r="AE100" s="123">
        <f t="shared" si="28"/>
        <v>9296011</v>
      </c>
      <c r="AF100" s="123">
        <f t="shared" si="28"/>
        <v>9448143</v>
      </c>
      <c r="AG100" s="123">
        <f t="shared" si="28"/>
        <v>868825</v>
      </c>
      <c r="AH100" s="123">
        <f t="shared" si="28"/>
        <v>106035</v>
      </c>
      <c r="AI100" s="123">
        <f t="shared" si="28"/>
        <v>21178780</v>
      </c>
      <c r="AJ100" s="123">
        <f t="shared" si="28"/>
        <v>8748077</v>
      </c>
      <c r="AK100" s="123">
        <f t="shared" si="28"/>
        <v>9488153</v>
      </c>
      <c r="AL100" s="123">
        <f t="shared" si="28"/>
        <v>2778016</v>
      </c>
      <c r="AM100" s="123">
        <f t="shared" si="28"/>
        <v>164534</v>
      </c>
      <c r="AN100" s="123"/>
      <c r="AO100" s="82">
        <f t="shared" si="20"/>
        <v>0</v>
      </c>
      <c r="AP100" s="82">
        <f t="shared" si="20"/>
        <v>0</v>
      </c>
      <c r="AQ100" s="82">
        <f t="shared" si="20"/>
        <v>0</v>
      </c>
      <c r="AR100" s="82">
        <f t="shared" si="20"/>
        <v>0</v>
      </c>
      <c r="AS100" s="82">
        <f t="shared" si="20"/>
        <v>0</v>
      </c>
      <c r="AT100" s="82">
        <f t="shared" si="25"/>
        <v>0</v>
      </c>
      <c r="AU100" s="82">
        <f t="shared" si="25"/>
        <v>0</v>
      </c>
      <c r="AV100" s="82">
        <f t="shared" si="25"/>
        <v>0</v>
      </c>
      <c r="AW100" s="82">
        <f t="shared" si="25"/>
        <v>0</v>
      </c>
      <c r="AX100" s="82">
        <f t="shared" si="25"/>
        <v>0</v>
      </c>
      <c r="AY100" s="82">
        <f t="shared" si="25"/>
        <v>0</v>
      </c>
      <c r="AZ100" s="82">
        <v>0</v>
      </c>
    </row>
    <row r="101" spans="1:52" x14ac:dyDescent="0.35">
      <c r="A101" s="82">
        <v>1838</v>
      </c>
      <c r="B101" s="82">
        <v>91</v>
      </c>
      <c r="C101" s="83">
        <v>5049</v>
      </c>
      <c r="D101" s="83">
        <v>1466</v>
      </c>
      <c r="E101" s="83">
        <v>70</v>
      </c>
      <c r="F101" s="83">
        <v>322</v>
      </c>
      <c r="G101" s="83">
        <v>1073</v>
      </c>
      <c r="H101" s="83">
        <v>1</v>
      </c>
      <c r="I101" s="83">
        <v>3583</v>
      </c>
      <c r="J101" s="83">
        <v>360</v>
      </c>
      <c r="K101" s="83">
        <v>222</v>
      </c>
      <c r="L101" s="83">
        <v>2997</v>
      </c>
      <c r="M101" s="83">
        <v>4</v>
      </c>
      <c r="N101" s="83">
        <v>0</v>
      </c>
      <c r="O101" s="83">
        <v>18</v>
      </c>
      <c r="P101" s="84">
        <f>P81</f>
        <v>2004903.4285714284</v>
      </c>
      <c r="Q101" s="84">
        <f>Q81</f>
        <v>1010501.9999999999</v>
      </c>
      <c r="R101" s="84">
        <f>R81</f>
        <v>861604.28571428568</v>
      </c>
      <c r="S101" s="84">
        <f t="shared" ref="S101:Z101" si="35">S81</f>
        <v>147003.42857142855</v>
      </c>
      <c r="T101" s="84">
        <f t="shared" si="35"/>
        <v>1284.8571428571427</v>
      </c>
      <c r="U101" s="84">
        <f t="shared" si="35"/>
        <v>609.42857142857144</v>
      </c>
      <c r="V101" s="84">
        <f t="shared" si="35"/>
        <v>994401.42857142852</v>
      </c>
      <c r="W101" s="84">
        <f t="shared" si="35"/>
        <v>620458.28571428568</v>
      </c>
      <c r="X101" s="84">
        <f t="shared" si="35"/>
        <v>369051.8571428571</v>
      </c>
      <c r="Y101" s="84">
        <f t="shared" si="35"/>
        <v>2638.2857142857142</v>
      </c>
      <c r="Z101" s="84">
        <f t="shared" si="35"/>
        <v>2253</v>
      </c>
      <c r="AA101" s="83"/>
      <c r="AB101" s="93">
        <v>91</v>
      </c>
      <c r="AC101" s="123">
        <f t="shared" si="28"/>
        <v>40902843</v>
      </c>
      <c r="AD101" s="123">
        <f t="shared" si="28"/>
        <v>19720480</v>
      </c>
      <c r="AE101" s="123">
        <f t="shared" si="28"/>
        <v>9296081</v>
      </c>
      <c r="AF101" s="123">
        <f t="shared" si="28"/>
        <v>9448465</v>
      </c>
      <c r="AG101" s="123">
        <f t="shared" si="28"/>
        <v>869898</v>
      </c>
      <c r="AH101" s="123">
        <f t="shared" si="28"/>
        <v>106036</v>
      </c>
      <c r="AI101" s="123">
        <f t="shared" si="28"/>
        <v>21182363</v>
      </c>
      <c r="AJ101" s="123">
        <f t="shared" si="28"/>
        <v>8748437</v>
      </c>
      <c r="AK101" s="123">
        <f t="shared" si="28"/>
        <v>9488375</v>
      </c>
      <c r="AL101" s="123">
        <f t="shared" si="28"/>
        <v>2781013</v>
      </c>
      <c r="AM101" s="123">
        <f t="shared" si="28"/>
        <v>164538</v>
      </c>
      <c r="AN101" s="123"/>
      <c r="AO101" s="82">
        <f t="shared" si="20"/>
        <v>0</v>
      </c>
      <c r="AP101" s="82">
        <f t="shared" si="20"/>
        <v>0</v>
      </c>
      <c r="AQ101" s="82">
        <f t="shared" si="20"/>
        <v>0</v>
      </c>
      <c r="AR101" s="82">
        <f t="shared" si="20"/>
        <v>0</v>
      </c>
      <c r="AS101" s="82">
        <f t="shared" si="20"/>
        <v>0</v>
      </c>
      <c r="AT101" s="82">
        <f t="shared" si="25"/>
        <v>0</v>
      </c>
      <c r="AU101" s="82">
        <f t="shared" si="25"/>
        <v>0</v>
      </c>
      <c r="AV101" s="82">
        <f t="shared" si="25"/>
        <v>0</v>
      </c>
      <c r="AW101" s="82">
        <f t="shared" si="25"/>
        <v>0</v>
      </c>
      <c r="AX101" s="82">
        <f t="shared" si="25"/>
        <v>0</v>
      </c>
      <c r="AY101" s="82">
        <f t="shared" si="25"/>
        <v>0</v>
      </c>
      <c r="AZ101" s="82">
        <v>0</v>
      </c>
    </row>
    <row r="102" spans="1:52" x14ac:dyDescent="0.35">
      <c r="A102" s="82">
        <v>1837</v>
      </c>
      <c r="B102" s="82">
        <v>92</v>
      </c>
      <c r="C102" s="83">
        <v>3324</v>
      </c>
      <c r="D102" s="83">
        <v>899</v>
      </c>
      <c r="E102" s="83">
        <v>42</v>
      </c>
      <c r="F102" s="83">
        <v>182</v>
      </c>
      <c r="G102" s="83">
        <v>675</v>
      </c>
      <c r="H102" s="83">
        <v>0</v>
      </c>
      <c r="I102" s="83">
        <v>2425</v>
      </c>
      <c r="J102" s="83">
        <v>208</v>
      </c>
      <c r="K102" s="83">
        <v>127</v>
      </c>
      <c r="L102" s="83">
        <v>2084</v>
      </c>
      <c r="M102" s="83">
        <v>6</v>
      </c>
      <c r="N102" s="83">
        <v>0</v>
      </c>
      <c r="O102" s="82">
        <v>18</v>
      </c>
      <c r="P102" s="81">
        <f t="shared" ref="P102:Z103" si="36">P101</f>
        <v>2004903.4285714284</v>
      </c>
      <c r="Q102" s="81">
        <f t="shared" si="36"/>
        <v>1010501.9999999999</v>
      </c>
      <c r="R102" s="81">
        <f t="shared" si="36"/>
        <v>861604.28571428568</v>
      </c>
      <c r="S102" s="81">
        <f t="shared" si="36"/>
        <v>147003.42857142855</v>
      </c>
      <c r="T102" s="81">
        <f t="shared" si="36"/>
        <v>1284.8571428571427</v>
      </c>
      <c r="U102" s="81">
        <f t="shared" si="36"/>
        <v>609.42857142857144</v>
      </c>
      <c r="V102" s="81">
        <f t="shared" si="36"/>
        <v>994401.42857142852</v>
      </c>
      <c r="W102" s="81">
        <f t="shared" si="36"/>
        <v>620458.28571428568</v>
      </c>
      <c r="X102" s="81">
        <f t="shared" si="36"/>
        <v>369051.8571428571</v>
      </c>
      <c r="Y102" s="81">
        <f t="shared" si="36"/>
        <v>2638.2857142857142</v>
      </c>
      <c r="Z102" s="81">
        <f t="shared" si="36"/>
        <v>2253</v>
      </c>
      <c r="AA102" s="83"/>
      <c r="AB102" s="93">
        <v>92</v>
      </c>
      <c r="AC102" s="123">
        <f t="shared" si="28"/>
        <v>40906167</v>
      </c>
      <c r="AD102" s="123">
        <f t="shared" si="28"/>
        <v>19721379</v>
      </c>
      <c r="AE102" s="123">
        <f t="shared" si="28"/>
        <v>9296123</v>
      </c>
      <c r="AF102" s="123">
        <f t="shared" si="28"/>
        <v>9448647</v>
      </c>
      <c r="AG102" s="123">
        <f t="shared" si="28"/>
        <v>870573</v>
      </c>
      <c r="AH102" s="123">
        <f t="shared" si="28"/>
        <v>106036</v>
      </c>
      <c r="AI102" s="123">
        <f t="shared" si="28"/>
        <v>21184788</v>
      </c>
      <c r="AJ102" s="123">
        <f t="shared" si="28"/>
        <v>8748645</v>
      </c>
      <c r="AK102" s="123">
        <f t="shared" si="28"/>
        <v>9488502</v>
      </c>
      <c r="AL102" s="123">
        <f t="shared" si="28"/>
        <v>2783097</v>
      </c>
      <c r="AM102" s="123">
        <f t="shared" si="28"/>
        <v>164544</v>
      </c>
      <c r="AN102" s="123"/>
      <c r="AO102" s="82">
        <f t="shared" si="20"/>
        <v>0</v>
      </c>
      <c r="AP102" s="82">
        <f t="shared" si="20"/>
        <v>0</v>
      </c>
      <c r="AQ102" s="82">
        <f t="shared" si="20"/>
        <v>0</v>
      </c>
      <c r="AR102" s="82">
        <f t="shared" si="20"/>
        <v>0</v>
      </c>
      <c r="AS102" s="82">
        <f t="shared" si="20"/>
        <v>0</v>
      </c>
      <c r="AT102" s="82">
        <f t="shared" si="25"/>
        <v>0</v>
      </c>
      <c r="AU102" s="82">
        <f t="shared" si="25"/>
        <v>0</v>
      </c>
      <c r="AV102" s="82">
        <f t="shared" si="25"/>
        <v>0</v>
      </c>
      <c r="AW102" s="82">
        <f t="shared" si="25"/>
        <v>0</v>
      </c>
      <c r="AX102" s="82">
        <f t="shared" si="25"/>
        <v>0</v>
      </c>
      <c r="AY102" s="82">
        <f t="shared" si="25"/>
        <v>0</v>
      </c>
      <c r="AZ102" s="82">
        <v>0</v>
      </c>
    </row>
    <row r="103" spans="1:52" x14ac:dyDescent="0.35">
      <c r="A103" s="82">
        <v>1836</v>
      </c>
      <c r="B103" s="82">
        <v>93</v>
      </c>
      <c r="C103" s="83">
        <v>2304</v>
      </c>
      <c r="D103" s="83">
        <v>614</v>
      </c>
      <c r="E103" s="83">
        <v>44</v>
      </c>
      <c r="F103" s="83">
        <v>128</v>
      </c>
      <c r="G103" s="83">
        <v>442</v>
      </c>
      <c r="H103" s="83">
        <v>0</v>
      </c>
      <c r="I103" s="83">
        <v>1690</v>
      </c>
      <c r="J103" s="83">
        <v>142</v>
      </c>
      <c r="K103" s="83">
        <v>82</v>
      </c>
      <c r="L103" s="83">
        <v>1464</v>
      </c>
      <c r="M103" s="83">
        <v>2</v>
      </c>
      <c r="N103" s="83">
        <v>0</v>
      </c>
      <c r="O103" s="83">
        <v>25</v>
      </c>
      <c r="P103" s="84">
        <f t="shared" si="36"/>
        <v>2004903.4285714284</v>
      </c>
      <c r="Q103" s="84">
        <f t="shared" si="36"/>
        <v>1010501.9999999999</v>
      </c>
      <c r="R103" s="84">
        <f t="shared" si="36"/>
        <v>861604.28571428568</v>
      </c>
      <c r="S103" s="84">
        <f t="shared" si="36"/>
        <v>147003.42857142855</v>
      </c>
      <c r="T103" s="84">
        <f t="shared" si="36"/>
        <v>1284.8571428571427</v>
      </c>
      <c r="U103" s="84">
        <f t="shared" si="36"/>
        <v>609.42857142857144</v>
      </c>
      <c r="V103" s="84">
        <f t="shared" si="36"/>
        <v>994401.42857142852</v>
      </c>
      <c r="W103" s="84">
        <f t="shared" si="36"/>
        <v>620458.28571428568</v>
      </c>
      <c r="X103" s="84">
        <f t="shared" si="36"/>
        <v>369051.8571428571</v>
      </c>
      <c r="Y103" s="84">
        <f t="shared" si="36"/>
        <v>2638.2857142857142</v>
      </c>
      <c r="Z103" s="84">
        <f t="shared" si="36"/>
        <v>2253</v>
      </c>
      <c r="AA103" s="83"/>
      <c r="AB103" s="93">
        <v>93</v>
      </c>
      <c r="AC103" s="123">
        <f t="shared" si="28"/>
        <v>40908471</v>
      </c>
      <c r="AD103" s="123">
        <f t="shared" si="28"/>
        <v>19721993</v>
      </c>
      <c r="AE103" s="123">
        <f t="shared" si="28"/>
        <v>9296167</v>
      </c>
      <c r="AF103" s="123">
        <f t="shared" si="28"/>
        <v>9448775</v>
      </c>
      <c r="AG103" s="123">
        <f t="shared" si="28"/>
        <v>871015</v>
      </c>
      <c r="AH103" s="123">
        <f t="shared" si="28"/>
        <v>106036</v>
      </c>
      <c r="AI103" s="123">
        <f t="shared" si="28"/>
        <v>21186478</v>
      </c>
      <c r="AJ103" s="123">
        <f t="shared" si="28"/>
        <v>8748787</v>
      </c>
      <c r="AK103" s="123">
        <f t="shared" si="28"/>
        <v>9488584</v>
      </c>
      <c r="AL103" s="123">
        <f t="shared" si="28"/>
        <v>2784561</v>
      </c>
      <c r="AM103" s="123">
        <f t="shared" si="28"/>
        <v>164546</v>
      </c>
      <c r="AN103" s="123"/>
      <c r="AO103" s="82">
        <f t="shared" si="20"/>
        <v>0</v>
      </c>
      <c r="AP103" s="82">
        <f t="shared" si="20"/>
        <v>0</v>
      </c>
      <c r="AQ103" s="82">
        <f t="shared" si="20"/>
        <v>0</v>
      </c>
      <c r="AR103" s="82">
        <f t="shared" si="20"/>
        <v>0</v>
      </c>
      <c r="AS103" s="82">
        <f t="shared" si="20"/>
        <v>0</v>
      </c>
      <c r="AT103" s="82">
        <f t="shared" si="25"/>
        <v>0</v>
      </c>
      <c r="AU103" s="82">
        <f t="shared" si="25"/>
        <v>0</v>
      </c>
      <c r="AV103" s="82">
        <f t="shared" si="25"/>
        <v>0</v>
      </c>
      <c r="AW103" s="82">
        <f t="shared" si="25"/>
        <v>0</v>
      </c>
      <c r="AX103" s="82">
        <f t="shared" si="25"/>
        <v>0</v>
      </c>
      <c r="AY103" s="82">
        <f t="shared" si="25"/>
        <v>0</v>
      </c>
      <c r="AZ103" s="123">
        <f t="shared" ref="AZ103:AZ109" si="37">C103</f>
        <v>2304</v>
      </c>
    </row>
    <row r="104" spans="1:52" x14ac:dyDescent="0.35">
      <c r="A104" s="82">
        <v>1835</v>
      </c>
      <c r="B104" s="82">
        <v>94</v>
      </c>
      <c r="C104" s="83">
        <v>1571</v>
      </c>
      <c r="D104" s="83">
        <v>451</v>
      </c>
      <c r="E104" s="83">
        <v>38</v>
      </c>
      <c r="F104" s="83">
        <v>72</v>
      </c>
      <c r="G104" s="83">
        <v>340</v>
      </c>
      <c r="H104" s="83">
        <v>1</v>
      </c>
      <c r="I104" s="83">
        <v>1120</v>
      </c>
      <c r="J104" s="83">
        <v>75</v>
      </c>
      <c r="K104" s="83">
        <v>45</v>
      </c>
      <c r="L104" s="83">
        <v>999</v>
      </c>
      <c r="M104" s="83">
        <v>1</v>
      </c>
      <c r="N104" s="83">
        <v>0</v>
      </c>
      <c r="O104" s="83">
        <v>25</v>
      </c>
      <c r="P104" s="84">
        <f>P82</f>
        <v>1873902.8</v>
      </c>
      <c r="Q104" s="84">
        <f>Q82</f>
        <v>908200</v>
      </c>
      <c r="R104" s="84">
        <f>R82</f>
        <v>214217.2</v>
      </c>
      <c r="S104" s="84">
        <f t="shared" ref="S104:Z104" si="38">S82</f>
        <v>677503</v>
      </c>
      <c r="T104" s="84">
        <f t="shared" si="38"/>
        <v>10120.200000000001</v>
      </c>
      <c r="U104" s="84">
        <f t="shared" si="38"/>
        <v>6359.6</v>
      </c>
      <c r="V104" s="84">
        <f t="shared" si="38"/>
        <v>965702.8</v>
      </c>
      <c r="W104" s="84">
        <f t="shared" si="38"/>
        <v>186518.6</v>
      </c>
      <c r="X104" s="84">
        <f t="shared" si="38"/>
        <v>734091.6</v>
      </c>
      <c r="Y104" s="84">
        <f t="shared" si="38"/>
        <v>33641.599999999999</v>
      </c>
      <c r="Z104" s="84">
        <f t="shared" si="38"/>
        <v>11451</v>
      </c>
      <c r="AA104" s="83"/>
      <c r="AB104" s="93">
        <v>94</v>
      </c>
      <c r="AC104" s="123">
        <f t="shared" si="28"/>
        <v>40910042</v>
      </c>
      <c r="AD104" s="123">
        <f t="shared" si="28"/>
        <v>19722444</v>
      </c>
      <c r="AE104" s="123">
        <f t="shared" si="28"/>
        <v>9296205</v>
      </c>
      <c r="AF104" s="123">
        <f t="shared" si="28"/>
        <v>9448847</v>
      </c>
      <c r="AG104" s="123">
        <f t="shared" si="28"/>
        <v>871355</v>
      </c>
      <c r="AH104" s="123">
        <f t="shared" si="28"/>
        <v>106037</v>
      </c>
      <c r="AI104" s="123">
        <f t="shared" si="28"/>
        <v>21187598</v>
      </c>
      <c r="AJ104" s="123">
        <f t="shared" si="28"/>
        <v>8748862</v>
      </c>
      <c r="AK104" s="123">
        <f t="shared" si="28"/>
        <v>9488629</v>
      </c>
      <c r="AL104" s="123">
        <f t="shared" si="28"/>
        <v>2785560</v>
      </c>
      <c r="AM104" s="123">
        <f t="shared" si="28"/>
        <v>164547</v>
      </c>
      <c r="AN104" s="123"/>
      <c r="AO104" s="82">
        <f t="shared" si="20"/>
        <v>0</v>
      </c>
      <c r="AP104" s="82">
        <f t="shared" si="20"/>
        <v>0</v>
      </c>
      <c r="AQ104" s="82">
        <f t="shared" si="20"/>
        <v>0</v>
      </c>
      <c r="AR104" s="82">
        <f t="shared" si="20"/>
        <v>0</v>
      </c>
      <c r="AS104" s="82">
        <f t="shared" si="20"/>
        <v>0</v>
      </c>
      <c r="AT104" s="82">
        <f t="shared" si="25"/>
        <v>0</v>
      </c>
      <c r="AU104" s="82">
        <f t="shared" si="25"/>
        <v>0</v>
      </c>
      <c r="AV104" s="82">
        <f t="shared" si="25"/>
        <v>0</v>
      </c>
      <c r="AW104" s="82">
        <f t="shared" si="25"/>
        <v>0</v>
      </c>
      <c r="AX104" s="82">
        <f t="shared" si="25"/>
        <v>0</v>
      </c>
      <c r="AY104" s="82">
        <f t="shared" si="25"/>
        <v>0</v>
      </c>
      <c r="AZ104" s="123">
        <f t="shared" si="37"/>
        <v>1571</v>
      </c>
    </row>
    <row r="105" spans="1:52" x14ac:dyDescent="0.35">
      <c r="A105" s="82">
        <v>1834</v>
      </c>
      <c r="B105" s="82">
        <v>95</v>
      </c>
      <c r="C105" s="83">
        <v>864</v>
      </c>
      <c r="D105" s="83">
        <v>213</v>
      </c>
      <c r="E105" s="83">
        <v>15</v>
      </c>
      <c r="F105" s="83">
        <v>51</v>
      </c>
      <c r="G105" s="83">
        <v>147</v>
      </c>
      <c r="H105" s="83">
        <v>0</v>
      </c>
      <c r="I105" s="83">
        <v>651</v>
      </c>
      <c r="J105" s="83">
        <v>60</v>
      </c>
      <c r="K105" s="83">
        <v>47</v>
      </c>
      <c r="L105" s="83">
        <v>541</v>
      </c>
      <c r="M105" s="83">
        <v>3</v>
      </c>
      <c r="N105" s="83">
        <v>0</v>
      </c>
      <c r="O105" s="82">
        <v>25</v>
      </c>
      <c r="P105" s="81">
        <f t="shared" ref="P105:Z106" si="39">P104</f>
        <v>1873902.8</v>
      </c>
      <c r="Q105" s="81">
        <f t="shared" si="39"/>
        <v>908200</v>
      </c>
      <c r="R105" s="81">
        <f t="shared" si="39"/>
        <v>214217.2</v>
      </c>
      <c r="S105" s="81">
        <f t="shared" si="39"/>
        <v>677503</v>
      </c>
      <c r="T105" s="81">
        <f t="shared" si="39"/>
        <v>10120.200000000001</v>
      </c>
      <c r="U105" s="81">
        <f t="shared" si="39"/>
        <v>6359.6</v>
      </c>
      <c r="V105" s="81">
        <f t="shared" si="39"/>
        <v>965702.8</v>
      </c>
      <c r="W105" s="81">
        <f t="shared" si="39"/>
        <v>186518.6</v>
      </c>
      <c r="X105" s="81">
        <f t="shared" si="39"/>
        <v>734091.6</v>
      </c>
      <c r="Y105" s="81">
        <f t="shared" si="39"/>
        <v>33641.599999999999</v>
      </c>
      <c r="Z105" s="81">
        <f t="shared" si="39"/>
        <v>11451</v>
      </c>
      <c r="AA105" s="83"/>
      <c r="AB105" s="93">
        <v>95</v>
      </c>
      <c r="AC105" s="123">
        <f t="shared" si="28"/>
        <v>40910906</v>
      </c>
      <c r="AD105" s="123">
        <f t="shared" si="28"/>
        <v>19722657</v>
      </c>
      <c r="AE105" s="123">
        <f t="shared" si="28"/>
        <v>9296220</v>
      </c>
      <c r="AF105" s="123">
        <f t="shared" si="28"/>
        <v>9448898</v>
      </c>
      <c r="AG105" s="123">
        <f t="shared" si="28"/>
        <v>871502</v>
      </c>
      <c r="AH105" s="123">
        <f t="shared" si="28"/>
        <v>106037</v>
      </c>
      <c r="AI105" s="123">
        <f t="shared" si="28"/>
        <v>21188249</v>
      </c>
      <c r="AJ105" s="123">
        <f t="shared" si="28"/>
        <v>8748922</v>
      </c>
      <c r="AK105" s="123">
        <f t="shared" si="28"/>
        <v>9488676</v>
      </c>
      <c r="AL105" s="123">
        <f t="shared" si="28"/>
        <v>2786101</v>
      </c>
      <c r="AM105" s="123">
        <f t="shared" si="28"/>
        <v>164550</v>
      </c>
      <c r="AN105" s="123"/>
      <c r="AO105" s="82">
        <f t="shared" si="20"/>
        <v>0</v>
      </c>
      <c r="AP105" s="82">
        <f t="shared" si="20"/>
        <v>0</v>
      </c>
      <c r="AQ105" s="82">
        <f t="shared" si="20"/>
        <v>0</v>
      </c>
      <c r="AR105" s="82">
        <f t="shared" si="20"/>
        <v>0</v>
      </c>
      <c r="AS105" s="82">
        <f t="shared" si="20"/>
        <v>0</v>
      </c>
      <c r="AT105" s="82">
        <f t="shared" si="25"/>
        <v>0</v>
      </c>
      <c r="AU105" s="82">
        <f t="shared" si="25"/>
        <v>0</v>
      </c>
      <c r="AV105" s="82">
        <f t="shared" si="25"/>
        <v>0</v>
      </c>
      <c r="AW105" s="82">
        <f t="shared" si="25"/>
        <v>0</v>
      </c>
      <c r="AX105" s="82">
        <f t="shared" si="25"/>
        <v>0</v>
      </c>
      <c r="AY105" s="82">
        <f t="shared" si="25"/>
        <v>0</v>
      </c>
      <c r="AZ105" s="123">
        <f t="shared" si="37"/>
        <v>864</v>
      </c>
    </row>
    <row r="106" spans="1:52" x14ac:dyDescent="0.35">
      <c r="A106" s="82">
        <v>1833</v>
      </c>
      <c r="B106" s="82">
        <v>96</v>
      </c>
      <c r="C106" s="83">
        <v>523</v>
      </c>
      <c r="D106" s="83">
        <v>130</v>
      </c>
      <c r="E106" s="83"/>
      <c r="F106" s="83"/>
      <c r="G106" s="83"/>
      <c r="H106" s="83"/>
      <c r="I106" s="83">
        <v>393</v>
      </c>
      <c r="J106" s="83"/>
      <c r="K106" s="83"/>
      <c r="L106" s="83"/>
      <c r="M106" s="83"/>
      <c r="N106" s="83">
        <v>0</v>
      </c>
      <c r="O106" s="83">
        <v>40</v>
      </c>
      <c r="P106" s="84">
        <f t="shared" si="39"/>
        <v>1873902.8</v>
      </c>
      <c r="Q106" s="84">
        <f t="shared" si="39"/>
        <v>908200</v>
      </c>
      <c r="R106" s="84">
        <f t="shared" si="39"/>
        <v>214217.2</v>
      </c>
      <c r="S106" s="84">
        <f t="shared" si="39"/>
        <v>677503</v>
      </c>
      <c r="T106" s="84">
        <f t="shared" si="39"/>
        <v>10120.200000000001</v>
      </c>
      <c r="U106" s="84">
        <f t="shared" si="39"/>
        <v>6359.6</v>
      </c>
      <c r="V106" s="84">
        <f t="shared" si="39"/>
        <v>965702.8</v>
      </c>
      <c r="W106" s="84">
        <f t="shared" si="39"/>
        <v>186518.6</v>
      </c>
      <c r="X106" s="84">
        <f t="shared" si="39"/>
        <v>734091.6</v>
      </c>
      <c r="Y106" s="84">
        <f t="shared" si="39"/>
        <v>33641.599999999999</v>
      </c>
      <c r="Z106" s="84">
        <f t="shared" si="39"/>
        <v>11451</v>
      </c>
      <c r="AA106" s="83"/>
      <c r="AB106" s="93">
        <v>96</v>
      </c>
      <c r="AC106" s="123">
        <f t="shared" si="28"/>
        <v>40911429</v>
      </c>
      <c r="AD106" s="123">
        <f t="shared" si="28"/>
        <v>19722787</v>
      </c>
      <c r="AE106" s="123">
        <f t="shared" si="28"/>
        <v>9296220</v>
      </c>
      <c r="AF106" s="123">
        <f t="shared" si="28"/>
        <v>9448898</v>
      </c>
      <c r="AG106" s="123">
        <f t="shared" si="28"/>
        <v>871502</v>
      </c>
      <c r="AH106" s="123">
        <f t="shared" si="28"/>
        <v>106037</v>
      </c>
      <c r="AI106" s="123">
        <f t="shared" si="28"/>
        <v>21188642</v>
      </c>
      <c r="AJ106" s="123">
        <f t="shared" si="28"/>
        <v>8748922</v>
      </c>
      <c r="AK106" s="123">
        <f t="shared" si="28"/>
        <v>9488676</v>
      </c>
      <c r="AL106" s="123">
        <f t="shared" si="28"/>
        <v>2786101</v>
      </c>
      <c r="AM106" s="123">
        <f t="shared" si="28"/>
        <v>164550</v>
      </c>
      <c r="AN106" s="123"/>
      <c r="AO106" s="82">
        <f t="shared" si="20"/>
        <v>0</v>
      </c>
      <c r="AP106" s="82">
        <f t="shared" si="20"/>
        <v>0</v>
      </c>
      <c r="AQ106" s="82">
        <f t="shared" si="20"/>
        <v>0</v>
      </c>
      <c r="AR106" s="82">
        <f t="shared" si="20"/>
        <v>0</v>
      </c>
      <c r="AS106" s="82">
        <f t="shared" si="20"/>
        <v>0</v>
      </c>
      <c r="AT106" s="82">
        <f t="shared" si="25"/>
        <v>0</v>
      </c>
      <c r="AU106" s="82">
        <f t="shared" si="25"/>
        <v>0</v>
      </c>
      <c r="AV106" s="82">
        <f t="shared" si="25"/>
        <v>0</v>
      </c>
      <c r="AW106" s="82">
        <f t="shared" si="25"/>
        <v>0</v>
      </c>
      <c r="AX106" s="82">
        <f t="shared" si="25"/>
        <v>0</v>
      </c>
      <c r="AY106" s="82">
        <f t="shared" si="25"/>
        <v>0</v>
      </c>
      <c r="AZ106" s="123">
        <f t="shared" si="37"/>
        <v>523</v>
      </c>
    </row>
    <row r="107" spans="1:52" x14ac:dyDescent="0.35">
      <c r="A107" s="82">
        <v>1832</v>
      </c>
      <c r="B107" s="82">
        <v>97</v>
      </c>
      <c r="C107" s="83">
        <v>279</v>
      </c>
      <c r="D107" s="83">
        <v>72</v>
      </c>
      <c r="E107" s="83"/>
      <c r="F107" s="83"/>
      <c r="G107" s="83"/>
      <c r="H107" s="83"/>
      <c r="I107" s="83">
        <v>207</v>
      </c>
      <c r="J107" s="83"/>
      <c r="K107" s="83"/>
      <c r="L107" s="83"/>
      <c r="M107" s="83"/>
      <c r="N107" s="83">
        <v>0</v>
      </c>
      <c r="O107" s="83">
        <v>40</v>
      </c>
      <c r="P107" s="84">
        <f>P83</f>
        <v>1562885</v>
      </c>
      <c r="Q107" s="84">
        <f>Q83</f>
        <v>724912.6</v>
      </c>
      <c r="R107" s="84">
        <f>R83</f>
        <v>69099.600000000006</v>
      </c>
      <c r="S107" s="84">
        <f t="shared" ref="S107:Z107" si="40">S83</f>
        <v>618769.19999999995</v>
      </c>
      <c r="T107" s="84">
        <f t="shared" si="40"/>
        <v>28142.2</v>
      </c>
      <c r="U107" s="84">
        <f t="shared" si="40"/>
        <v>8901.6</v>
      </c>
      <c r="V107" s="84">
        <f t="shared" si="40"/>
        <v>837972.4</v>
      </c>
      <c r="W107" s="84">
        <f t="shared" si="40"/>
        <v>95077.8</v>
      </c>
      <c r="X107" s="84">
        <f t="shared" si="40"/>
        <v>603433.19999999995</v>
      </c>
      <c r="Y107" s="84">
        <f t="shared" si="40"/>
        <v>126226</v>
      </c>
      <c r="Z107" s="84">
        <f t="shared" si="40"/>
        <v>13235.4</v>
      </c>
      <c r="AA107" s="83"/>
      <c r="AB107" s="93">
        <v>97</v>
      </c>
      <c r="AC107" s="123">
        <f t="shared" ref="AC107:AM109" si="41">AC106+C107</f>
        <v>40911708</v>
      </c>
      <c r="AD107" s="123">
        <f t="shared" si="41"/>
        <v>19722859</v>
      </c>
      <c r="AE107" s="123">
        <f t="shared" si="41"/>
        <v>9296220</v>
      </c>
      <c r="AF107" s="123">
        <f t="shared" si="41"/>
        <v>9448898</v>
      </c>
      <c r="AG107" s="123">
        <f t="shared" si="41"/>
        <v>871502</v>
      </c>
      <c r="AH107" s="123">
        <f t="shared" si="41"/>
        <v>106037</v>
      </c>
      <c r="AI107" s="123">
        <f t="shared" si="41"/>
        <v>21188849</v>
      </c>
      <c r="AJ107" s="123">
        <f t="shared" si="41"/>
        <v>8748922</v>
      </c>
      <c r="AK107" s="123">
        <f t="shared" si="41"/>
        <v>9488676</v>
      </c>
      <c r="AL107" s="123">
        <f t="shared" si="41"/>
        <v>2786101</v>
      </c>
      <c r="AM107" s="123">
        <f t="shared" si="41"/>
        <v>164550</v>
      </c>
      <c r="AN107" s="123"/>
      <c r="AO107" s="82">
        <f t="shared" si="20"/>
        <v>0</v>
      </c>
      <c r="AP107" s="82">
        <f t="shared" si="20"/>
        <v>0</v>
      </c>
      <c r="AQ107" s="82">
        <f t="shared" si="20"/>
        <v>0</v>
      </c>
      <c r="AR107" s="82">
        <f t="shared" si="20"/>
        <v>0</v>
      </c>
      <c r="AS107" s="82">
        <f t="shared" si="20"/>
        <v>0</v>
      </c>
      <c r="AT107" s="82">
        <f t="shared" si="25"/>
        <v>0</v>
      </c>
      <c r="AU107" s="82">
        <f t="shared" si="25"/>
        <v>0</v>
      </c>
      <c r="AV107" s="82">
        <f t="shared" si="25"/>
        <v>0</v>
      </c>
      <c r="AW107" s="82">
        <f t="shared" si="25"/>
        <v>0</v>
      </c>
      <c r="AX107" s="82">
        <f t="shared" si="25"/>
        <v>0</v>
      </c>
      <c r="AY107" s="82">
        <f t="shared" si="25"/>
        <v>0</v>
      </c>
      <c r="AZ107" s="123">
        <f t="shared" si="37"/>
        <v>279</v>
      </c>
    </row>
    <row r="108" spans="1:52" x14ac:dyDescent="0.35">
      <c r="A108" s="82">
        <v>1831</v>
      </c>
      <c r="B108" s="82">
        <v>98</v>
      </c>
      <c r="C108" s="83">
        <v>182</v>
      </c>
      <c r="D108" s="83">
        <v>42</v>
      </c>
      <c r="E108" s="83"/>
      <c r="F108" s="83"/>
      <c r="G108" s="83"/>
      <c r="H108" s="83"/>
      <c r="I108" s="83">
        <v>140</v>
      </c>
      <c r="J108" s="83"/>
      <c r="K108" s="83"/>
      <c r="L108" s="83"/>
      <c r="M108" s="83"/>
      <c r="N108" s="83">
        <v>0</v>
      </c>
      <c r="O108" s="82">
        <v>40</v>
      </c>
      <c r="P108" s="81">
        <f t="shared" ref="P108:Z109" si="42">P107</f>
        <v>1562885</v>
      </c>
      <c r="Q108" s="81">
        <f t="shared" si="42"/>
        <v>724912.6</v>
      </c>
      <c r="R108" s="81">
        <f t="shared" si="42"/>
        <v>69099.600000000006</v>
      </c>
      <c r="S108" s="81">
        <f t="shared" si="42"/>
        <v>618769.19999999995</v>
      </c>
      <c r="T108" s="81">
        <f t="shared" si="42"/>
        <v>28142.2</v>
      </c>
      <c r="U108" s="81">
        <f t="shared" si="42"/>
        <v>8901.6</v>
      </c>
      <c r="V108" s="81">
        <f t="shared" si="42"/>
        <v>837972.4</v>
      </c>
      <c r="W108" s="81">
        <f t="shared" si="42"/>
        <v>95077.8</v>
      </c>
      <c r="X108" s="81">
        <f t="shared" si="42"/>
        <v>603433.19999999995</v>
      </c>
      <c r="Y108" s="81">
        <f t="shared" si="42"/>
        <v>126226</v>
      </c>
      <c r="Z108" s="81">
        <f t="shared" si="42"/>
        <v>13235.4</v>
      </c>
      <c r="AA108" s="83"/>
      <c r="AB108" s="93">
        <v>98</v>
      </c>
      <c r="AC108" s="123">
        <f t="shared" si="41"/>
        <v>40911890</v>
      </c>
      <c r="AD108" s="123">
        <f t="shared" si="41"/>
        <v>19722901</v>
      </c>
      <c r="AE108" s="123">
        <f t="shared" si="41"/>
        <v>9296220</v>
      </c>
      <c r="AF108" s="123">
        <f t="shared" si="41"/>
        <v>9448898</v>
      </c>
      <c r="AG108" s="123">
        <f t="shared" si="41"/>
        <v>871502</v>
      </c>
      <c r="AH108" s="123">
        <f t="shared" si="41"/>
        <v>106037</v>
      </c>
      <c r="AI108" s="123">
        <f t="shared" si="41"/>
        <v>21188989</v>
      </c>
      <c r="AJ108" s="123">
        <f t="shared" si="41"/>
        <v>8748922</v>
      </c>
      <c r="AK108" s="123">
        <f t="shared" si="41"/>
        <v>9488676</v>
      </c>
      <c r="AL108" s="123">
        <f t="shared" si="41"/>
        <v>2786101</v>
      </c>
      <c r="AM108" s="123">
        <f t="shared" si="41"/>
        <v>164550</v>
      </c>
      <c r="AN108" s="123"/>
      <c r="AO108" s="82">
        <f t="shared" si="20"/>
        <v>0</v>
      </c>
      <c r="AP108" s="82">
        <f t="shared" si="20"/>
        <v>0</v>
      </c>
      <c r="AQ108" s="82">
        <f t="shared" si="20"/>
        <v>0</v>
      </c>
      <c r="AR108" s="82">
        <f t="shared" si="20"/>
        <v>0</v>
      </c>
      <c r="AS108" s="82">
        <f t="shared" si="20"/>
        <v>0</v>
      </c>
      <c r="AT108" s="82">
        <f t="shared" si="25"/>
        <v>0</v>
      </c>
      <c r="AU108" s="82">
        <f t="shared" si="25"/>
        <v>0</v>
      </c>
      <c r="AV108" s="82">
        <f t="shared" si="25"/>
        <v>0</v>
      </c>
      <c r="AW108" s="82">
        <f t="shared" si="25"/>
        <v>0</v>
      </c>
      <c r="AX108" s="82">
        <f t="shared" si="25"/>
        <v>0</v>
      </c>
      <c r="AY108" s="82">
        <f t="shared" si="25"/>
        <v>0</v>
      </c>
      <c r="AZ108" s="123">
        <f t="shared" si="37"/>
        <v>182</v>
      </c>
    </row>
    <row r="109" spans="1:52" x14ac:dyDescent="0.35">
      <c r="A109" s="82" t="s">
        <v>97</v>
      </c>
      <c r="B109" s="82" t="s">
        <v>35</v>
      </c>
      <c r="C109" s="83">
        <v>102</v>
      </c>
      <c r="D109" s="83">
        <v>27</v>
      </c>
      <c r="E109" s="83"/>
      <c r="F109" s="83"/>
      <c r="G109" s="83"/>
      <c r="H109" s="83"/>
      <c r="I109" s="83">
        <v>75</v>
      </c>
      <c r="J109" s="83"/>
      <c r="K109" s="83"/>
      <c r="L109" s="83"/>
      <c r="M109" s="83"/>
      <c r="N109" s="83">
        <v>0</v>
      </c>
      <c r="O109" s="83">
        <v>55</v>
      </c>
      <c r="P109" s="84">
        <f t="shared" si="42"/>
        <v>1562885</v>
      </c>
      <c r="Q109" s="84">
        <f t="shared" si="42"/>
        <v>724912.6</v>
      </c>
      <c r="R109" s="84">
        <f t="shared" si="42"/>
        <v>69099.600000000006</v>
      </c>
      <c r="S109" s="84">
        <f t="shared" si="42"/>
        <v>618769.19999999995</v>
      </c>
      <c r="T109" s="84">
        <f t="shared" si="42"/>
        <v>28142.2</v>
      </c>
      <c r="U109" s="84">
        <f t="shared" si="42"/>
        <v>8901.6</v>
      </c>
      <c r="V109" s="84">
        <f t="shared" si="42"/>
        <v>837972.4</v>
      </c>
      <c r="W109" s="84">
        <f t="shared" si="42"/>
        <v>95077.8</v>
      </c>
      <c r="X109" s="84">
        <f t="shared" si="42"/>
        <v>603433.19999999995</v>
      </c>
      <c r="Y109" s="84">
        <f t="shared" si="42"/>
        <v>126226</v>
      </c>
      <c r="Z109" s="84">
        <f t="shared" si="42"/>
        <v>13235.4</v>
      </c>
      <c r="AA109" s="83"/>
      <c r="AB109" s="93">
        <v>99</v>
      </c>
      <c r="AC109" s="123">
        <f t="shared" si="41"/>
        <v>40911992</v>
      </c>
      <c r="AD109" s="123">
        <f t="shared" si="41"/>
        <v>19722928</v>
      </c>
      <c r="AE109" s="123">
        <f t="shared" si="41"/>
        <v>9296220</v>
      </c>
      <c r="AF109" s="123">
        <f t="shared" si="41"/>
        <v>9448898</v>
      </c>
      <c r="AG109" s="123">
        <f t="shared" si="41"/>
        <v>871502</v>
      </c>
      <c r="AH109" s="123">
        <f t="shared" si="41"/>
        <v>106037</v>
      </c>
      <c r="AI109" s="123">
        <f t="shared" si="41"/>
        <v>21189064</v>
      </c>
      <c r="AJ109" s="123">
        <f t="shared" si="41"/>
        <v>8748922</v>
      </c>
      <c r="AK109" s="123">
        <f t="shared" si="41"/>
        <v>9488676</v>
      </c>
      <c r="AL109" s="123">
        <f t="shared" si="41"/>
        <v>2786101</v>
      </c>
      <c r="AM109" s="123">
        <f t="shared" si="41"/>
        <v>164550</v>
      </c>
      <c r="AN109" s="123"/>
      <c r="AO109" s="82">
        <f t="shared" si="20"/>
        <v>0</v>
      </c>
      <c r="AP109" s="82">
        <f t="shared" si="20"/>
        <v>0</v>
      </c>
      <c r="AQ109" s="82">
        <f t="shared" si="20"/>
        <v>0</v>
      </c>
      <c r="AR109" s="82">
        <f t="shared" si="20"/>
        <v>0</v>
      </c>
      <c r="AS109" s="82">
        <f t="shared" si="20"/>
        <v>0</v>
      </c>
      <c r="AT109" s="82">
        <f t="shared" si="25"/>
        <v>0</v>
      </c>
      <c r="AU109" s="82">
        <f t="shared" si="25"/>
        <v>0</v>
      </c>
      <c r="AV109" s="82">
        <f t="shared" si="25"/>
        <v>0</v>
      </c>
      <c r="AW109" s="82">
        <f t="shared" si="25"/>
        <v>0</v>
      </c>
      <c r="AX109" s="82">
        <f t="shared" si="25"/>
        <v>0</v>
      </c>
      <c r="AY109" s="82">
        <f t="shared" si="25"/>
        <v>0</v>
      </c>
      <c r="AZ109" s="123">
        <f t="shared" si="37"/>
        <v>102</v>
      </c>
    </row>
    <row r="110" spans="1:52" x14ac:dyDescent="0.35">
      <c r="A110" s="94"/>
      <c r="B110" s="94"/>
      <c r="C110" s="83">
        <v>71</v>
      </c>
      <c r="D110" s="83">
        <v>16</v>
      </c>
      <c r="E110" s="83"/>
      <c r="F110" s="83"/>
      <c r="G110" s="83"/>
      <c r="H110" s="83"/>
      <c r="I110" s="83">
        <v>55</v>
      </c>
      <c r="J110" s="83"/>
      <c r="K110" s="83"/>
      <c r="L110" s="83"/>
      <c r="M110" s="83"/>
      <c r="N110" s="83"/>
      <c r="O110" s="83">
        <v>55</v>
      </c>
      <c r="P110" s="84">
        <f>P84</f>
        <v>1242374.3999999999</v>
      </c>
      <c r="Q110" s="84">
        <f>Q84</f>
        <v>585707.4</v>
      </c>
      <c r="R110" s="84">
        <f>R84</f>
        <v>50161.2</v>
      </c>
      <c r="S110" s="84">
        <f t="shared" ref="S110:Z110" si="43">S84</f>
        <v>468384.3</v>
      </c>
      <c r="T110" s="84">
        <f t="shared" si="43"/>
        <v>61415.7</v>
      </c>
      <c r="U110" s="84">
        <f t="shared" si="43"/>
        <v>5746.2</v>
      </c>
      <c r="V110" s="84">
        <f t="shared" si="43"/>
        <v>656667</v>
      </c>
      <c r="W110" s="84">
        <f t="shared" si="43"/>
        <v>70300.2</v>
      </c>
      <c r="X110" s="84">
        <f t="shared" si="43"/>
        <v>380407.8</v>
      </c>
      <c r="Y110" s="84">
        <f t="shared" si="43"/>
        <v>198999.3</v>
      </c>
      <c r="Z110" s="84">
        <f t="shared" si="43"/>
        <v>6959.7</v>
      </c>
      <c r="AA110" s="83"/>
      <c r="AB110" s="93"/>
      <c r="AC110" s="93"/>
      <c r="AD110" s="123"/>
    </row>
    <row r="111" spans="1:52" x14ac:dyDescent="0.35">
      <c r="A111" s="135" t="s">
        <v>22</v>
      </c>
      <c r="B111" s="135"/>
      <c r="C111" s="83">
        <f>SUM(C10:C109)</f>
        <v>40911992</v>
      </c>
      <c r="D111" s="83">
        <f>IF(COUNTIF(D10:D109,".")=0,SUM(D10:D109),".")</f>
        <v>19722928</v>
      </c>
      <c r="E111" s="83">
        <f t="shared" ref="E111:H111" si="44">IF(COUNTIF(E10:E109,".")=0,SUM(E10:E109),".")</f>
        <v>9296220</v>
      </c>
      <c r="F111" s="83">
        <f t="shared" si="44"/>
        <v>9448898</v>
      </c>
      <c r="G111" s="83">
        <f t="shared" si="44"/>
        <v>871502</v>
      </c>
      <c r="H111" s="83">
        <f t="shared" si="44"/>
        <v>106037</v>
      </c>
      <c r="I111" s="83">
        <f t="shared" ref="I111" si="45">IF(COUNTIF(I10:I109,". ")=0,SUM(I10:I109),". ")</f>
        <v>21189064</v>
      </c>
      <c r="J111" s="83"/>
      <c r="K111" s="83"/>
      <c r="L111" s="83"/>
      <c r="M111" s="83"/>
      <c r="N111" s="83"/>
      <c r="O111" s="82">
        <v>55</v>
      </c>
      <c r="P111" s="81">
        <f t="shared" ref="P111:Z112" si="46">P110</f>
        <v>1242374.3999999999</v>
      </c>
      <c r="Q111" s="81">
        <f t="shared" si="46"/>
        <v>585707.4</v>
      </c>
      <c r="R111" s="81">
        <f t="shared" si="46"/>
        <v>50161.2</v>
      </c>
      <c r="S111" s="81">
        <f t="shared" si="46"/>
        <v>468384.3</v>
      </c>
      <c r="T111" s="81">
        <f t="shared" si="46"/>
        <v>61415.7</v>
      </c>
      <c r="U111" s="81">
        <f t="shared" si="46"/>
        <v>5746.2</v>
      </c>
      <c r="V111" s="81">
        <f t="shared" si="46"/>
        <v>656667</v>
      </c>
      <c r="W111" s="81">
        <f t="shared" si="46"/>
        <v>70300.2</v>
      </c>
      <c r="X111" s="81">
        <f t="shared" si="46"/>
        <v>380407.8</v>
      </c>
      <c r="Y111" s="81">
        <f t="shared" si="46"/>
        <v>198999.3</v>
      </c>
      <c r="Z111" s="81">
        <f t="shared" si="46"/>
        <v>6959.7</v>
      </c>
      <c r="AA111" s="83"/>
      <c r="AB111" s="93" t="s">
        <v>51</v>
      </c>
      <c r="AC111" s="82">
        <f>AC109/2</f>
        <v>20455996</v>
      </c>
      <c r="AD111" s="82">
        <f>AD109/2</f>
        <v>9861464</v>
      </c>
      <c r="AE111" s="82">
        <f t="shared" ref="AE111:AM111" si="47">AE109/2</f>
        <v>4648110</v>
      </c>
      <c r="AF111" s="82">
        <f t="shared" si="47"/>
        <v>4724449</v>
      </c>
      <c r="AG111" s="82">
        <f t="shared" si="47"/>
        <v>435751</v>
      </c>
      <c r="AH111" s="82">
        <f t="shared" si="47"/>
        <v>53018.5</v>
      </c>
      <c r="AI111" s="82">
        <f t="shared" si="47"/>
        <v>10594532</v>
      </c>
      <c r="AJ111" s="82">
        <f t="shared" si="47"/>
        <v>4374461</v>
      </c>
      <c r="AK111" s="82">
        <f t="shared" si="47"/>
        <v>4744338</v>
      </c>
      <c r="AL111" s="82">
        <f t="shared" si="47"/>
        <v>1393050.5</v>
      </c>
      <c r="AM111" s="82">
        <f t="shared" si="47"/>
        <v>82275</v>
      </c>
      <c r="AO111" s="82">
        <f>SUM(AO10:AO109)</f>
        <v>1</v>
      </c>
      <c r="AP111" s="82">
        <f>SUM(AP10:AP109)</f>
        <v>1</v>
      </c>
      <c r="AQ111" s="82">
        <f t="shared" ref="AQ111:AY111" si="48">SUM(AQ10:AQ109)</f>
        <v>1</v>
      </c>
      <c r="AR111" s="82">
        <f t="shared" si="48"/>
        <v>1</v>
      </c>
      <c r="AS111" s="82">
        <f t="shared" si="48"/>
        <v>1</v>
      </c>
      <c r="AT111" s="82">
        <f t="shared" si="48"/>
        <v>1</v>
      </c>
      <c r="AU111" s="82">
        <f t="shared" si="48"/>
        <v>1</v>
      </c>
      <c r="AV111" s="82">
        <f t="shared" si="48"/>
        <v>1</v>
      </c>
      <c r="AW111" s="82">
        <f t="shared" si="48"/>
        <v>1</v>
      </c>
      <c r="AX111" s="82">
        <f t="shared" si="48"/>
        <v>1</v>
      </c>
      <c r="AY111" s="82">
        <f t="shared" si="48"/>
        <v>1</v>
      </c>
    </row>
    <row r="112" spans="1:52" x14ac:dyDescent="0.35">
      <c r="A112" s="127"/>
      <c r="B112" s="127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>
        <v>65</v>
      </c>
      <c r="P112" s="81">
        <f t="shared" si="46"/>
        <v>1242374.3999999999</v>
      </c>
      <c r="Q112" s="81">
        <f t="shared" si="46"/>
        <v>585707.4</v>
      </c>
      <c r="R112" s="81">
        <f t="shared" si="46"/>
        <v>50161.2</v>
      </c>
      <c r="S112" s="81">
        <f t="shared" si="46"/>
        <v>468384.3</v>
      </c>
      <c r="T112" s="81">
        <f t="shared" si="46"/>
        <v>61415.7</v>
      </c>
      <c r="U112" s="81">
        <f t="shared" si="46"/>
        <v>5746.2</v>
      </c>
      <c r="V112" s="81">
        <f t="shared" si="46"/>
        <v>656667</v>
      </c>
      <c r="W112" s="81">
        <f t="shared" si="46"/>
        <v>70300.2</v>
      </c>
      <c r="X112" s="81">
        <f t="shared" si="46"/>
        <v>380407.8</v>
      </c>
      <c r="Y112" s="81">
        <f t="shared" si="46"/>
        <v>198999.3</v>
      </c>
      <c r="Z112" s="81">
        <f t="shared" si="46"/>
        <v>6959.7</v>
      </c>
      <c r="AA112" s="83"/>
      <c r="AB112" s="93"/>
      <c r="AC112" s="93"/>
    </row>
    <row r="113" spans="1:39" x14ac:dyDescent="0.35">
      <c r="A113" s="135" t="s">
        <v>23</v>
      </c>
      <c r="B113" s="135"/>
      <c r="C113" s="83">
        <f>SUM(C10:C29)</f>
        <v>12334864</v>
      </c>
      <c r="D113" s="83">
        <f>SUM(D10:D29)</f>
        <v>6232558</v>
      </c>
      <c r="E113" s="83">
        <f t="shared" ref="E113:M113" si="49">IF(COUNTIF(E10:E29,". ")=0,SUM(E10:E29),". ")</f>
        <v>6225124</v>
      </c>
      <c r="F113" s="83">
        <f t="shared" si="49"/>
        <v>7371</v>
      </c>
      <c r="G113" s="83">
        <f t="shared" si="49"/>
        <v>44</v>
      </c>
      <c r="H113" s="83">
        <f t="shared" si="49"/>
        <v>19</v>
      </c>
      <c r="I113" s="83">
        <f t="shared" si="49"/>
        <v>6102306</v>
      </c>
      <c r="J113" s="83">
        <f t="shared" si="49"/>
        <v>6001756</v>
      </c>
      <c r="K113" s="83">
        <f t="shared" si="49"/>
        <v>99944</v>
      </c>
      <c r="L113" s="83">
        <f t="shared" si="49"/>
        <v>421</v>
      </c>
      <c r="M113" s="83">
        <f t="shared" si="49"/>
        <v>185</v>
      </c>
      <c r="N113" s="83"/>
      <c r="O113" s="83">
        <v>65</v>
      </c>
      <c r="P113" s="84">
        <f>P85</f>
        <v>683894.8</v>
      </c>
      <c r="Q113" s="84">
        <f>Q85</f>
        <v>300514.40000000002</v>
      </c>
      <c r="R113" s="84">
        <f>R85</f>
        <v>22691.4</v>
      </c>
      <c r="S113" s="84">
        <f t="shared" ref="S113:Z113" si="50">S85</f>
        <v>200015</v>
      </c>
      <c r="T113" s="84">
        <f t="shared" si="50"/>
        <v>76048.2</v>
      </c>
      <c r="U113" s="84">
        <f t="shared" si="50"/>
        <v>1759.8</v>
      </c>
      <c r="V113" s="84">
        <f t="shared" si="50"/>
        <v>383380.4</v>
      </c>
      <c r="W113" s="84">
        <f t="shared" si="50"/>
        <v>39213.199999999997</v>
      </c>
      <c r="X113" s="84">
        <f t="shared" si="50"/>
        <v>125826.2</v>
      </c>
      <c r="Y113" s="84">
        <f t="shared" si="50"/>
        <v>215953.4</v>
      </c>
      <c r="Z113" s="84">
        <f t="shared" si="50"/>
        <v>2387.6</v>
      </c>
      <c r="AA113" s="83"/>
      <c r="AB113" s="128" t="s">
        <v>52</v>
      </c>
      <c r="AC113" s="82">
        <f t="shared" ref="AC113:AM113" si="51">SUMPRODUCT($AB10:$AB109,AO10:AO109)</f>
        <v>30</v>
      </c>
      <c r="AD113" s="82">
        <f t="shared" si="51"/>
        <v>29</v>
      </c>
      <c r="AE113" s="82">
        <f t="shared" si="51"/>
        <v>14</v>
      </c>
      <c r="AF113" s="82">
        <f t="shared" si="51"/>
        <v>43</v>
      </c>
      <c r="AG113" s="82">
        <f t="shared" si="51"/>
        <v>65</v>
      </c>
      <c r="AH113" s="82">
        <f t="shared" si="51"/>
        <v>45</v>
      </c>
      <c r="AI113" s="82">
        <f t="shared" si="51"/>
        <v>32</v>
      </c>
      <c r="AJ113" s="82">
        <f t="shared" si="51"/>
        <v>13</v>
      </c>
      <c r="AK113" s="82">
        <f t="shared" si="51"/>
        <v>39</v>
      </c>
      <c r="AL113" s="82">
        <f t="shared" si="51"/>
        <v>63</v>
      </c>
      <c r="AM113" s="82">
        <f t="shared" si="51"/>
        <v>42</v>
      </c>
    </row>
    <row r="114" spans="1:39" x14ac:dyDescent="0.35">
      <c r="A114" s="135" t="s">
        <v>24</v>
      </c>
      <c r="B114" s="135"/>
      <c r="C114" s="83">
        <f>SUM(C30:C69)</f>
        <v>22784319</v>
      </c>
      <c r="D114" s="83">
        <f>SUM(D30:D69)</f>
        <v>10930716</v>
      </c>
      <c r="E114" s="83">
        <f t="shared" ref="E114:M114" si="52">IF(COUNTIF(E30:E69,". ")=0,SUM(E30:E69),". ")</f>
        <v>2872725</v>
      </c>
      <c r="F114" s="83">
        <f t="shared" si="52"/>
        <v>7685120</v>
      </c>
      <c r="G114" s="83">
        <f t="shared" si="52"/>
        <v>283894</v>
      </c>
      <c r="H114" s="83">
        <f t="shared" si="52"/>
        <v>88977</v>
      </c>
      <c r="I114" s="83">
        <f t="shared" si="52"/>
        <v>11853603</v>
      </c>
      <c r="J114" s="83">
        <f t="shared" si="52"/>
        <v>2414905</v>
      </c>
      <c r="K114" s="83">
        <f t="shared" si="52"/>
        <v>8191517</v>
      </c>
      <c r="L114" s="83">
        <f t="shared" si="52"/>
        <v>1105129</v>
      </c>
      <c r="M114" s="83">
        <f t="shared" si="52"/>
        <v>142052</v>
      </c>
      <c r="N114" s="83"/>
      <c r="O114" s="83">
        <v>65</v>
      </c>
      <c r="P114" s="84">
        <f t="shared" ref="P114:Z115" si="53">P113</f>
        <v>683894.8</v>
      </c>
      <c r="Q114" s="84">
        <f t="shared" si="53"/>
        <v>300514.40000000002</v>
      </c>
      <c r="R114" s="84">
        <f t="shared" si="53"/>
        <v>22691.4</v>
      </c>
      <c r="S114" s="84">
        <f t="shared" si="53"/>
        <v>200015</v>
      </c>
      <c r="T114" s="84">
        <f t="shared" si="53"/>
        <v>76048.2</v>
      </c>
      <c r="U114" s="84">
        <f t="shared" si="53"/>
        <v>1759.8</v>
      </c>
      <c r="V114" s="84">
        <f t="shared" si="53"/>
        <v>383380.4</v>
      </c>
      <c r="W114" s="84">
        <f t="shared" si="53"/>
        <v>39213.199999999997</v>
      </c>
      <c r="X114" s="84">
        <f t="shared" si="53"/>
        <v>125826.2</v>
      </c>
      <c r="Y114" s="84">
        <f t="shared" si="53"/>
        <v>215953.4</v>
      </c>
      <c r="Z114" s="84">
        <f t="shared" si="53"/>
        <v>2387.6</v>
      </c>
      <c r="AA114" s="83"/>
      <c r="AB114" s="128" t="s">
        <v>53</v>
      </c>
      <c r="AC114" s="82">
        <f t="shared" ref="AC114:AM114" si="54">SUMPRODUCT($AB11:$AB110,AO10:AO109)</f>
        <v>31</v>
      </c>
      <c r="AD114" s="82">
        <f t="shared" si="54"/>
        <v>30</v>
      </c>
      <c r="AE114" s="82">
        <f t="shared" si="54"/>
        <v>15</v>
      </c>
      <c r="AF114" s="82">
        <f t="shared" si="54"/>
        <v>44</v>
      </c>
      <c r="AG114" s="82">
        <f t="shared" si="54"/>
        <v>66</v>
      </c>
      <c r="AH114" s="82">
        <f t="shared" si="54"/>
        <v>46</v>
      </c>
      <c r="AI114" s="82">
        <f t="shared" si="54"/>
        <v>33</v>
      </c>
      <c r="AJ114" s="82">
        <f t="shared" si="54"/>
        <v>14</v>
      </c>
      <c r="AK114" s="82">
        <f t="shared" si="54"/>
        <v>40</v>
      </c>
      <c r="AL114" s="82">
        <f t="shared" si="54"/>
        <v>64</v>
      </c>
      <c r="AM114" s="82">
        <f t="shared" si="54"/>
        <v>43</v>
      </c>
    </row>
    <row r="115" spans="1:39" x14ac:dyDescent="0.35">
      <c r="A115" s="135" t="s">
        <v>25</v>
      </c>
      <c r="B115" s="135"/>
      <c r="C115" s="83">
        <f>SUM(C70:C109)</f>
        <v>5792809</v>
      </c>
      <c r="D115" s="83">
        <f>SUM(D70:D109)</f>
        <v>2559654</v>
      </c>
      <c r="E115" s="83">
        <f t="shared" ref="E115:M115" si="55">IF(COUNTIF(E70:E109,". ")=0,SUM(E70:E109),". ")</f>
        <v>198371</v>
      </c>
      <c r="F115" s="83">
        <f t="shared" si="55"/>
        <v>1756407</v>
      </c>
      <c r="G115" s="83">
        <f t="shared" si="55"/>
        <v>587564</v>
      </c>
      <c r="H115" s="83">
        <f t="shared" si="55"/>
        <v>17041</v>
      </c>
      <c r="I115" s="83">
        <f t="shared" si="55"/>
        <v>3233155</v>
      </c>
      <c r="J115" s="83">
        <f t="shared" si="55"/>
        <v>332261</v>
      </c>
      <c r="K115" s="83">
        <f t="shared" si="55"/>
        <v>1197215</v>
      </c>
      <c r="L115" s="83">
        <f t="shared" si="55"/>
        <v>1680551</v>
      </c>
      <c r="M115" s="83">
        <f t="shared" si="55"/>
        <v>22313</v>
      </c>
      <c r="N115" s="83"/>
      <c r="O115" s="83">
        <v>80</v>
      </c>
      <c r="P115" s="84">
        <f t="shared" si="53"/>
        <v>683894.8</v>
      </c>
      <c r="Q115" s="84">
        <f t="shared" si="53"/>
        <v>300514.40000000002</v>
      </c>
      <c r="R115" s="84">
        <f t="shared" si="53"/>
        <v>22691.4</v>
      </c>
      <c r="S115" s="84">
        <f t="shared" si="53"/>
        <v>200015</v>
      </c>
      <c r="T115" s="84">
        <f t="shared" si="53"/>
        <v>76048.2</v>
      </c>
      <c r="U115" s="84">
        <f t="shared" si="53"/>
        <v>1759.8</v>
      </c>
      <c r="V115" s="84">
        <f t="shared" si="53"/>
        <v>383380.4</v>
      </c>
      <c r="W115" s="84">
        <f t="shared" si="53"/>
        <v>39213.199999999997</v>
      </c>
      <c r="X115" s="84">
        <f t="shared" si="53"/>
        <v>125826.2</v>
      </c>
      <c r="Y115" s="84">
        <f t="shared" si="53"/>
        <v>215953.4</v>
      </c>
      <c r="Z115" s="84">
        <f t="shared" si="53"/>
        <v>2387.6</v>
      </c>
      <c r="AA115" s="83"/>
      <c r="AB115" s="129" t="s">
        <v>54</v>
      </c>
      <c r="AC115" s="82">
        <f>AC114-AC113</f>
        <v>1</v>
      </c>
      <c r="AD115" s="82">
        <f>AD114-AD113</f>
        <v>1</v>
      </c>
      <c r="AE115" s="82">
        <f>AE114-AE113</f>
        <v>1</v>
      </c>
      <c r="AF115" s="82">
        <f t="shared" ref="AF115:AM115" si="56">AF114-AF113</f>
        <v>1</v>
      </c>
      <c r="AG115" s="82">
        <f t="shared" si="56"/>
        <v>1</v>
      </c>
      <c r="AH115" s="82">
        <f t="shared" si="56"/>
        <v>1</v>
      </c>
      <c r="AI115" s="82">
        <f t="shared" si="56"/>
        <v>1</v>
      </c>
      <c r="AJ115" s="82">
        <f t="shared" si="56"/>
        <v>1</v>
      </c>
      <c r="AK115" s="82">
        <f t="shared" si="56"/>
        <v>1</v>
      </c>
      <c r="AL115" s="82">
        <f t="shared" si="56"/>
        <v>1</v>
      </c>
      <c r="AM115" s="82">
        <f t="shared" si="56"/>
        <v>1</v>
      </c>
    </row>
    <row r="116" spans="1:39" x14ac:dyDescent="0.35">
      <c r="A116" s="127"/>
      <c r="B116" s="127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>
        <v>80</v>
      </c>
      <c r="P116" s="84">
        <f>P86</f>
        <v>69211.199999999997</v>
      </c>
      <c r="Q116" s="84">
        <f>Q86</f>
        <v>24877.949999999997</v>
      </c>
      <c r="R116" s="84">
        <f>R86</f>
        <v>1473.1499999999999</v>
      </c>
      <c r="S116" s="84">
        <f t="shared" ref="S116:Z116" si="57">S86</f>
        <v>9475.9499999999989</v>
      </c>
      <c r="T116" s="84">
        <f t="shared" si="57"/>
        <v>13834.8</v>
      </c>
      <c r="U116" s="84">
        <f t="shared" si="57"/>
        <v>53.4</v>
      </c>
      <c r="V116" s="84">
        <f t="shared" si="57"/>
        <v>44333.25</v>
      </c>
      <c r="W116" s="84">
        <f t="shared" si="57"/>
        <v>4182.3</v>
      </c>
      <c r="X116" s="84">
        <f t="shared" si="57"/>
        <v>4297.6499999999996</v>
      </c>
      <c r="Y116" s="84">
        <f t="shared" si="57"/>
        <v>35622.449999999997</v>
      </c>
      <c r="Z116" s="84">
        <f t="shared" si="57"/>
        <v>108.6</v>
      </c>
      <c r="AA116" s="83"/>
      <c r="AB116" s="128" t="s">
        <v>55</v>
      </c>
      <c r="AC116" s="82">
        <f t="shared" ref="AC116:AM116" si="58">SUMPRODUCT(AC10:AC109,AO10:AO109)</f>
        <v>19838028</v>
      </c>
      <c r="AD116" s="82">
        <f t="shared" si="58"/>
        <v>9703805</v>
      </c>
      <c r="AE116" s="82">
        <f t="shared" si="58"/>
        <v>4572661</v>
      </c>
      <c r="AF116" s="82">
        <f t="shared" si="58"/>
        <v>4586702</v>
      </c>
      <c r="AG116" s="82">
        <f t="shared" si="58"/>
        <v>424851</v>
      </c>
      <c r="AH116" s="82">
        <f t="shared" si="58"/>
        <v>50387</v>
      </c>
      <c r="AI116" s="82">
        <f t="shared" si="58"/>
        <v>10441713</v>
      </c>
      <c r="AJ116" s="82">
        <f t="shared" si="58"/>
        <v>4243464</v>
      </c>
      <c r="AK116" s="82">
        <f t="shared" si="58"/>
        <v>4545702</v>
      </c>
      <c r="AL116" s="82">
        <f t="shared" si="58"/>
        <v>1391169</v>
      </c>
      <c r="AM116" s="82">
        <f t="shared" si="58"/>
        <v>78028</v>
      </c>
    </row>
    <row r="117" spans="1:39" x14ac:dyDescent="0.35">
      <c r="A117" s="135" t="s">
        <v>26</v>
      </c>
      <c r="B117" s="135"/>
      <c r="C117" s="83">
        <f>SUM(C10:C24)</f>
        <v>9028930</v>
      </c>
      <c r="D117" s="83">
        <f>SUM(D10:D24)</f>
        <v>4572661</v>
      </c>
      <c r="E117" s="83">
        <f t="shared" ref="E117:M117" si="59">IF(COUNTIF(E10:E24,". ")=0,SUM(E10:E24),". ")</f>
        <v>4572661</v>
      </c>
      <c r="F117" s="83">
        <f t="shared" si="59"/>
        <v>0</v>
      </c>
      <c r="G117" s="83">
        <f t="shared" si="59"/>
        <v>0</v>
      </c>
      <c r="H117" s="83">
        <f t="shared" si="59"/>
        <v>0</v>
      </c>
      <c r="I117" s="83">
        <f t="shared" si="59"/>
        <v>4456269</v>
      </c>
      <c r="J117" s="83">
        <f t="shared" si="59"/>
        <v>4456269</v>
      </c>
      <c r="K117" s="83">
        <f t="shared" si="59"/>
        <v>0</v>
      </c>
      <c r="L117" s="83">
        <f t="shared" si="59"/>
        <v>0</v>
      </c>
      <c r="M117" s="83">
        <f t="shared" si="59"/>
        <v>0</v>
      </c>
      <c r="N117" s="83"/>
      <c r="O117" s="83">
        <v>100</v>
      </c>
      <c r="P117" s="84">
        <f t="shared" ref="P117:Z118" si="60">P116</f>
        <v>69211.199999999997</v>
      </c>
      <c r="Q117" s="84">
        <f t="shared" si="60"/>
        <v>24877.949999999997</v>
      </c>
      <c r="R117" s="84">
        <f t="shared" si="60"/>
        <v>1473.1499999999999</v>
      </c>
      <c r="S117" s="84">
        <f t="shared" si="60"/>
        <v>9475.9499999999989</v>
      </c>
      <c r="T117" s="84">
        <f t="shared" si="60"/>
        <v>13834.8</v>
      </c>
      <c r="U117" s="84">
        <f t="shared" si="60"/>
        <v>53.4</v>
      </c>
      <c r="V117" s="84">
        <f t="shared" si="60"/>
        <v>44333.25</v>
      </c>
      <c r="W117" s="84">
        <f t="shared" si="60"/>
        <v>4182.3</v>
      </c>
      <c r="X117" s="84">
        <f t="shared" si="60"/>
        <v>4297.6499999999996</v>
      </c>
      <c r="Y117" s="84">
        <f t="shared" si="60"/>
        <v>35622.449999999997</v>
      </c>
      <c r="Z117" s="84">
        <f t="shared" si="60"/>
        <v>108.6</v>
      </c>
      <c r="AA117" s="83"/>
      <c r="AB117" s="128" t="s">
        <v>57</v>
      </c>
      <c r="AC117" s="82">
        <f t="shared" ref="AC117:AM117" si="61">SUMPRODUCT(AC11:AC110,AO10:AO109)</f>
        <v>20479477</v>
      </c>
      <c r="AD117" s="82">
        <f t="shared" si="61"/>
        <v>10043019</v>
      </c>
      <c r="AE117" s="82">
        <f t="shared" si="61"/>
        <v>4903725</v>
      </c>
      <c r="AF117" s="82">
        <f t="shared" si="61"/>
        <v>4799854</v>
      </c>
      <c r="AG117" s="82">
        <f t="shared" si="61"/>
        <v>451410</v>
      </c>
      <c r="AH117" s="82">
        <f t="shared" si="61"/>
        <v>53625</v>
      </c>
      <c r="AI117" s="82">
        <f t="shared" si="61"/>
        <v>10771875</v>
      </c>
      <c r="AJ117" s="82">
        <f t="shared" si="61"/>
        <v>4456269</v>
      </c>
      <c r="AK117" s="82">
        <f t="shared" si="61"/>
        <v>4772302</v>
      </c>
      <c r="AL117" s="82">
        <f t="shared" si="61"/>
        <v>1468851</v>
      </c>
      <c r="AM117" s="82">
        <f t="shared" si="61"/>
        <v>83094</v>
      </c>
    </row>
    <row r="118" spans="1:39" x14ac:dyDescent="0.35">
      <c r="A118" s="135" t="s">
        <v>27</v>
      </c>
      <c r="B118" s="135"/>
      <c r="C118" s="83">
        <f>SUM(C25:C54)</f>
        <v>18755608</v>
      </c>
      <c r="D118" s="83">
        <f>SUM(D25:D54)</f>
        <v>9144560</v>
      </c>
      <c r="E118" s="83">
        <f t="shared" ref="E118:M118" si="62">IF(COUNTIF(E25:E54,". ")=0,SUM(E25:E54),". ")</f>
        <v>4214479</v>
      </c>
      <c r="F118" s="83">
        <f t="shared" si="62"/>
        <v>4799854</v>
      </c>
      <c r="G118" s="83">
        <f t="shared" si="62"/>
        <v>83104</v>
      </c>
      <c r="H118" s="83">
        <f t="shared" si="62"/>
        <v>47123</v>
      </c>
      <c r="I118" s="83">
        <f t="shared" si="62"/>
        <v>9611048</v>
      </c>
      <c r="J118" s="83">
        <f t="shared" si="62"/>
        <v>3537563</v>
      </c>
      <c r="K118" s="83">
        <f t="shared" si="62"/>
        <v>5638019</v>
      </c>
      <c r="L118" s="83">
        <f t="shared" si="62"/>
        <v>347327</v>
      </c>
      <c r="M118" s="83">
        <f t="shared" si="62"/>
        <v>88139</v>
      </c>
      <c r="N118" s="83"/>
      <c r="O118" s="83">
        <v>100</v>
      </c>
      <c r="P118" s="84">
        <f t="shared" si="60"/>
        <v>69211.199999999997</v>
      </c>
      <c r="Q118" s="84">
        <f t="shared" si="60"/>
        <v>24877.949999999997</v>
      </c>
      <c r="R118" s="84">
        <f t="shared" si="60"/>
        <v>1473.1499999999999</v>
      </c>
      <c r="S118" s="84">
        <f t="shared" si="60"/>
        <v>9475.9499999999989</v>
      </c>
      <c r="T118" s="84">
        <f t="shared" si="60"/>
        <v>13834.8</v>
      </c>
      <c r="U118" s="84">
        <f t="shared" si="60"/>
        <v>53.4</v>
      </c>
      <c r="V118" s="84">
        <f t="shared" si="60"/>
        <v>44333.25</v>
      </c>
      <c r="W118" s="84">
        <f t="shared" si="60"/>
        <v>4182.3</v>
      </c>
      <c r="X118" s="84">
        <f t="shared" si="60"/>
        <v>4297.6499999999996</v>
      </c>
      <c r="Y118" s="84">
        <f t="shared" si="60"/>
        <v>35622.449999999997</v>
      </c>
      <c r="Z118" s="84">
        <f t="shared" si="60"/>
        <v>108.6</v>
      </c>
      <c r="AA118" s="83"/>
      <c r="AB118" s="93" t="s">
        <v>56</v>
      </c>
      <c r="AC118" s="82">
        <f>(AC111-AC116)/(AC117-AC116)</f>
        <v>0.96339381618803677</v>
      </c>
      <c r="AD118" s="82">
        <f>(AD111-AD116)/(AD117-AD116)</f>
        <v>0.46477739715931538</v>
      </c>
      <c r="AE118" s="82">
        <f t="shared" ref="AE118:AM118" si="63">(AE111-AE116)/(AE117-AE116)</f>
        <v>0.22789853321412173</v>
      </c>
      <c r="AF118" s="82">
        <f t="shared" si="63"/>
        <v>0.64623836511034383</v>
      </c>
      <c r="AG118" s="82">
        <f t="shared" si="63"/>
        <v>0.41040701833653376</v>
      </c>
      <c r="AH118" s="82">
        <f t="shared" si="63"/>
        <v>0.81269302038295244</v>
      </c>
      <c r="AI118" s="82">
        <f t="shared" si="63"/>
        <v>0.4628606562838849</v>
      </c>
      <c r="AJ118" s="82">
        <f t="shared" si="63"/>
        <v>0.61557294236507598</v>
      </c>
      <c r="AK118" s="82">
        <f t="shared" si="63"/>
        <v>0.87659311562224185</v>
      </c>
      <c r="AL118" s="82">
        <f t="shared" si="63"/>
        <v>2.4220540150871502E-2</v>
      </c>
      <c r="AM118" s="82">
        <f t="shared" si="63"/>
        <v>0.8383339913146467</v>
      </c>
    </row>
    <row r="119" spans="1:39" x14ac:dyDescent="0.35">
      <c r="A119" s="135" t="s">
        <v>28</v>
      </c>
      <c r="B119" s="135"/>
      <c r="C119" s="83">
        <f>SUM(C55:C84)</f>
        <v>11960492</v>
      </c>
      <c r="D119" s="83">
        <f>SUM(D55:D84)</f>
        <v>5548975</v>
      </c>
      <c r="E119" s="83">
        <f t="shared" ref="E119:M119" si="64">IF(COUNTIF(E55:E84,". ")=0,SUM(E55:E84),". ")</f>
        <v>480346</v>
      </c>
      <c r="F119" s="83">
        <f t="shared" si="64"/>
        <v>4427611</v>
      </c>
      <c r="G119" s="83">
        <f t="shared" si="64"/>
        <v>583497</v>
      </c>
      <c r="H119" s="83">
        <f t="shared" si="64"/>
        <v>57521</v>
      </c>
      <c r="I119" s="83">
        <f t="shared" si="64"/>
        <v>6411517</v>
      </c>
      <c r="J119" s="83">
        <f t="shared" si="64"/>
        <v>686351</v>
      </c>
      <c r="K119" s="83">
        <f t="shared" si="64"/>
        <v>3744219</v>
      </c>
      <c r="L119" s="83">
        <f t="shared" si="64"/>
        <v>1906896</v>
      </c>
      <c r="M119" s="83">
        <f t="shared" si="64"/>
        <v>74051</v>
      </c>
      <c r="N119" s="83"/>
      <c r="O119" s="83">
        <v>100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84">
        <v>0</v>
      </c>
      <c r="W119" s="84">
        <v>0</v>
      </c>
      <c r="X119" s="84">
        <v>0</v>
      </c>
      <c r="Y119" s="84">
        <v>0</v>
      </c>
      <c r="Z119" s="84"/>
      <c r="AA119" s="83"/>
      <c r="AB119" s="128" t="s">
        <v>39</v>
      </c>
      <c r="AC119" s="82">
        <f>AC113+AC115*AC118</f>
        <v>30.963393816188038</v>
      </c>
      <c r="AD119" s="82">
        <f>AD113+AD115*AD118</f>
        <v>29.464777397159317</v>
      </c>
      <c r="AE119" s="82">
        <f t="shared" ref="AE119:AM119" si="65">AE113+AE115*AE118</f>
        <v>14.227898533214121</v>
      </c>
      <c r="AF119" s="82">
        <f t="shared" si="65"/>
        <v>43.646238365110342</v>
      </c>
      <c r="AG119" s="82">
        <f t="shared" si="65"/>
        <v>65.410407018336528</v>
      </c>
      <c r="AH119" s="82">
        <f t="shared" si="65"/>
        <v>45.812693020382952</v>
      </c>
      <c r="AI119" s="82">
        <f t="shared" si="65"/>
        <v>32.462860656283887</v>
      </c>
      <c r="AJ119" s="82">
        <f t="shared" si="65"/>
        <v>13.615572942365077</v>
      </c>
      <c r="AK119" s="82">
        <f t="shared" si="65"/>
        <v>39.876593115622242</v>
      </c>
      <c r="AL119" s="82">
        <f t="shared" si="65"/>
        <v>63.024220540150871</v>
      </c>
      <c r="AM119" s="82">
        <f t="shared" si="65"/>
        <v>42.838333991314649</v>
      </c>
    </row>
    <row r="120" spans="1:39" x14ac:dyDescent="0.35">
      <c r="A120" s="135" t="s">
        <v>29</v>
      </c>
      <c r="B120" s="135"/>
      <c r="C120" s="83">
        <f>SUM(C85:C109)</f>
        <v>1166962</v>
      </c>
      <c r="D120" s="83">
        <f>SUM(D85:D109)</f>
        <v>456732</v>
      </c>
      <c r="E120" s="83">
        <f t="shared" ref="E120:M120" si="66">IF(COUNTIF(E85:E109,". ")=0,SUM(E85:E109),". ")</f>
        <v>28734</v>
      </c>
      <c r="F120" s="83">
        <f t="shared" si="66"/>
        <v>221433</v>
      </c>
      <c r="G120" s="83">
        <f t="shared" si="66"/>
        <v>204901</v>
      </c>
      <c r="H120" s="83">
        <f t="shared" si="66"/>
        <v>1393</v>
      </c>
      <c r="I120" s="83">
        <f t="shared" si="66"/>
        <v>710230</v>
      </c>
      <c r="J120" s="83">
        <f t="shared" si="66"/>
        <v>68739</v>
      </c>
      <c r="K120" s="83">
        <f t="shared" si="66"/>
        <v>106438</v>
      </c>
      <c r="L120" s="83">
        <f t="shared" si="66"/>
        <v>531878</v>
      </c>
      <c r="M120" s="83">
        <f t="shared" si="66"/>
        <v>2360</v>
      </c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93"/>
      <c r="AC120" s="93"/>
    </row>
    <row r="121" spans="1:39" x14ac:dyDescent="0.35">
      <c r="A121" s="127"/>
      <c r="B121" s="127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>
        <v>-1</v>
      </c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93"/>
      <c r="AC121" s="93"/>
    </row>
    <row r="122" spans="1:39" x14ac:dyDescent="0.35">
      <c r="A122" s="135" t="s">
        <v>30</v>
      </c>
      <c r="B122" s="135"/>
      <c r="C122" s="83">
        <f>SUM(C30:C74)</f>
        <v>24696246</v>
      </c>
      <c r="D122" s="83">
        <f>SUM(D30:D74)</f>
        <v>11821945</v>
      </c>
      <c r="E122" s="83">
        <f t="shared" ref="E122:M122" si="67">IF(COUNTIF(E30:E74,". ")=0,SUM(E30:E74),". ")</f>
        <v>2947818</v>
      </c>
      <c r="F122" s="83">
        <f t="shared" si="67"/>
        <v>8378279</v>
      </c>
      <c r="G122" s="83">
        <f t="shared" si="67"/>
        <v>398985</v>
      </c>
      <c r="H122" s="83">
        <f t="shared" si="67"/>
        <v>96863</v>
      </c>
      <c r="I122" s="83">
        <f t="shared" si="67"/>
        <v>12874301</v>
      </c>
      <c r="J122" s="83">
        <f t="shared" si="67"/>
        <v>2523218</v>
      </c>
      <c r="K122" s="83">
        <f t="shared" si="67"/>
        <v>8730950</v>
      </c>
      <c r="L122" s="83">
        <f t="shared" si="67"/>
        <v>1468430</v>
      </c>
      <c r="M122" s="83">
        <f t="shared" si="67"/>
        <v>151703</v>
      </c>
      <c r="N122" s="83"/>
      <c r="O122" s="83">
        <f>O89</f>
        <v>0</v>
      </c>
      <c r="P122" s="83"/>
      <c r="Q122" s="83">
        <f t="shared" ref="Q122:R137" si="68">(Q89)*-1</f>
        <v>0</v>
      </c>
      <c r="R122" s="83">
        <f t="shared" si="68"/>
        <v>0</v>
      </c>
      <c r="S122" s="83">
        <f>(R122+S89)*-1</f>
        <v>0</v>
      </c>
      <c r="T122" s="83">
        <f>(S122+T89)*-1</f>
        <v>0</v>
      </c>
      <c r="U122" s="83">
        <f>(T122+U89)*-1</f>
        <v>0</v>
      </c>
      <c r="V122" s="83">
        <f>V89</f>
        <v>0</v>
      </c>
      <c r="W122" s="83">
        <f>V122+W89</f>
        <v>0</v>
      </c>
      <c r="X122" s="83">
        <f t="shared" ref="X122:Z137" si="69">W122+X89</f>
        <v>0</v>
      </c>
      <c r="Y122" s="83">
        <f t="shared" si="69"/>
        <v>0</v>
      </c>
      <c r="Z122" s="83">
        <f t="shared" si="69"/>
        <v>0</v>
      </c>
      <c r="AA122" s="83"/>
      <c r="AB122" s="93"/>
      <c r="AC122" s="93"/>
    </row>
    <row r="123" spans="1:39" x14ac:dyDescent="0.35">
      <c r="A123" s="135" t="s">
        <v>31</v>
      </c>
      <c r="B123" s="135"/>
      <c r="C123" s="83">
        <f>SUM(C75:C109)</f>
        <v>3880882</v>
      </c>
      <c r="D123" s="83">
        <f>SUM(D75:D109)</f>
        <v>1668425</v>
      </c>
      <c r="E123" s="83">
        <f t="shared" ref="E123:M123" si="70">IF(COUNTIF(E75:E109,". ")=0,SUM(E75:E109),". ")</f>
        <v>123278</v>
      </c>
      <c r="F123" s="83">
        <f t="shared" si="70"/>
        <v>1063248</v>
      </c>
      <c r="G123" s="83">
        <f t="shared" si="70"/>
        <v>472473</v>
      </c>
      <c r="H123" s="83">
        <f t="shared" si="70"/>
        <v>9155</v>
      </c>
      <c r="I123" s="83">
        <f t="shared" si="70"/>
        <v>2212457</v>
      </c>
      <c r="J123" s="83">
        <f t="shared" si="70"/>
        <v>223948</v>
      </c>
      <c r="K123" s="83">
        <f t="shared" si="70"/>
        <v>657782</v>
      </c>
      <c r="L123" s="83">
        <f t="shared" si="70"/>
        <v>1317250</v>
      </c>
      <c r="M123" s="83">
        <f t="shared" si="70"/>
        <v>12662</v>
      </c>
      <c r="N123" s="83"/>
      <c r="O123" s="83">
        <f t="shared" ref="O123:O152" si="71">O90</f>
        <v>0</v>
      </c>
      <c r="P123" s="83"/>
      <c r="Q123" s="83">
        <f t="shared" si="68"/>
        <v>-1040853</v>
      </c>
      <c r="R123" s="83">
        <f t="shared" si="68"/>
        <v>-1040853</v>
      </c>
      <c r="S123" s="83">
        <f>(R123-S90)</f>
        <v>-1040853</v>
      </c>
      <c r="T123" s="83">
        <f>(S123-T90)</f>
        <v>-1040853</v>
      </c>
      <c r="U123" s="83">
        <f>(T123-U90)</f>
        <v>-1040853</v>
      </c>
      <c r="V123" s="83">
        <f t="shared" ref="V123:W138" si="72">V90</f>
        <v>1013985</v>
      </c>
      <c r="W123" s="83">
        <f t="shared" si="72"/>
        <v>1013985</v>
      </c>
      <c r="X123" s="83">
        <f t="shared" si="69"/>
        <v>1013985</v>
      </c>
      <c r="Y123" s="83">
        <f t="shared" si="69"/>
        <v>1013985</v>
      </c>
      <c r="Z123" s="83">
        <f>Y123+Z90</f>
        <v>1013985</v>
      </c>
      <c r="AA123" s="83"/>
      <c r="AB123" s="93"/>
      <c r="AC123" s="93"/>
    </row>
    <row r="124" spans="1:39" x14ac:dyDescent="0.35">
      <c r="A124" s="130"/>
      <c r="B124" s="130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2"/>
      <c r="O124" s="83">
        <f t="shared" si="71"/>
        <v>2</v>
      </c>
      <c r="P124" s="132"/>
      <c r="Q124" s="83">
        <f t="shared" si="68"/>
        <v>-1040853</v>
      </c>
      <c r="R124" s="83">
        <f t="shared" si="68"/>
        <v>-1040853</v>
      </c>
      <c r="S124" s="83">
        <f>(R124-S91)</f>
        <v>-1040853</v>
      </c>
      <c r="T124" s="83">
        <f t="shared" ref="T124:U139" si="73">(S124-T91)</f>
        <v>-1040853</v>
      </c>
      <c r="U124" s="83">
        <f t="shared" si="73"/>
        <v>-1040853</v>
      </c>
      <c r="V124" s="83">
        <f t="shared" si="72"/>
        <v>1013985</v>
      </c>
      <c r="W124" s="83">
        <f t="shared" si="72"/>
        <v>1013985</v>
      </c>
      <c r="X124" s="83">
        <f t="shared" si="69"/>
        <v>1013985</v>
      </c>
      <c r="Y124" s="83">
        <f t="shared" si="69"/>
        <v>1013985</v>
      </c>
      <c r="Z124" s="83">
        <f t="shared" si="69"/>
        <v>1013985</v>
      </c>
      <c r="AA124" s="132"/>
      <c r="AB124" s="93"/>
      <c r="AC124" s="93"/>
    </row>
    <row r="125" spans="1:39" x14ac:dyDescent="0.35">
      <c r="A125" s="120"/>
      <c r="B125" s="120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83">
        <f t="shared" si="71"/>
        <v>2</v>
      </c>
      <c r="P125" s="132"/>
      <c r="Q125" s="83">
        <f t="shared" si="68"/>
        <v>-1057102.5</v>
      </c>
      <c r="R125" s="83">
        <f t="shared" si="68"/>
        <v>-1057102.5</v>
      </c>
      <c r="S125" s="83">
        <f t="shared" ref="S125:U140" si="74">(R125-S92)</f>
        <v>-1057102.5</v>
      </c>
      <c r="T125" s="83">
        <f t="shared" si="73"/>
        <v>-1057102.5</v>
      </c>
      <c r="U125" s="83">
        <f t="shared" si="73"/>
        <v>-1057102.5</v>
      </c>
      <c r="V125" s="83">
        <f t="shared" si="72"/>
        <v>1032790.5</v>
      </c>
      <c r="W125" s="83">
        <f t="shared" si="72"/>
        <v>1032790.5</v>
      </c>
      <c r="X125" s="83">
        <f t="shared" si="69"/>
        <v>1032790.5</v>
      </c>
      <c r="Y125" s="83">
        <f t="shared" si="69"/>
        <v>1032790.5</v>
      </c>
      <c r="Z125" s="83">
        <f t="shared" si="69"/>
        <v>1032790.5</v>
      </c>
      <c r="AA125" s="132"/>
      <c r="AB125" s="93"/>
      <c r="AC125" s="93"/>
    </row>
    <row r="126" spans="1:39" x14ac:dyDescent="0.35">
      <c r="A126" s="92" t="s">
        <v>32</v>
      </c>
      <c r="B126" s="94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83">
        <f t="shared" si="71"/>
        <v>2</v>
      </c>
      <c r="P126" s="93"/>
      <c r="Q126" s="83">
        <f t="shared" si="68"/>
        <v>-1057102.5</v>
      </c>
      <c r="R126" s="83">
        <f t="shared" si="68"/>
        <v>-1057102.5</v>
      </c>
      <c r="S126" s="83">
        <f t="shared" si="74"/>
        <v>-1057102.5</v>
      </c>
      <c r="T126" s="83">
        <f t="shared" si="73"/>
        <v>-1057102.5</v>
      </c>
      <c r="U126" s="83">
        <f t="shared" si="73"/>
        <v>-1057102.5</v>
      </c>
      <c r="V126" s="83">
        <f t="shared" si="72"/>
        <v>1032790.5</v>
      </c>
      <c r="W126" s="83">
        <f t="shared" si="72"/>
        <v>1032790.5</v>
      </c>
      <c r="X126" s="83">
        <f t="shared" si="69"/>
        <v>1032790.5</v>
      </c>
      <c r="Y126" s="83">
        <f t="shared" si="69"/>
        <v>1032790.5</v>
      </c>
      <c r="Z126" s="83">
        <f t="shared" si="69"/>
        <v>1032790.5</v>
      </c>
      <c r="AA126" s="93"/>
      <c r="AB126" s="93"/>
      <c r="AC126" s="93"/>
    </row>
    <row r="127" spans="1:39" x14ac:dyDescent="0.35">
      <c r="A127" s="92" t="s">
        <v>33</v>
      </c>
      <c r="B127" s="94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83">
        <f t="shared" si="71"/>
        <v>5</v>
      </c>
      <c r="P127" s="93"/>
      <c r="Q127" s="83">
        <f t="shared" si="68"/>
        <v>-1057102.5</v>
      </c>
      <c r="R127" s="83">
        <f t="shared" si="68"/>
        <v>-1057102.5</v>
      </c>
      <c r="S127" s="83">
        <f t="shared" si="74"/>
        <v>-1057102.5</v>
      </c>
      <c r="T127" s="83">
        <f t="shared" si="73"/>
        <v>-1057102.5</v>
      </c>
      <c r="U127" s="83">
        <f t="shared" si="73"/>
        <v>-1057102.5</v>
      </c>
      <c r="V127" s="83">
        <f t="shared" si="72"/>
        <v>1032790.5</v>
      </c>
      <c r="W127" s="83">
        <f t="shared" si="72"/>
        <v>1032790.5</v>
      </c>
      <c r="X127" s="83">
        <f t="shared" si="69"/>
        <v>1032790.5</v>
      </c>
      <c r="Y127" s="83">
        <f t="shared" si="69"/>
        <v>1032790.5</v>
      </c>
      <c r="Z127" s="83">
        <f t="shared" si="69"/>
        <v>1032790.5</v>
      </c>
      <c r="AA127" s="93"/>
      <c r="AB127" s="93"/>
      <c r="AC127" s="93"/>
    </row>
    <row r="128" spans="1:39" x14ac:dyDescent="0.35">
      <c r="A128" s="94"/>
      <c r="B128" s="94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83">
        <f t="shared" si="71"/>
        <v>5</v>
      </c>
      <c r="P128" s="93"/>
      <c r="Q128" s="83">
        <f t="shared" si="68"/>
        <v>-1086645.5999999999</v>
      </c>
      <c r="R128" s="83">
        <f t="shared" si="68"/>
        <v>-1086645.5999999999</v>
      </c>
      <c r="S128" s="83">
        <f t="shared" si="74"/>
        <v>-1086645.5999999999</v>
      </c>
      <c r="T128" s="83">
        <f t="shared" si="73"/>
        <v>-1086645.5999999999</v>
      </c>
      <c r="U128" s="83">
        <f t="shared" si="73"/>
        <v>-1086645.5999999999</v>
      </c>
      <c r="V128" s="83">
        <f t="shared" si="72"/>
        <v>1060950.5999999999</v>
      </c>
      <c r="W128" s="83">
        <f t="shared" si="72"/>
        <v>1060950.5999999999</v>
      </c>
      <c r="X128" s="83">
        <f t="shared" si="69"/>
        <v>1060950.5999999999</v>
      </c>
      <c r="Y128" s="83">
        <f t="shared" si="69"/>
        <v>1060950.5999999999</v>
      </c>
      <c r="Z128" s="83">
        <f t="shared" si="69"/>
        <v>1060950.5999999999</v>
      </c>
      <c r="AA128" s="93"/>
      <c r="AB128" s="93"/>
      <c r="AC128" s="93"/>
    </row>
    <row r="129" spans="1:29" x14ac:dyDescent="0.35">
      <c r="A129" s="94"/>
      <c r="B129" s="94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83">
        <f t="shared" si="71"/>
        <v>5</v>
      </c>
      <c r="P129" s="93"/>
      <c r="Q129" s="83">
        <f t="shared" si="68"/>
        <v>-1086645.5999999999</v>
      </c>
      <c r="R129" s="83">
        <f t="shared" si="68"/>
        <v>-1086645.5999999999</v>
      </c>
      <c r="S129" s="83">
        <f t="shared" si="74"/>
        <v>-1086645.5999999999</v>
      </c>
      <c r="T129" s="83">
        <f t="shared" si="73"/>
        <v>-1086645.5999999999</v>
      </c>
      <c r="U129" s="83">
        <f t="shared" si="73"/>
        <v>-1086645.5999999999</v>
      </c>
      <c r="V129" s="83">
        <f t="shared" si="72"/>
        <v>1060950.5999999999</v>
      </c>
      <c r="W129" s="83">
        <f t="shared" si="72"/>
        <v>1060950.5999999999</v>
      </c>
      <c r="X129" s="83">
        <f t="shared" si="69"/>
        <v>1060950.5999999999</v>
      </c>
      <c r="Y129" s="83">
        <f t="shared" si="69"/>
        <v>1060950.5999999999</v>
      </c>
      <c r="Z129" s="83">
        <f t="shared" si="69"/>
        <v>1060950.5999999999</v>
      </c>
      <c r="AA129" s="93"/>
      <c r="AB129" s="93"/>
      <c r="AC129" s="93"/>
    </row>
    <row r="130" spans="1:29" x14ac:dyDescent="0.35">
      <c r="A130" s="94"/>
      <c r="B130" s="94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83">
        <f t="shared" si="71"/>
        <v>10</v>
      </c>
      <c r="P130" s="93"/>
      <c r="Q130" s="83">
        <f t="shared" si="68"/>
        <v>-1086645.5999999999</v>
      </c>
      <c r="R130" s="83">
        <f t="shared" si="68"/>
        <v>-1086645.5999999999</v>
      </c>
      <c r="S130" s="83">
        <f t="shared" si="74"/>
        <v>-1086645.5999999999</v>
      </c>
      <c r="T130" s="83">
        <f t="shared" si="73"/>
        <v>-1086645.5999999999</v>
      </c>
      <c r="U130" s="83">
        <f t="shared" si="73"/>
        <v>-1086645.5999999999</v>
      </c>
      <c r="V130" s="83">
        <f t="shared" si="72"/>
        <v>1060950.5999999999</v>
      </c>
      <c r="W130" s="83">
        <f t="shared" si="72"/>
        <v>1060950.5999999999</v>
      </c>
      <c r="X130" s="83">
        <f t="shared" si="69"/>
        <v>1060950.5999999999</v>
      </c>
      <c r="Y130" s="83">
        <f t="shared" si="69"/>
        <v>1060950.5999999999</v>
      </c>
      <c r="Z130" s="83">
        <f t="shared" si="69"/>
        <v>1060950.5999999999</v>
      </c>
      <c r="AA130" s="93"/>
      <c r="AB130" s="93"/>
      <c r="AC130" s="93"/>
    </row>
    <row r="131" spans="1:29" x14ac:dyDescent="0.35">
      <c r="A131" s="94"/>
      <c r="B131" s="94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83">
        <f t="shared" si="71"/>
        <v>10</v>
      </c>
      <c r="P131" s="93"/>
      <c r="Q131" s="83">
        <f t="shared" si="68"/>
        <v>-758280</v>
      </c>
      <c r="R131" s="83">
        <f t="shared" si="68"/>
        <v>-758280</v>
      </c>
      <c r="S131" s="83">
        <f t="shared" si="74"/>
        <v>-758280</v>
      </c>
      <c r="T131" s="83">
        <f t="shared" si="73"/>
        <v>-758280</v>
      </c>
      <c r="U131" s="83">
        <f t="shared" si="73"/>
        <v>-758280</v>
      </c>
      <c r="V131" s="83">
        <f t="shared" si="72"/>
        <v>741865.5</v>
      </c>
      <c r="W131" s="83">
        <f t="shared" si="72"/>
        <v>736559.625</v>
      </c>
      <c r="X131" s="83">
        <f t="shared" si="69"/>
        <v>741855.75</v>
      </c>
      <c r="Y131" s="83">
        <f t="shared" si="69"/>
        <v>741865.5</v>
      </c>
      <c r="Z131" s="83">
        <f t="shared" si="69"/>
        <v>741865.5</v>
      </c>
      <c r="AA131" s="93"/>
      <c r="AB131" s="93"/>
      <c r="AC131" s="93"/>
    </row>
    <row r="132" spans="1:29" x14ac:dyDescent="0.35">
      <c r="A132" s="94"/>
      <c r="B132" s="94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83">
        <f t="shared" si="71"/>
        <v>10</v>
      </c>
      <c r="P132" s="93"/>
      <c r="Q132" s="83">
        <f t="shared" si="68"/>
        <v>-758280</v>
      </c>
      <c r="R132" s="83">
        <f t="shared" si="68"/>
        <v>-758280</v>
      </c>
      <c r="S132" s="83">
        <f t="shared" si="74"/>
        <v>-758280</v>
      </c>
      <c r="T132" s="83">
        <f t="shared" si="73"/>
        <v>-758280</v>
      </c>
      <c r="U132" s="83">
        <f t="shared" si="73"/>
        <v>-758280</v>
      </c>
      <c r="V132" s="83">
        <f t="shared" si="72"/>
        <v>741865.5</v>
      </c>
      <c r="W132" s="83">
        <f t="shared" si="72"/>
        <v>736559.625</v>
      </c>
      <c r="X132" s="83">
        <f t="shared" si="69"/>
        <v>741855.75</v>
      </c>
      <c r="Y132" s="83">
        <f t="shared" si="69"/>
        <v>741865.5</v>
      </c>
      <c r="Z132" s="83">
        <f t="shared" si="69"/>
        <v>741865.5</v>
      </c>
      <c r="AA132" s="93"/>
      <c r="AB132" s="93"/>
      <c r="AC132" s="93"/>
    </row>
    <row r="133" spans="1:29" x14ac:dyDescent="0.35">
      <c r="A133" s="94"/>
      <c r="B133" s="94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83">
        <f t="shared" si="71"/>
        <v>18</v>
      </c>
      <c r="P133" s="93"/>
      <c r="Q133" s="83">
        <f t="shared" si="68"/>
        <v>-758280</v>
      </c>
      <c r="R133" s="83">
        <f t="shared" si="68"/>
        <v>-758280</v>
      </c>
      <c r="S133" s="83">
        <f t="shared" si="74"/>
        <v>-758280</v>
      </c>
      <c r="T133" s="83">
        <f t="shared" si="73"/>
        <v>-758280</v>
      </c>
      <c r="U133" s="83">
        <f t="shared" si="73"/>
        <v>-758280</v>
      </c>
      <c r="V133" s="83">
        <f t="shared" si="72"/>
        <v>741865.5</v>
      </c>
      <c r="W133" s="83">
        <f t="shared" si="72"/>
        <v>736559.625</v>
      </c>
      <c r="X133" s="83">
        <f t="shared" si="69"/>
        <v>741855.75</v>
      </c>
      <c r="Y133" s="83">
        <f t="shared" si="69"/>
        <v>741865.5</v>
      </c>
      <c r="Z133" s="83">
        <f t="shared" si="69"/>
        <v>741865.5</v>
      </c>
      <c r="AA133" s="93"/>
      <c r="AB133" s="93"/>
      <c r="AC133" s="93"/>
    </row>
    <row r="134" spans="1:29" x14ac:dyDescent="0.35">
      <c r="A134" s="94"/>
      <c r="B134" s="94"/>
      <c r="C134" s="93"/>
      <c r="D134" s="93"/>
      <c r="E134" s="93"/>
      <c r="F134" s="93"/>
      <c r="G134" s="93"/>
      <c r="H134" s="93"/>
      <c r="I134" s="93"/>
      <c r="J134" s="93" t="s">
        <v>68</v>
      </c>
      <c r="K134" s="93"/>
      <c r="L134" s="93"/>
      <c r="M134" s="93"/>
      <c r="N134" s="93"/>
      <c r="O134" s="83">
        <f t="shared" si="71"/>
        <v>18</v>
      </c>
      <c r="P134" s="93"/>
      <c r="Q134" s="83">
        <f t="shared" si="68"/>
        <v>-1010501.9999999999</v>
      </c>
      <c r="R134" s="83">
        <f t="shared" si="68"/>
        <v>-861604.28571428568</v>
      </c>
      <c r="S134" s="83">
        <f t="shared" si="74"/>
        <v>-1008607.7142857142</v>
      </c>
      <c r="T134" s="83">
        <f t="shared" si="73"/>
        <v>-1009892.5714285714</v>
      </c>
      <c r="U134" s="83">
        <f t="shared" si="73"/>
        <v>-1010501.9999999999</v>
      </c>
      <c r="V134" s="83">
        <f t="shared" si="72"/>
        <v>994401.42857142852</v>
      </c>
      <c r="W134" s="83">
        <f t="shared" si="72"/>
        <v>620458.28571428568</v>
      </c>
      <c r="X134" s="83">
        <f t="shared" si="69"/>
        <v>989510.14285714272</v>
      </c>
      <c r="Y134" s="83">
        <f t="shared" si="69"/>
        <v>992148.42857142841</v>
      </c>
      <c r="Z134" s="83">
        <f t="shared" si="69"/>
        <v>994401.42857142841</v>
      </c>
      <c r="AA134" s="93"/>
      <c r="AB134" s="93"/>
      <c r="AC134" s="93"/>
    </row>
    <row r="135" spans="1:29" x14ac:dyDescent="0.35">
      <c r="A135" s="94"/>
      <c r="B135" s="94"/>
      <c r="C135" s="93"/>
      <c r="D135" s="93"/>
      <c r="E135" s="93"/>
      <c r="F135" s="93"/>
      <c r="G135" s="93"/>
      <c r="H135" s="93"/>
      <c r="I135" s="93"/>
      <c r="J135" s="93" t="s">
        <v>67</v>
      </c>
      <c r="K135" s="93"/>
      <c r="L135" s="93"/>
      <c r="M135" s="93"/>
      <c r="N135" s="93"/>
      <c r="O135" s="83">
        <f t="shared" si="71"/>
        <v>18</v>
      </c>
      <c r="P135" s="93"/>
      <c r="Q135" s="83">
        <f t="shared" si="68"/>
        <v>-1010501.9999999999</v>
      </c>
      <c r="R135" s="83">
        <f t="shared" si="68"/>
        <v>-861604.28571428568</v>
      </c>
      <c r="S135" s="83">
        <f t="shared" si="74"/>
        <v>-1008607.7142857142</v>
      </c>
      <c r="T135" s="83">
        <f t="shared" si="73"/>
        <v>-1009892.5714285714</v>
      </c>
      <c r="U135" s="83">
        <f t="shared" si="73"/>
        <v>-1010501.9999999999</v>
      </c>
      <c r="V135" s="83">
        <f t="shared" si="72"/>
        <v>994401.42857142852</v>
      </c>
      <c r="W135" s="83">
        <f t="shared" si="72"/>
        <v>620458.28571428568</v>
      </c>
      <c r="X135" s="83">
        <f t="shared" si="69"/>
        <v>989510.14285714272</v>
      </c>
      <c r="Y135" s="83">
        <f t="shared" si="69"/>
        <v>992148.42857142841</v>
      </c>
      <c r="Z135" s="83">
        <f t="shared" si="69"/>
        <v>994401.42857142841</v>
      </c>
      <c r="AA135" s="93"/>
      <c r="AB135" s="93"/>
      <c r="AC135" s="93"/>
    </row>
    <row r="136" spans="1:29" x14ac:dyDescent="0.35">
      <c r="A136" s="94"/>
      <c r="B136" s="94"/>
      <c r="C136" s="93"/>
      <c r="D136" s="93"/>
      <c r="E136" s="93"/>
      <c r="F136" s="93"/>
      <c r="G136" s="93"/>
      <c r="H136" s="93"/>
      <c r="I136" s="93"/>
      <c r="J136" s="93" t="s">
        <v>69</v>
      </c>
      <c r="K136" s="93"/>
      <c r="L136" s="93"/>
      <c r="M136" s="93"/>
      <c r="N136" s="93"/>
      <c r="O136" s="83">
        <f t="shared" si="71"/>
        <v>25</v>
      </c>
      <c r="P136" s="93"/>
      <c r="Q136" s="83">
        <f t="shared" si="68"/>
        <v>-1010501.9999999999</v>
      </c>
      <c r="R136" s="83">
        <f t="shared" si="68"/>
        <v>-861604.28571428568</v>
      </c>
      <c r="S136" s="83">
        <f t="shared" si="74"/>
        <v>-1008607.7142857142</v>
      </c>
      <c r="T136" s="83">
        <f t="shared" si="73"/>
        <v>-1009892.5714285714</v>
      </c>
      <c r="U136" s="83">
        <f t="shared" si="73"/>
        <v>-1010501.9999999999</v>
      </c>
      <c r="V136" s="83">
        <f t="shared" si="72"/>
        <v>994401.42857142852</v>
      </c>
      <c r="W136" s="83">
        <f t="shared" si="72"/>
        <v>620458.28571428568</v>
      </c>
      <c r="X136" s="83">
        <f t="shared" si="69"/>
        <v>989510.14285714272</v>
      </c>
      <c r="Y136" s="83">
        <f t="shared" si="69"/>
        <v>992148.42857142841</v>
      </c>
      <c r="Z136" s="83">
        <f t="shared" si="69"/>
        <v>994401.42857142841</v>
      </c>
      <c r="AA136" s="93"/>
      <c r="AB136" s="93"/>
      <c r="AC136" s="93"/>
    </row>
    <row r="137" spans="1:29" x14ac:dyDescent="0.35">
      <c r="A137" s="94"/>
      <c r="B137" s="94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83">
        <f t="shared" si="71"/>
        <v>25</v>
      </c>
      <c r="P137" s="93"/>
      <c r="Q137" s="83">
        <f t="shared" si="68"/>
        <v>-908200</v>
      </c>
      <c r="R137" s="83">
        <f t="shared" si="68"/>
        <v>-214217.2</v>
      </c>
      <c r="S137" s="83">
        <f t="shared" si="74"/>
        <v>-891720.2</v>
      </c>
      <c r="T137" s="83">
        <f t="shared" si="73"/>
        <v>-901840.39999999991</v>
      </c>
      <c r="U137" s="83">
        <f t="shared" si="73"/>
        <v>-908199.99999999988</v>
      </c>
      <c r="V137" s="83">
        <f t="shared" si="72"/>
        <v>965702.8</v>
      </c>
      <c r="W137" s="83">
        <f t="shared" si="72"/>
        <v>186518.6</v>
      </c>
      <c r="X137" s="83">
        <f t="shared" si="69"/>
        <v>920610.2</v>
      </c>
      <c r="Y137" s="83">
        <f t="shared" si="69"/>
        <v>954251.79999999993</v>
      </c>
      <c r="Z137" s="83">
        <f t="shared" si="69"/>
        <v>965702.79999999993</v>
      </c>
      <c r="AA137" s="93"/>
      <c r="AB137" s="93"/>
      <c r="AC137" s="93"/>
    </row>
    <row r="138" spans="1:29" x14ac:dyDescent="0.35">
      <c r="A138" s="94"/>
      <c r="B138" s="94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83">
        <f t="shared" si="71"/>
        <v>25</v>
      </c>
      <c r="P138" s="93"/>
      <c r="Q138" s="83">
        <f t="shared" ref="Q138:R152" si="75">(Q105)*-1</f>
        <v>-908200</v>
      </c>
      <c r="R138" s="83">
        <f t="shared" si="75"/>
        <v>-214217.2</v>
      </c>
      <c r="S138" s="83">
        <f t="shared" si="74"/>
        <v>-891720.2</v>
      </c>
      <c r="T138" s="83">
        <f t="shared" si="73"/>
        <v>-901840.39999999991</v>
      </c>
      <c r="U138" s="83">
        <f t="shared" si="73"/>
        <v>-908199.99999999988</v>
      </c>
      <c r="V138" s="83">
        <f t="shared" si="72"/>
        <v>965702.8</v>
      </c>
      <c r="W138" s="83">
        <f t="shared" si="72"/>
        <v>186518.6</v>
      </c>
      <c r="X138" s="83">
        <f t="shared" ref="X138:Z152" si="76">W138+X105</f>
        <v>920610.2</v>
      </c>
      <c r="Y138" s="83">
        <f t="shared" si="76"/>
        <v>954251.79999999993</v>
      </c>
      <c r="Z138" s="83">
        <f t="shared" si="76"/>
        <v>965702.79999999993</v>
      </c>
      <c r="AA138" s="93"/>
      <c r="AB138" s="93"/>
      <c r="AC138" s="93"/>
    </row>
    <row r="139" spans="1:29" x14ac:dyDescent="0.35">
      <c r="A139" s="94"/>
      <c r="B139" s="94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83">
        <f t="shared" si="71"/>
        <v>40</v>
      </c>
      <c r="P139" s="93"/>
      <c r="Q139" s="83">
        <f t="shared" si="75"/>
        <v>-908200</v>
      </c>
      <c r="R139" s="83">
        <f t="shared" si="75"/>
        <v>-214217.2</v>
      </c>
      <c r="S139" s="83">
        <f t="shared" si="74"/>
        <v>-891720.2</v>
      </c>
      <c r="T139" s="83">
        <f t="shared" si="73"/>
        <v>-901840.39999999991</v>
      </c>
      <c r="U139" s="83">
        <f t="shared" si="73"/>
        <v>-908199.99999999988</v>
      </c>
      <c r="V139" s="83">
        <f t="shared" ref="V139:X152" si="77">V106</f>
        <v>965702.8</v>
      </c>
      <c r="W139" s="83">
        <f t="shared" si="77"/>
        <v>186518.6</v>
      </c>
      <c r="X139" s="83">
        <f t="shared" si="76"/>
        <v>920610.2</v>
      </c>
      <c r="Y139" s="83">
        <f t="shared" si="76"/>
        <v>954251.79999999993</v>
      </c>
      <c r="Z139" s="83">
        <f t="shared" si="76"/>
        <v>965702.79999999993</v>
      </c>
      <c r="AA139" s="93"/>
      <c r="AB139" s="93"/>
      <c r="AC139" s="93"/>
    </row>
    <row r="140" spans="1:29" x14ac:dyDescent="0.35">
      <c r="A140" s="94"/>
      <c r="B140" s="94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83">
        <f t="shared" si="71"/>
        <v>40</v>
      </c>
      <c r="P140" s="93"/>
      <c r="Q140" s="83">
        <f t="shared" si="75"/>
        <v>-724912.6</v>
      </c>
      <c r="R140" s="83">
        <f t="shared" si="75"/>
        <v>-69099.600000000006</v>
      </c>
      <c r="S140" s="83">
        <f t="shared" si="74"/>
        <v>-687868.79999999993</v>
      </c>
      <c r="T140" s="83">
        <f t="shared" si="74"/>
        <v>-716010.99999999988</v>
      </c>
      <c r="U140" s="83">
        <f t="shared" si="74"/>
        <v>-724912.59999999986</v>
      </c>
      <c r="V140" s="83">
        <f t="shared" si="77"/>
        <v>837972.4</v>
      </c>
      <c r="W140" s="83">
        <f t="shared" si="77"/>
        <v>95077.8</v>
      </c>
      <c r="X140" s="83">
        <f t="shared" si="76"/>
        <v>698511</v>
      </c>
      <c r="Y140" s="83">
        <f t="shared" si="76"/>
        <v>824737</v>
      </c>
      <c r="Z140" s="83">
        <f t="shared" si="76"/>
        <v>837972.4</v>
      </c>
      <c r="AA140" s="93"/>
      <c r="AB140" s="93"/>
      <c r="AC140" s="93"/>
    </row>
    <row r="141" spans="1:29" x14ac:dyDescent="0.35">
      <c r="A141" s="94"/>
      <c r="B141" s="94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83">
        <f t="shared" si="71"/>
        <v>40</v>
      </c>
      <c r="P141" s="93"/>
      <c r="Q141" s="83">
        <f t="shared" si="75"/>
        <v>-724912.6</v>
      </c>
      <c r="R141" s="83">
        <f t="shared" si="75"/>
        <v>-69099.600000000006</v>
      </c>
      <c r="S141" s="83">
        <f t="shared" ref="S141:U152" si="78">(R141-S108)</f>
        <v>-687868.79999999993</v>
      </c>
      <c r="T141" s="83">
        <f t="shared" si="78"/>
        <v>-716010.99999999988</v>
      </c>
      <c r="U141" s="83">
        <f t="shared" si="78"/>
        <v>-724912.59999999986</v>
      </c>
      <c r="V141" s="83">
        <f t="shared" si="77"/>
        <v>837972.4</v>
      </c>
      <c r="W141" s="83">
        <f t="shared" si="77"/>
        <v>95077.8</v>
      </c>
      <c r="X141" s="83">
        <f t="shared" si="76"/>
        <v>698511</v>
      </c>
      <c r="Y141" s="83">
        <f t="shared" si="76"/>
        <v>824737</v>
      </c>
      <c r="Z141" s="83">
        <f t="shared" si="76"/>
        <v>837972.4</v>
      </c>
      <c r="AA141" s="93"/>
      <c r="AB141" s="93"/>
      <c r="AC141" s="93"/>
    </row>
    <row r="142" spans="1:29" x14ac:dyDescent="0.35">
      <c r="A142" s="94"/>
      <c r="B142" s="94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83">
        <f t="shared" si="71"/>
        <v>55</v>
      </c>
      <c r="P142" s="93"/>
      <c r="Q142" s="83">
        <f t="shared" si="75"/>
        <v>-724912.6</v>
      </c>
      <c r="R142" s="83">
        <f t="shared" si="75"/>
        <v>-69099.600000000006</v>
      </c>
      <c r="S142" s="83">
        <f t="shared" si="78"/>
        <v>-687868.79999999993</v>
      </c>
      <c r="T142" s="83">
        <f t="shared" si="78"/>
        <v>-716010.99999999988</v>
      </c>
      <c r="U142" s="83">
        <f t="shared" si="78"/>
        <v>-724912.59999999986</v>
      </c>
      <c r="V142" s="83">
        <f t="shared" si="77"/>
        <v>837972.4</v>
      </c>
      <c r="W142" s="83">
        <f t="shared" si="77"/>
        <v>95077.8</v>
      </c>
      <c r="X142" s="83">
        <f t="shared" si="76"/>
        <v>698511</v>
      </c>
      <c r="Y142" s="83">
        <f t="shared" si="76"/>
        <v>824737</v>
      </c>
      <c r="Z142" s="83">
        <f>Y142+Z109</f>
        <v>837972.4</v>
      </c>
      <c r="AA142" s="93"/>
      <c r="AB142" s="93"/>
      <c r="AC142" s="93"/>
    </row>
    <row r="143" spans="1:29" x14ac:dyDescent="0.35">
      <c r="A143" s="94"/>
      <c r="B143" s="94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83">
        <f>O110</f>
        <v>55</v>
      </c>
      <c r="P143" s="93"/>
      <c r="Q143" s="83">
        <f t="shared" si="75"/>
        <v>-585707.4</v>
      </c>
      <c r="R143" s="83">
        <f t="shared" si="75"/>
        <v>-50161.2</v>
      </c>
      <c r="S143" s="83">
        <f t="shared" si="78"/>
        <v>-518545.5</v>
      </c>
      <c r="T143" s="83">
        <f t="shared" si="78"/>
        <v>-579961.19999999995</v>
      </c>
      <c r="U143" s="83">
        <f t="shared" si="78"/>
        <v>-585707.39999999991</v>
      </c>
      <c r="V143" s="83">
        <f t="shared" si="77"/>
        <v>656667</v>
      </c>
      <c r="W143" s="83">
        <f t="shared" si="77"/>
        <v>70300.2</v>
      </c>
      <c r="X143" s="83">
        <f t="shared" si="76"/>
        <v>450708</v>
      </c>
      <c r="Y143" s="83">
        <f t="shared" si="76"/>
        <v>649707.30000000005</v>
      </c>
      <c r="Z143" s="83">
        <f t="shared" si="76"/>
        <v>656667</v>
      </c>
      <c r="AA143" s="93"/>
      <c r="AB143" s="93"/>
      <c r="AC143" s="93"/>
    </row>
    <row r="144" spans="1:29" x14ac:dyDescent="0.35">
      <c r="A144" s="94"/>
      <c r="B144" s="94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83">
        <f t="shared" si="71"/>
        <v>55</v>
      </c>
      <c r="P144" s="93"/>
      <c r="Q144" s="83">
        <f t="shared" si="75"/>
        <v>-585707.4</v>
      </c>
      <c r="R144" s="83">
        <f t="shared" si="75"/>
        <v>-50161.2</v>
      </c>
      <c r="S144" s="83">
        <f t="shared" si="78"/>
        <v>-518545.5</v>
      </c>
      <c r="T144" s="83">
        <f t="shared" si="78"/>
        <v>-579961.19999999995</v>
      </c>
      <c r="U144" s="83">
        <f t="shared" si="78"/>
        <v>-585707.39999999991</v>
      </c>
      <c r="V144" s="83">
        <f t="shared" si="77"/>
        <v>656667</v>
      </c>
      <c r="W144" s="83">
        <f t="shared" si="77"/>
        <v>70300.2</v>
      </c>
      <c r="X144" s="83">
        <f t="shared" si="76"/>
        <v>450708</v>
      </c>
      <c r="Y144" s="83">
        <f t="shared" si="76"/>
        <v>649707.30000000005</v>
      </c>
      <c r="Z144" s="83">
        <f t="shared" si="76"/>
        <v>656667</v>
      </c>
      <c r="AA144" s="93"/>
      <c r="AB144" s="93"/>
      <c r="AC144" s="93"/>
    </row>
    <row r="145" spans="1:29" x14ac:dyDescent="0.35">
      <c r="A145" s="94"/>
      <c r="B145" s="94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83">
        <f>O112</f>
        <v>65</v>
      </c>
      <c r="P145" s="93"/>
      <c r="Q145" s="83">
        <f t="shared" si="75"/>
        <v>-585707.4</v>
      </c>
      <c r="R145" s="83">
        <f t="shared" si="75"/>
        <v>-50161.2</v>
      </c>
      <c r="S145" s="83">
        <f t="shared" si="78"/>
        <v>-518545.5</v>
      </c>
      <c r="T145" s="83">
        <f t="shared" si="78"/>
        <v>-579961.19999999995</v>
      </c>
      <c r="U145" s="83">
        <f t="shared" si="78"/>
        <v>-585707.39999999991</v>
      </c>
      <c r="V145" s="83">
        <f t="shared" si="77"/>
        <v>656667</v>
      </c>
      <c r="W145" s="83">
        <f t="shared" si="77"/>
        <v>70300.2</v>
      </c>
      <c r="X145" s="83">
        <f t="shared" si="76"/>
        <v>450708</v>
      </c>
      <c r="Y145" s="83">
        <f t="shared" si="76"/>
        <v>649707.30000000005</v>
      </c>
      <c r="Z145" s="83">
        <f t="shared" si="76"/>
        <v>656667</v>
      </c>
      <c r="AA145" s="93"/>
      <c r="AB145" s="93"/>
      <c r="AC145" s="93"/>
    </row>
    <row r="146" spans="1:29" x14ac:dyDescent="0.35">
      <c r="O146" s="83">
        <f t="shared" si="71"/>
        <v>65</v>
      </c>
      <c r="Q146" s="83">
        <f t="shared" si="75"/>
        <v>-300514.40000000002</v>
      </c>
      <c r="R146" s="83">
        <f t="shared" si="75"/>
        <v>-22691.4</v>
      </c>
      <c r="S146" s="83">
        <f t="shared" si="78"/>
        <v>-222706.4</v>
      </c>
      <c r="T146" s="83">
        <f t="shared" si="78"/>
        <v>-298754.59999999998</v>
      </c>
      <c r="U146" s="83">
        <f t="shared" si="78"/>
        <v>-300514.39999999997</v>
      </c>
      <c r="V146" s="83">
        <f t="shared" si="77"/>
        <v>383380.4</v>
      </c>
      <c r="W146" s="83">
        <f t="shared" si="77"/>
        <v>39213.199999999997</v>
      </c>
      <c r="X146" s="83">
        <f t="shared" si="76"/>
        <v>165039.4</v>
      </c>
      <c r="Y146" s="83">
        <f t="shared" si="76"/>
        <v>380992.8</v>
      </c>
      <c r="Z146" s="83">
        <f t="shared" si="76"/>
        <v>383380.39999999997</v>
      </c>
    </row>
    <row r="147" spans="1:29" x14ac:dyDescent="0.35">
      <c r="O147" s="83">
        <f>O114</f>
        <v>65</v>
      </c>
      <c r="Q147" s="83">
        <f t="shared" si="75"/>
        <v>-300514.40000000002</v>
      </c>
      <c r="R147" s="83">
        <f t="shared" si="75"/>
        <v>-22691.4</v>
      </c>
      <c r="S147" s="83">
        <f t="shared" si="78"/>
        <v>-222706.4</v>
      </c>
      <c r="T147" s="83">
        <f t="shared" si="78"/>
        <v>-298754.59999999998</v>
      </c>
      <c r="U147" s="83">
        <f t="shared" si="78"/>
        <v>-300514.39999999997</v>
      </c>
      <c r="V147" s="83">
        <f t="shared" si="77"/>
        <v>383380.4</v>
      </c>
      <c r="W147" s="83">
        <f t="shared" si="77"/>
        <v>39213.199999999997</v>
      </c>
      <c r="X147" s="83">
        <f t="shared" si="76"/>
        <v>165039.4</v>
      </c>
      <c r="Y147" s="83">
        <f t="shared" si="76"/>
        <v>380992.8</v>
      </c>
      <c r="Z147" s="83">
        <f t="shared" si="76"/>
        <v>383380.39999999997</v>
      </c>
    </row>
    <row r="148" spans="1:29" x14ac:dyDescent="0.35">
      <c r="O148" s="83">
        <f t="shared" si="71"/>
        <v>80</v>
      </c>
      <c r="Q148" s="83">
        <f t="shared" si="75"/>
        <v>-300514.40000000002</v>
      </c>
      <c r="R148" s="83">
        <f t="shared" si="75"/>
        <v>-22691.4</v>
      </c>
      <c r="S148" s="83">
        <f t="shared" si="78"/>
        <v>-222706.4</v>
      </c>
      <c r="T148" s="83">
        <f t="shared" si="78"/>
        <v>-298754.59999999998</v>
      </c>
      <c r="U148" s="83">
        <f t="shared" si="78"/>
        <v>-300514.39999999997</v>
      </c>
      <c r="V148" s="83">
        <f t="shared" si="77"/>
        <v>383380.4</v>
      </c>
      <c r="W148" s="83">
        <f t="shared" si="77"/>
        <v>39213.199999999997</v>
      </c>
      <c r="X148" s="83">
        <f t="shared" si="76"/>
        <v>165039.4</v>
      </c>
      <c r="Y148" s="83">
        <f t="shared" si="76"/>
        <v>380992.8</v>
      </c>
      <c r="Z148" s="83">
        <f t="shared" si="76"/>
        <v>383380.39999999997</v>
      </c>
    </row>
    <row r="149" spans="1:29" x14ac:dyDescent="0.35">
      <c r="O149" s="83">
        <f t="shared" si="71"/>
        <v>80</v>
      </c>
      <c r="Q149" s="83">
        <f t="shared" si="75"/>
        <v>-24877.949999999997</v>
      </c>
      <c r="R149" s="83">
        <f t="shared" si="75"/>
        <v>-1473.1499999999999</v>
      </c>
      <c r="S149" s="83">
        <f t="shared" si="78"/>
        <v>-10949.099999999999</v>
      </c>
      <c r="T149" s="83">
        <f t="shared" si="78"/>
        <v>-24783.899999999998</v>
      </c>
      <c r="U149" s="83">
        <f t="shared" si="78"/>
        <v>-24837.3</v>
      </c>
      <c r="V149" s="83">
        <f t="shared" si="77"/>
        <v>44333.25</v>
      </c>
      <c r="W149" s="83">
        <f t="shared" si="77"/>
        <v>4182.3</v>
      </c>
      <c r="X149" s="83">
        <f t="shared" si="76"/>
        <v>8479.9500000000007</v>
      </c>
      <c r="Y149" s="83">
        <f t="shared" si="76"/>
        <v>44102.399999999994</v>
      </c>
      <c r="Z149" s="83">
        <f t="shared" si="76"/>
        <v>44210.999999999993</v>
      </c>
    </row>
    <row r="150" spans="1:29" x14ac:dyDescent="0.35">
      <c r="O150" s="83">
        <f t="shared" si="71"/>
        <v>100</v>
      </c>
      <c r="Q150" s="83">
        <f t="shared" si="75"/>
        <v>-24877.949999999997</v>
      </c>
      <c r="R150" s="83">
        <f t="shared" si="75"/>
        <v>-1473.1499999999999</v>
      </c>
      <c r="S150" s="83">
        <f t="shared" si="78"/>
        <v>-10949.099999999999</v>
      </c>
      <c r="T150" s="83">
        <f t="shared" si="78"/>
        <v>-24783.899999999998</v>
      </c>
      <c r="U150" s="83">
        <f t="shared" si="78"/>
        <v>-24837.3</v>
      </c>
      <c r="V150" s="83">
        <f t="shared" si="77"/>
        <v>44333.25</v>
      </c>
      <c r="W150" s="83">
        <f t="shared" si="77"/>
        <v>4182.3</v>
      </c>
      <c r="X150" s="83">
        <f t="shared" si="76"/>
        <v>8479.9500000000007</v>
      </c>
      <c r="Y150" s="83">
        <f t="shared" si="76"/>
        <v>44102.399999999994</v>
      </c>
      <c r="Z150" s="83">
        <f t="shared" si="76"/>
        <v>44210.999999999993</v>
      </c>
    </row>
    <row r="151" spans="1:29" x14ac:dyDescent="0.35">
      <c r="O151" s="83">
        <f>O118</f>
        <v>100</v>
      </c>
      <c r="Q151" s="83">
        <f t="shared" si="75"/>
        <v>-24877.949999999997</v>
      </c>
      <c r="R151" s="83">
        <f t="shared" si="75"/>
        <v>-1473.1499999999999</v>
      </c>
      <c r="S151" s="83">
        <f t="shared" si="78"/>
        <v>-10949.099999999999</v>
      </c>
      <c r="T151" s="83">
        <f t="shared" si="78"/>
        <v>-24783.899999999998</v>
      </c>
      <c r="U151" s="83">
        <f t="shared" si="78"/>
        <v>-24837.3</v>
      </c>
      <c r="V151" s="83">
        <f t="shared" si="77"/>
        <v>44333.25</v>
      </c>
      <c r="W151" s="83">
        <f t="shared" si="77"/>
        <v>4182.3</v>
      </c>
      <c r="X151" s="83">
        <f t="shared" si="76"/>
        <v>8479.9500000000007</v>
      </c>
      <c r="Y151" s="83">
        <f t="shared" si="76"/>
        <v>44102.399999999994</v>
      </c>
      <c r="Z151" s="83">
        <f t="shared" si="76"/>
        <v>44210.999999999993</v>
      </c>
    </row>
    <row r="152" spans="1:29" x14ac:dyDescent="0.35">
      <c r="O152" s="83">
        <f t="shared" si="71"/>
        <v>100</v>
      </c>
      <c r="Q152" s="83">
        <f t="shared" si="75"/>
        <v>0</v>
      </c>
      <c r="R152" s="83">
        <f t="shared" si="75"/>
        <v>0</v>
      </c>
      <c r="S152" s="83">
        <f>(R152+S119)*-1</f>
        <v>0</v>
      </c>
      <c r="T152" s="83">
        <f>(T119)*-1</f>
        <v>0</v>
      </c>
      <c r="U152" s="83">
        <f t="shared" si="78"/>
        <v>0</v>
      </c>
      <c r="V152" s="83">
        <f t="shared" si="77"/>
        <v>0</v>
      </c>
      <c r="W152" s="83">
        <f t="shared" si="77"/>
        <v>0</v>
      </c>
      <c r="X152" s="83">
        <f t="shared" si="77"/>
        <v>0</v>
      </c>
      <c r="Y152" s="83">
        <f t="shared" si="76"/>
        <v>0</v>
      </c>
      <c r="Z152" s="83">
        <f t="shared" si="76"/>
        <v>0</v>
      </c>
    </row>
    <row r="153" spans="1:29" x14ac:dyDescent="0.35">
      <c r="O153" s="83"/>
    </row>
  </sheetData>
  <mergeCells count="12">
    <mergeCell ref="A123:B123"/>
    <mergeCell ref="I4:M4"/>
    <mergeCell ref="V4:Z4"/>
    <mergeCell ref="A111:B111"/>
    <mergeCell ref="A113:B113"/>
    <mergeCell ref="A114:B114"/>
    <mergeCell ref="A115:B115"/>
    <mergeCell ref="A117:B117"/>
    <mergeCell ref="A118:B118"/>
    <mergeCell ref="A119:B119"/>
    <mergeCell ref="A120:B120"/>
    <mergeCell ref="A122:B12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53"/>
  <sheetViews>
    <sheetView zoomScaleNormal="100" workbookViewId="0">
      <pane xSplit="2" ySplit="9" topLeftCell="C46" activePane="bottomRight" state="frozen"/>
      <selection pane="topRight" activeCell="C1" sqref="C1"/>
      <selection pane="bottomLeft" activeCell="A10" sqref="A10"/>
      <selection pane="bottomRight" activeCell="I18" sqref="I18"/>
    </sheetView>
  </sheetViews>
  <sheetFormatPr baseColWidth="10" defaultColWidth="11" defaultRowHeight="10.5" x14ac:dyDescent="0.35"/>
  <cols>
    <col min="1" max="1" width="8.33203125" style="3" customWidth="1"/>
    <col min="2" max="2" width="5.53125" style="3" customWidth="1"/>
    <col min="3" max="6" width="7.6640625" style="3" customWidth="1"/>
    <col min="7" max="7" width="6.86328125" style="3" customWidth="1"/>
    <col min="8" max="8" width="7" style="3" customWidth="1"/>
    <col min="9" max="10" width="7.6640625" style="3" customWidth="1"/>
    <col min="11" max="11" width="7" style="3" customWidth="1"/>
    <col min="12" max="12" width="7.1328125" style="3" customWidth="1"/>
    <col min="13" max="13" width="7.33203125" style="3" customWidth="1"/>
    <col min="14" max="14" width="7.3984375" style="3" customWidth="1"/>
    <col min="15" max="15" width="10.33203125" style="3" customWidth="1"/>
    <col min="16" max="27" width="7.6640625" style="3" customWidth="1"/>
    <col min="28" max="28" width="6.1328125" style="3" customWidth="1"/>
    <col min="29" max="29" width="7.3984375" style="3" customWidth="1"/>
    <col min="30" max="32" width="8.86328125" style="3" customWidth="1"/>
    <col min="33" max="33" width="6.6640625" style="3" customWidth="1"/>
    <col min="34" max="34" width="7.33203125" style="3" customWidth="1"/>
    <col min="35" max="35" width="7.3984375" style="3" customWidth="1"/>
    <col min="36" max="36" width="8.86328125" style="3" customWidth="1"/>
    <col min="37" max="37" width="7.1328125" style="3" customWidth="1"/>
    <col min="38" max="38" width="7" style="3" customWidth="1"/>
    <col min="39" max="40" width="8.1328125" style="3" customWidth="1"/>
    <col min="41" max="41" width="5" style="3" customWidth="1"/>
    <col min="42" max="49" width="4.3984375" style="3" customWidth="1"/>
    <col min="50" max="51" width="5.3984375" style="3" customWidth="1"/>
    <col min="52" max="16384" width="11" style="3"/>
  </cols>
  <sheetData>
    <row r="1" spans="1:52" x14ac:dyDescent="0.3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3" t="s">
        <v>36</v>
      </c>
    </row>
    <row r="2" spans="1:52" x14ac:dyDescent="0.35">
      <c r="A2" s="4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52" x14ac:dyDescent="0.35">
      <c r="A3" s="5"/>
      <c r="B3" s="6"/>
      <c r="C3" s="7"/>
      <c r="D3" s="8"/>
      <c r="E3" s="8"/>
      <c r="F3" s="8"/>
      <c r="G3" s="8"/>
      <c r="H3" s="9"/>
      <c r="I3" s="10"/>
      <c r="J3" s="8"/>
      <c r="K3" s="8"/>
      <c r="L3" s="8"/>
      <c r="M3" s="9"/>
      <c r="N3" s="37"/>
      <c r="O3" s="5"/>
      <c r="P3" s="7"/>
      <c r="Q3" s="8"/>
      <c r="R3" s="8"/>
      <c r="S3" s="8"/>
      <c r="T3" s="8"/>
      <c r="U3" s="9"/>
      <c r="V3" s="10"/>
      <c r="W3" s="8"/>
      <c r="X3" s="8"/>
      <c r="Y3" s="8"/>
      <c r="Z3" s="9"/>
      <c r="AA3" s="37"/>
      <c r="AB3" s="2"/>
      <c r="AC3" s="2"/>
      <c r="AD3" s="8"/>
      <c r="AE3" s="8"/>
      <c r="AF3" s="8"/>
      <c r="AG3" s="8"/>
      <c r="AH3" s="9"/>
      <c r="AI3" s="10"/>
      <c r="AJ3" s="8"/>
      <c r="AK3" s="8"/>
      <c r="AL3" s="8"/>
      <c r="AM3" s="9"/>
      <c r="AN3" s="37"/>
    </row>
    <row r="4" spans="1:52" x14ac:dyDescent="0.35">
      <c r="A4" s="11" t="s">
        <v>2</v>
      </c>
      <c r="B4" s="12" t="s">
        <v>3</v>
      </c>
      <c r="C4" s="13" t="s">
        <v>4</v>
      </c>
      <c r="D4" s="14" t="s">
        <v>5</v>
      </c>
      <c r="E4" s="14"/>
      <c r="F4" s="14"/>
      <c r="G4" s="14"/>
      <c r="H4" s="15"/>
      <c r="I4" s="139" t="s">
        <v>6</v>
      </c>
      <c r="J4" s="140"/>
      <c r="K4" s="140"/>
      <c r="L4" s="140"/>
      <c r="M4" s="141"/>
      <c r="N4" s="14"/>
      <c r="O4" s="11"/>
      <c r="P4" s="13" t="s">
        <v>4</v>
      </c>
      <c r="Q4" s="14" t="s">
        <v>5</v>
      </c>
      <c r="R4" s="14"/>
      <c r="S4" s="14"/>
      <c r="T4" s="14"/>
      <c r="U4" s="15"/>
      <c r="V4" s="139" t="s">
        <v>6</v>
      </c>
      <c r="W4" s="140"/>
      <c r="X4" s="140"/>
      <c r="Y4" s="140"/>
      <c r="Z4" s="141"/>
      <c r="AA4" s="14"/>
      <c r="AB4" s="3">
        <v>1</v>
      </c>
      <c r="AD4" s="37" t="s">
        <v>5</v>
      </c>
      <c r="AE4" s="37"/>
      <c r="AF4" s="37"/>
      <c r="AG4" s="37"/>
      <c r="AH4" s="38"/>
      <c r="AI4" s="39" t="s">
        <v>6</v>
      </c>
      <c r="AJ4" s="14"/>
      <c r="AK4" s="14"/>
      <c r="AL4" s="14"/>
      <c r="AM4" s="15"/>
      <c r="AN4" s="14"/>
    </row>
    <row r="5" spans="1:52" x14ac:dyDescent="0.35">
      <c r="A5" s="11" t="s">
        <v>7</v>
      </c>
      <c r="B5" s="12" t="s">
        <v>8</v>
      </c>
      <c r="C5" s="13" t="s">
        <v>9</v>
      </c>
      <c r="D5" s="16"/>
      <c r="E5" s="16"/>
      <c r="F5" s="16"/>
      <c r="G5" s="16"/>
      <c r="H5" s="17"/>
      <c r="I5" s="18"/>
      <c r="J5" s="16"/>
      <c r="K5" s="16"/>
      <c r="L5" s="16"/>
      <c r="M5" s="17"/>
      <c r="N5" s="19"/>
      <c r="O5" s="11"/>
      <c r="P5" s="13" t="s">
        <v>9</v>
      </c>
      <c r="Q5" s="16"/>
      <c r="R5" s="16"/>
      <c r="S5" s="16"/>
      <c r="T5" s="16"/>
      <c r="U5" s="17"/>
      <c r="V5" s="18"/>
      <c r="W5" s="16"/>
      <c r="X5" s="16"/>
      <c r="Y5" s="16"/>
      <c r="Z5" s="17"/>
      <c r="AA5" s="19"/>
      <c r="AB5" s="2"/>
      <c r="AC5" s="2"/>
      <c r="AD5" s="16"/>
      <c r="AE5" s="16"/>
      <c r="AF5" s="16"/>
      <c r="AG5" s="16"/>
      <c r="AH5" s="17"/>
      <c r="AI5" s="18"/>
      <c r="AJ5" s="16"/>
      <c r="AK5" s="16"/>
      <c r="AL5" s="16"/>
      <c r="AM5" s="17"/>
      <c r="AN5" s="19"/>
    </row>
    <row r="6" spans="1:52" x14ac:dyDescent="0.35">
      <c r="A6" s="11" t="s">
        <v>10</v>
      </c>
      <c r="B6" s="12" t="s">
        <v>11</v>
      </c>
      <c r="C6" s="13" t="s">
        <v>12</v>
      </c>
      <c r="D6" s="19"/>
      <c r="E6" s="20"/>
      <c r="F6" s="19"/>
      <c r="G6" s="20"/>
      <c r="H6" s="21"/>
      <c r="I6" s="19"/>
      <c r="J6" s="20"/>
      <c r="K6" s="19"/>
      <c r="L6" s="20"/>
      <c r="M6" s="21"/>
      <c r="N6" s="19"/>
      <c r="O6" s="11"/>
      <c r="P6" s="13" t="s">
        <v>12</v>
      </c>
      <c r="Q6" s="19"/>
      <c r="R6" s="20"/>
      <c r="S6" s="19"/>
      <c r="T6" s="20"/>
      <c r="U6" s="21"/>
      <c r="V6" s="19"/>
      <c r="W6" s="20"/>
      <c r="X6" s="19"/>
      <c r="Y6" s="20"/>
      <c r="Z6" s="21"/>
      <c r="AA6" s="19"/>
      <c r="AB6" s="2" t="s">
        <v>3</v>
      </c>
      <c r="AC6" s="2"/>
      <c r="AD6" s="19"/>
      <c r="AE6" s="20"/>
      <c r="AF6" s="19"/>
      <c r="AG6" s="20"/>
      <c r="AH6" s="21"/>
      <c r="AI6" s="19"/>
      <c r="AJ6" s="20"/>
      <c r="AK6" s="19"/>
      <c r="AL6" s="20"/>
      <c r="AM6" s="21"/>
      <c r="AN6" s="19"/>
    </row>
    <row r="7" spans="1:52" x14ac:dyDescent="0.35">
      <c r="A7" s="11"/>
      <c r="B7" s="12" t="s">
        <v>13</v>
      </c>
      <c r="C7" s="22"/>
      <c r="D7" s="19" t="s">
        <v>14</v>
      </c>
      <c r="E7" s="13" t="s">
        <v>15</v>
      </c>
      <c r="F7" s="19" t="s">
        <v>16</v>
      </c>
      <c r="G7" s="13" t="s">
        <v>17</v>
      </c>
      <c r="H7" s="21" t="s">
        <v>18</v>
      </c>
      <c r="I7" s="19" t="s">
        <v>14</v>
      </c>
      <c r="J7" s="13" t="s">
        <v>15</v>
      </c>
      <c r="K7" s="19" t="s">
        <v>19</v>
      </c>
      <c r="L7" s="13" t="s">
        <v>20</v>
      </c>
      <c r="M7" s="21" t="s">
        <v>21</v>
      </c>
      <c r="N7" s="19" t="s">
        <v>64</v>
      </c>
      <c r="O7" s="11"/>
      <c r="P7" s="22"/>
      <c r="Q7" s="19" t="s">
        <v>14</v>
      </c>
      <c r="R7" s="13" t="s">
        <v>15</v>
      </c>
      <c r="S7" s="19" t="s">
        <v>16</v>
      </c>
      <c r="T7" s="13" t="s">
        <v>17</v>
      </c>
      <c r="U7" s="21" t="s">
        <v>18</v>
      </c>
      <c r="V7" s="19" t="s">
        <v>14</v>
      </c>
      <c r="W7" s="13" t="s">
        <v>15</v>
      </c>
      <c r="X7" s="19" t="s">
        <v>19</v>
      </c>
      <c r="Y7" s="13" t="s">
        <v>20</v>
      </c>
      <c r="Z7" s="21" t="s">
        <v>21</v>
      </c>
      <c r="AA7" s="19"/>
      <c r="AB7" s="2" t="s">
        <v>37</v>
      </c>
      <c r="AC7" s="2"/>
      <c r="AD7" s="19" t="s">
        <v>14</v>
      </c>
      <c r="AE7" s="13" t="s">
        <v>15</v>
      </c>
      <c r="AF7" s="19" t="s">
        <v>16</v>
      </c>
      <c r="AG7" s="13" t="s">
        <v>17</v>
      </c>
      <c r="AH7" s="21" t="s">
        <v>18</v>
      </c>
      <c r="AI7" s="19" t="s">
        <v>14</v>
      </c>
      <c r="AJ7" s="13" t="s">
        <v>15</v>
      </c>
      <c r="AK7" s="19" t="s">
        <v>19</v>
      </c>
      <c r="AL7" s="13" t="s">
        <v>20</v>
      </c>
      <c r="AM7" s="21" t="s">
        <v>21</v>
      </c>
      <c r="AN7" s="19"/>
    </row>
    <row r="8" spans="1:52" x14ac:dyDescent="0.35">
      <c r="A8" s="23"/>
      <c r="B8" s="24"/>
      <c r="C8" s="25"/>
      <c r="D8" s="16"/>
      <c r="E8" s="26"/>
      <c r="F8" s="16"/>
      <c r="G8" s="26"/>
      <c r="H8" s="17"/>
      <c r="I8" s="16"/>
      <c r="J8" s="26"/>
      <c r="K8" s="16"/>
      <c r="L8" s="26"/>
      <c r="M8" s="17"/>
      <c r="N8" s="19" t="s">
        <v>65</v>
      </c>
      <c r="O8" s="23"/>
      <c r="P8" s="25"/>
      <c r="Q8" s="16"/>
      <c r="R8" s="26"/>
      <c r="S8" s="16"/>
      <c r="T8" s="26"/>
      <c r="U8" s="17"/>
      <c r="V8" s="16"/>
      <c r="W8" s="26"/>
      <c r="X8" s="16"/>
      <c r="Y8" s="26"/>
      <c r="Z8" s="17"/>
      <c r="AA8" s="19"/>
      <c r="AB8" s="2"/>
      <c r="AC8" s="2"/>
      <c r="AD8" s="16"/>
      <c r="AE8" s="26"/>
      <c r="AF8" s="16"/>
      <c r="AG8" s="26"/>
      <c r="AH8" s="17"/>
      <c r="AI8" s="16"/>
      <c r="AJ8" s="26"/>
      <c r="AK8" s="16"/>
      <c r="AL8" s="26"/>
      <c r="AM8" s="17"/>
      <c r="AN8" s="19"/>
    </row>
    <row r="9" spans="1:52" x14ac:dyDescent="0.3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"/>
      <c r="AC9" s="2"/>
      <c r="AD9" s="19"/>
    </row>
    <row r="10" spans="1:52" x14ac:dyDescent="0.35">
      <c r="A10" s="3">
        <v>1938</v>
      </c>
      <c r="B10" s="3">
        <v>0</v>
      </c>
      <c r="C10" s="30">
        <v>554630</v>
      </c>
      <c r="D10" s="30">
        <v>280405</v>
      </c>
      <c r="E10" s="30">
        <v>280405</v>
      </c>
      <c r="F10" s="30">
        <v>0</v>
      </c>
      <c r="G10" s="30">
        <v>0</v>
      </c>
      <c r="H10" s="30">
        <v>0</v>
      </c>
      <c r="I10" s="30">
        <v>274225</v>
      </c>
      <c r="J10" s="30">
        <v>274225</v>
      </c>
      <c r="K10" s="30">
        <v>0</v>
      </c>
      <c r="L10" s="30">
        <v>0</v>
      </c>
      <c r="M10" s="30">
        <v>0</v>
      </c>
      <c r="N10" s="30">
        <v>0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2">
        <v>0</v>
      </c>
      <c r="AC10" s="36">
        <f t="shared" ref="AC10:AM10" si="0">C10</f>
        <v>554630</v>
      </c>
      <c r="AD10" s="36">
        <f t="shared" si="0"/>
        <v>280405</v>
      </c>
      <c r="AE10" s="36">
        <f t="shared" si="0"/>
        <v>280405</v>
      </c>
      <c r="AF10" s="36">
        <f t="shared" si="0"/>
        <v>0</v>
      </c>
      <c r="AG10" s="36">
        <f t="shared" si="0"/>
        <v>0</v>
      </c>
      <c r="AH10" s="36">
        <f t="shared" si="0"/>
        <v>0</v>
      </c>
      <c r="AI10" s="36">
        <f t="shared" si="0"/>
        <v>274225</v>
      </c>
      <c r="AJ10" s="36">
        <f t="shared" si="0"/>
        <v>274225</v>
      </c>
      <c r="AK10" s="36">
        <f t="shared" si="0"/>
        <v>0</v>
      </c>
      <c r="AL10" s="36">
        <f t="shared" si="0"/>
        <v>0</v>
      </c>
      <c r="AM10" s="36">
        <f t="shared" si="0"/>
        <v>0</v>
      </c>
      <c r="AN10" s="36"/>
      <c r="AO10" s="3">
        <f t="shared" ref="AO10:AY10" si="1">IF(AND(AC10&lt;=AC$111,AC11&gt;=AC$111),1,0)</f>
        <v>0</v>
      </c>
      <c r="AP10" s="3">
        <f t="shared" si="1"/>
        <v>0</v>
      </c>
      <c r="AQ10" s="3">
        <f t="shared" si="1"/>
        <v>0</v>
      </c>
      <c r="AR10" s="3">
        <f t="shared" si="1"/>
        <v>0</v>
      </c>
      <c r="AS10" s="3">
        <f t="shared" si="1"/>
        <v>0</v>
      </c>
      <c r="AT10" s="3">
        <f t="shared" si="1"/>
        <v>0</v>
      </c>
      <c r="AU10" s="3">
        <f t="shared" si="1"/>
        <v>0</v>
      </c>
      <c r="AV10" s="3">
        <f t="shared" si="1"/>
        <v>0</v>
      </c>
      <c r="AW10" s="3">
        <f t="shared" si="1"/>
        <v>0</v>
      </c>
      <c r="AX10" s="3">
        <f t="shared" si="1"/>
        <v>0</v>
      </c>
      <c r="AY10" s="3">
        <f t="shared" si="1"/>
        <v>0</v>
      </c>
      <c r="AZ10" s="3">
        <v>0</v>
      </c>
    </row>
    <row r="11" spans="1:52" x14ac:dyDescent="0.35">
      <c r="A11" s="3">
        <v>1937</v>
      </c>
      <c r="B11" s="3">
        <v>1</v>
      </c>
      <c r="C11" s="30">
        <v>545731</v>
      </c>
      <c r="D11" s="30">
        <v>275821</v>
      </c>
      <c r="E11" s="30">
        <v>275821</v>
      </c>
      <c r="F11" s="30">
        <v>0</v>
      </c>
      <c r="G11" s="30">
        <v>0</v>
      </c>
      <c r="H11" s="30">
        <v>0</v>
      </c>
      <c r="I11" s="30">
        <v>269910</v>
      </c>
      <c r="J11" s="30">
        <v>269910</v>
      </c>
      <c r="K11" s="30">
        <v>0</v>
      </c>
      <c r="L11" s="30">
        <v>0</v>
      </c>
      <c r="M11" s="30">
        <v>0</v>
      </c>
      <c r="N11" s="30">
        <v>0</v>
      </c>
      <c r="O11" s="30" t="s">
        <v>38</v>
      </c>
      <c r="P11" s="41">
        <f t="shared" ref="P11:Z11" si="2">0.5+SUMPRODUCT($AB$10:$AB$109,C10:C109)/C111</f>
        <v>35.009823135795919</v>
      </c>
      <c r="Q11" s="41">
        <f t="shared" si="2"/>
        <v>33.69614606823022</v>
      </c>
      <c r="R11" s="41">
        <f t="shared" si="2"/>
        <v>17.18168971835556</v>
      </c>
      <c r="S11" s="41">
        <f t="shared" si="2"/>
        <v>46.449040983604775</v>
      </c>
      <c r="T11" s="41">
        <f t="shared" si="2"/>
        <v>65.160254447941028</v>
      </c>
      <c r="U11" s="41">
        <f t="shared" si="2"/>
        <v>46.594512970729546</v>
      </c>
      <c r="V11" s="41">
        <f t="shared" si="2"/>
        <v>36.223482003823243</v>
      </c>
      <c r="W11" s="41">
        <f t="shared" si="2"/>
        <v>18.464374757691616</v>
      </c>
      <c r="X11" s="41">
        <f t="shared" si="2"/>
        <v>43.434208178421684</v>
      </c>
      <c r="Y11" s="41">
        <f t="shared" si="2"/>
        <v>63.855757028226726</v>
      </c>
      <c r="Z11" s="41">
        <f t="shared" si="2"/>
        <v>46.325380754503314</v>
      </c>
      <c r="AA11" s="30"/>
      <c r="AB11" s="2">
        <v>1</v>
      </c>
      <c r="AC11" s="36">
        <f t="shared" ref="AC11:AC42" si="3">AC10+C11</f>
        <v>1100361</v>
      </c>
      <c r="AD11" s="36">
        <f t="shared" ref="AD11:AD42" si="4">AD10+D11</f>
        <v>556226</v>
      </c>
      <c r="AE11" s="36">
        <f t="shared" ref="AE11:AE42" si="5">AE10+E11</f>
        <v>556226</v>
      </c>
      <c r="AF11" s="36">
        <f t="shared" ref="AF11:AF42" si="6">AF10+F11</f>
        <v>0</v>
      </c>
      <c r="AG11" s="36">
        <f t="shared" ref="AG11:AG42" si="7">AG10+G11</f>
        <v>0</v>
      </c>
      <c r="AH11" s="36">
        <f t="shared" ref="AH11:AH42" si="8">AH10+H11</f>
        <v>0</v>
      </c>
      <c r="AI11" s="36">
        <f t="shared" ref="AI11:AI42" si="9">AI10+I11</f>
        <v>544135</v>
      </c>
      <c r="AJ11" s="36">
        <f t="shared" ref="AJ11:AJ42" si="10">AJ10+J11</f>
        <v>544135</v>
      </c>
      <c r="AK11" s="36">
        <f t="shared" ref="AK11:AK42" si="11">AK10+K11</f>
        <v>0</v>
      </c>
      <c r="AL11" s="36">
        <f t="shared" ref="AL11:AL42" si="12">AL10+L11</f>
        <v>0</v>
      </c>
      <c r="AM11" s="36">
        <f t="shared" ref="AM11:AM42" si="13">AM10+M11</f>
        <v>0</v>
      </c>
      <c r="AN11" s="36"/>
      <c r="AO11" s="3">
        <f t="shared" ref="AO11:AO74" si="14">IF(AND(AC11&lt;=AC$111,AC12&gt;=AC$111),1,0)</f>
        <v>0</v>
      </c>
      <c r="AP11" s="3">
        <f t="shared" ref="AP11:AP74" si="15">IF(AND(AD11&lt;=AD$111,AD12&gt;=AD$111),1,0)</f>
        <v>0</v>
      </c>
      <c r="AQ11" s="3">
        <f t="shared" ref="AQ11:AQ25" si="16">IF(AND(AE11&lt;=AE$111,AE12&gt;=AE$111),1,0)</f>
        <v>0</v>
      </c>
      <c r="AR11" s="3">
        <f t="shared" ref="AR11:AR25" si="17">IF(AND(AF11&lt;=AF$111,AF12&gt;=AF$111),1,0)</f>
        <v>0</v>
      </c>
      <c r="AS11" s="3">
        <f t="shared" ref="AS11:AS25" si="18">IF(AND(AG11&lt;=AG$111,AG12&gt;=AG$111),1,0)</f>
        <v>0</v>
      </c>
      <c r="AT11" s="3">
        <f t="shared" ref="AT11:AT25" si="19">IF(AND(AH11&lt;=AH$111,AH12&gt;=AH$111),1,0)</f>
        <v>0</v>
      </c>
      <c r="AU11" s="3">
        <f t="shared" ref="AU11:AU25" si="20">IF(AND(AI11&lt;=AI$111,AI12&gt;=AI$111),1,0)</f>
        <v>0</v>
      </c>
      <c r="AV11" s="3">
        <f t="shared" ref="AV11:AV25" si="21">IF(AND(AJ11&lt;=AJ$111,AJ12&gt;=AJ$111),1,0)</f>
        <v>0</v>
      </c>
      <c r="AW11" s="3">
        <f t="shared" ref="AW11:AW25" si="22">IF(AND(AK11&lt;=AK$111,AK12&gt;=AK$111),1,0)</f>
        <v>0</v>
      </c>
      <c r="AX11" s="3">
        <f t="shared" ref="AX11:AX25" si="23">IF(AND(AL11&lt;=AL$111,AL12&gt;=AL$111),1,0)</f>
        <v>0</v>
      </c>
      <c r="AY11" s="3">
        <f t="shared" ref="AY11:AY25" si="24">IF(AND(AM11&lt;=AM$111,AM12&gt;=AM$111),1,0)</f>
        <v>0</v>
      </c>
      <c r="AZ11" s="3">
        <v>0</v>
      </c>
    </row>
    <row r="12" spans="1:52" x14ac:dyDescent="0.35">
      <c r="A12" s="3">
        <v>1936</v>
      </c>
      <c r="B12" s="3">
        <v>2</v>
      </c>
      <c r="C12" s="30">
        <v>558462</v>
      </c>
      <c r="D12" s="30">
        <v>280965</v>
      </c>
      <c r="E12" s="30">
        <v>280965</v>
      </c>
      <c r="F12" s="30">
        <v>0</v>
      </c>
      <c r="G12" s="30">
        <v>0</v>
      </c>
      <c r="H12" s="30">
        <v>0</v>
      </c>
      <c r="I12" s="30">
        <v>277497</v>
      </c>
      <c r="J12" s="30">
        <v>277497</v>
      </c>
      <c r="K12" s="30">
        <v>0</v>
      </c>
      <c r="L12" s="30">
        <v>0</v>
      </c>
      <c r="M12" s="30">
        <v>0</v>
      </c>
      <c r="N12" s="30">
        <v>0</v>
      </c>
      <c r="O12" s="30" t="s">
        <v>39</v>
      </c>
      <c r="P12" s="41">
        <f>AC119</f>
        <v>32.760086776436495</v>
      </c>
      <c r="Q12" s="41">
        <f t="shared" ref="Q12:Z12" si="25">AD119</f>
        <v>31.25670138216007</v>
      </c>
      <c r="R12" s="41">
        <f t="shared" si="25"/>
        <v>13.383988373759339</v>
      </c>
      <c r="S12" s="41">
        <f t="shared" si="25"/>
        <v>43.236618187764748</v>
      </c>
      <c r="T12" s="41">
        <f t="shared" si="25"/>
        <v>66.337666398642014</v>
      </c>
      <c r="U12" s="41">
        <f t="shared" si="25"/>
        <v>43.411165327210107</v>
      </c>
      <c r="V12" s="41">
        <f t="shared" si="25"/>
        <v>34.324730150960896</v>
      </c>
      <c r="W12" s="41">
        <f t="shared" si="25"/>
        <v>12.746607148392696</v>
      </c>
      <c r="X12" s="41">
        <f t="shared" si="25"/>
        <v>40.626562365498835</v>
      </c>
      <c r="Y12" s="41">
        <f t="shared" si="25"/>
        <v>64.016692813020882</v>
      </c>
      <c r="Z12" s="41">
        <f t="shared" si="25"/>
        <v>43.882352941176471</v>
      </c>
      <c r="AA12" s="30"/>
      <c r="AB12" s="2">
        <v>2</v>
      </c>
      <c r="AC12" s="36">
        <f t="shared" si="3"/>
        <v>1658823</v>
      </c>
      <c r="AD12" s="36">
        <f t="shared" si="4"/>
        <v>837191</v>
      </c>
      <c r="AE12" s="36">
        <f t="shared" si="5"/>
        <v>837191</v>
      </c>
      <c r="AF12" s="36">
        <f t="shared" si="6"/>
        <v>0</v>
      </c>
      <c r="AG12" s="36">
        <f t="shared" si="7"/>
        <v>0</v>
      </c>
      <c r="AH12" s="36">
        <f t="shared" si="8"/>
        <v>0</v>
      </c>
      <c r="AI12" s="36">
        <f t="shared" si="9"/>
        <v>821632</v>
      </c>
      <c r="AJ12" s="36">
        <f t="shared" si="10"/>
        <v>821632</v>
      </c>
      <c r="AK12" s="36">
        <f t="shared" si="11"/>
        <v>0</v>
      </c>
      <c r="AL12" s="36">
        <f t="shared" si="12"/>
        <v>0</v>
      </c>
      <c r="AM12" s="36">
        <f t="shared" si="13"/>
        <v>0</v>
      </c>
      <c r="AN12" s="36"/>
      <c r="AO12" s="3">
        <f t="shared" si="14"/>
        <v>0</v>
      </c>
      <c r="AP12" s="3">
        <f t="shared" si="15"/>
        <v>0</v>
      </c>
      <c r="AQ12" s="3">
        <f t="shared" si="16"/>
        <v>0</v>
      </c>
      <c r="AR12" s="3">
        <f t="shared" si="17"/>
        <v>0</v>
      </c>
      <c r="AS12" s="3">
        <f t="shared" si="18"/>
        <v>0</v>
      </c>
      <c r="AT12" s="3">
        <f t="shared" si="19"/>
        <v>0</v>
      </c>
      <c r="AU12" s="3">
        <f t="shared" si="20"/>
        <v>0</v>
      </c>
      <c r="AV12" s="3">
        <f t="shared" si="21"/>
        <v>0</v>
      </c>
      <c r="AW12" s="3">
        <f t="shared" si="22"/>
        <v>0</v>
      </c>
      <c r="AX12" s="3">
        <f t="shared" si="23"/>
        <v>0</v>
      </c>
      <c r="AY12" s="3">
        <f t="shared" si="24"/>
        <v>0</v>
      </c>
      <c r="AZ12" s="3">
        <v>0</v>
      </c>
    </row>
    <row r="13" spans="1:52" x14ac:dyDescent="0.35">
      <c r="A13" s="3">
        <v>1935</v>
      </c>
      <c r="B13" s="3">
        <v>3</v>
      </c>
      <c r="C13" s="30">
        <v>563205</v>
      </c>
      <c r="D13" s="30">
        <v>282609</v>
      </c>
      <c r="E13" s="30">
        <v>282609</v>
      </c>
      <c r="F13" s="30">
        <v>0</v>
      </c>
      <c r="G13" s="30">
        <v>0</v>
      </c>
      <c r="H13" s="30">
        <v>0</v>
      </c>
      <c r="I13" s="30">
        <v>280596</v>
      </c>
      <c r="J13" s="30">
        <v>280596</v>
      </c>
      <c r="K13" s="30">
        <v>0</v>
      </c>
      <c r="L13" s="30">
        <v>0</v>
      </c>
      <c r="M13" s="30">
        <v>0</v>
      </c>
      <c r="N13" s="30">
        <v>0</v>
      </c>
      <c r="O13" s="30" t="s">
        <v>50</v>
      </c>
      <c r="P13" s="30">
        <f t="shared" ref="P13:Z13" si="26">C111</f>
        <v>39384623</v>
      </c>
      <c r="Q13" s="30">
        <f t="shared" si="26"/>
        <v>18912997</v>
      </c>
      <c r="R13" s="30">
        <f t="shared" si="26"/>
        <v>8767615</v>
      </c>
      <c r="S13" s="30">
        <f t="shared" si="26"/>
        <v>9188894</v>
      </c>
      <c r="T13" s="30">
        <f t="shared" si="26"/>
        <v>816670</v>
      </c>
      <c r="U13" s="30">
        <f t="shared" si="26"/>
        <v>137579</v>
      </c>
      <c r="V13" s="30">
        <f t="shared" si="26"/>
        <v>20471626</v>
      </c>
      <c r="W13" s="30">
        <f t="shared" si="26"/>
        <v>8248786</v>
      </c>
      <c r="X13" s="30">
        <f t="shared" si="26"/>
        <v>9196371</v>
      </c>
      <c r="Y13" s="30">
        <f t="shared" si="26"/>
        <v>2811520</v>
      </c>
      <c r="Z13" s="30">
        <f t="shared" si="26"/>
        <v>208402</v>
      </c>
      <c r="AA13" s="30"/>
      <c r="AB13" s="2">
        <v>3</v>
      </c>
      <c r="AC13" s="36">
        <f t="shared" si="3"/>
        <v>2222028</v>
      </c>
      <c r="AD13" s="36">
        <f t="shared" si="4"/>
        <v>1119800</v>
      </c>
      <c r="AE13" s="36">
        <f t="shared" si="5"/>
        <v>1119800</v>
      </c>
      <c r="AF13" s="36">
        <f t="shared" si="6"/>
        <v>0</v>
      </c>
      <c r="AG13" s="36">
        <f t="shared" si="7"/>
        <v>0</v>
      </c>
      <c r="AH13" s="36">
        <f t="shared" si="8"/>
        <v>0</v>
      </c>
      <c r="AI13" s="36">
        <f t="shared" si="9"/>
        <v>1102228</v>
      </c>
      <c r="AJ13" s="36">
        <f t="shared" si="10"/>
        <v>1102228</v>
      </c>
      <c r="AK13" s="36">
        <f t="shared" si="11"/>
        <v>0</v>
      </c>
      <c r="AL13" s="36">
        <f t="shared" si="12"/>
        <v>0</v>
      </c>
      <c r="AM13" s="36">
        <f t="shared" si="13"/>
        <v>0</v>
      </c>
      <c r="AN13" s="36"/>
      <c r="AO13" s="3">
        <f t="shared" si="14"/>
        <v>0</v>
      </c>
      <c r="AP13" s="3">
        <f t="shared" si="15"/>
        <v>0</v>
      </c>
      <c r="AQ13" s="3">
        <f t="shared" si="16"/>
        <v>0</v>
      </c>
      <c r="AR13" s="3">
        <f t="shared" si="17"/>
        <v>0</v>
      </c>
      <c r="AS13" s="3">
        <f t="shared" si="18"/>
        <v>0</v>
      </c>
      <c r="AT13" s="3">
        <f t="shared" si="19"/>
        <v>0</v>
      </c>
      <c r="AU13" s="3">
        <f t="shared" si="20"/>
        <v>0</v>
      </c>
      <c r="AV13" s="3">
        <f t="shared" si="21"/>
        <v>0</v>
      </c>
      <c r="AW13" s="3">
        <f t="shared" si="22"/>
        <v>0</v>
      </c>
      <c r="AX13" s="3">
        <f t="shared" si="23"/>
        <v>0</v>
      </c>
      <c r="AY13" s="3">
        <f t="shared" si="24"/>
        <v>0</v>
      </c>
      <c r="AZ13" s="3">
        <v>0</v>
      </c>
    </row>
    <row r="14" spans="1:52" x14ac:dyDescent="0.35">
      <c r="A14" s="3">
        <v>1934</v>
      </c>
      <c r="B14" s="3">
        <v>4</v>
      </c>
      <c r="C14" s="30">
        <v>585479</v>
      </c>
      <c r="D14" s="30">
        <v>294483</v>
      </c>
      <c r="E14" s="30">
        <v>294483</v>
      </c>
      <c r="F14" s="30">
        <v>0</v>
      </c>
      <c r="G14" s="30">
        <v>0</v>
      </c>
      <c r="H14" s="30">
        <v>0</v>
      </c>
      <c r="I14" s="30">
        <v>290996</v>
      </c>
      <c r="J14" s="30">
        <v>290996</v>
      </c>
      <c r="K14" s="30">
        <v>0</v>
      </c>
      <c r="L14" s="30">
        <v>0</v>
      </c>
      <c r="M14" s="30">
        <v>0</v>
      </c>
      <c r="N14" s="30">
        <v>0</v>
      </c>
      <c r="O14" s="30" t="s">
        <v>40</v>
      </c>
      <c r="P14" s="30">
        <f t="shared" ref="P14:Z14" si="27">SUMIFS(C10:C109,$AB$10:$AB$109,"&gt;=0",$AB$10:$AB$109,"&lt;=2")</f>
        <v>1658823</v>
      </c>
      <c r="Q14" s="30">
        <f t="shared" si="27"/>
        <v>837191</v>
      </c>
      <c r="R14" s="30">
        <f t="shared" si="27"/>
        <v>837191</v>
      </c>
      <c r="S14" s="30">
        <f t="shared" si="27"/>
        <v>0</v>
      </c>
      <c r="T14" s="30">
        <f t="shared" si="27"/>
        <v>0</v>
      </c>
      <c r="U14" s="30">
        <f t="shared" si="27"/>
        <v>0</v>
      </c>
      <c r="V14" s="30">
        <f t="shared" si="27"/>
        <v>821632</v>
      </c>
      <c r="W14" s="30">
        <f t="shared" si="27"/>
        <v>821632</v>
      </c>
      <c r="X14" s="30">
        <f t="shared" si="27"/>
        <v>0</v>
      </c>
      <c r="Y14" s="30">
        <f t="shared" si="27"/>
        <v>0</v>
      </c>
      <c r="Z14" s="30">
        <f t="shared" si="27"/>
        <v>0</v>
      </c>
      <c r="AA14" s="30"/>
      <c r="AB14" s="2">
        <v>4</v>
      </c>
      <c r="AC14" s="36">
        <f t="shared" si="3"/>
        <v>2807507</v>
      </c>
      <c r="AD14" s="36">
        <f t="shared" si="4"/>
        <v>1414283</v>
      </c>
      <c r="AE14" s="36">
        <f t="shared" si="5"/>
        <v>1414283</v>
      </c>
      <c r="AF14" s="36">
        <f t="shared" si="6"/>
        <v>0</v>
      </c>
      <c r="AG14" s="36">
        <f t="shared" si="7"/>
        <v>0</v>
      </c>
      <c r="AH14" s="36">
        <f t="shared" si="8"/>
        <v>0</v>
      </c>
      <c r="AI14" s="36">
        <f t="shared" si="9"/>
        <v>1393224</v>
      </c>
      <c r="AJ14" s="36">
        <f t="shared" si="10"/>
        <v>1393224</v>
      </c>
      <c r="AK14" s="36">
        <f t="shared" si="11"/>
        <v>0</v>
      </c>
      <c r="AL14" s="36">
        <f t="shared" si="12"/>
        <v>0</v>
      </c>
      <c r="AM14" s="36">
        <f t="shared" si="13"/>
        <v>0</v>
      </c>
      <c r="AN14" s="36"/>
      <c r="AO14" s="3">
        <f t="shared" si="14"/>
        <v>0</v>
      </c>
      <c r="AP14" s="3">
        <f t="shared" si="15"/>
        <v>0</v>
      </c>
      <c r="AQ14" s="3">
        <f t="shared" si="16"/>
        <v>0</v>
      </c>
      <c r="AR14" s="3">
        <f t="shared" si="17"/>
        <v>0</v>
      </c>
      <c r="AS14" s="3">
        <f t="shared" si="18"/>
        <v>0</v>
      </c>
      <c r="AT14" s="3">
        <f t="shared" si="19"/>
        <v>0</v>
      </c>
      <c r="AU14" s="3">
        <f t="shared" si="20"/>
        <v>0</v>
      </c>
      <c r="AV14" s="3">
        <f t="shared" si="21"/>
        <v>0</v>
      </c>
      <c r="AW14" s="3">
        <f t="shared" si="22"/>
        <v>0</v>
      </c>
      <c r="AX14" s="3">
        <f t="shared" si="23"/>
        <v>0</v>
      </c>
      <c r="AY14" s="3">
        <f t="shared" si="24"/>
        <v>0</v>
      </c>
      <c r="AZ14" s="3">
        <v>0</v>
      </c>
    </row>
    <row r="15" spans="1:52" x14ac:dyDescent="0.35">
      <c r="A15" s="3">
        <v>1933</v>
      </c>
      <c r="B15" s="3">
        <v>5</v>
      </c>
      <c r="C15" s="30">
        <v>585892</v>
      </c>
      <c r="D15" s="30">
        <v>295043</v>
      </c>
      <c r="E15" s="30">
        <v>295043</v>
      </c>
      <c r="F15" s="30">
        <v>0</v>
      </c>
      <c r="G15" s="30">
        <v>0</v>
      </c>
      <c r="H15" s="30">
        <v>0</v>
      </c>
      <c r="I15" s="30">
        <v>290849</v>
      </c>
      <c r="J15" s="30">
        <v>290849</v>
      </c>
      <c r="K15" s="30">
        <v>0</v>
      </c>
      <c r="L15" s="30">
        <v>0</v>
      </c>
      <c r="M15" s="30">
        <v>0</v>
      </c>
      <c r="N15" s="30">
        <v>0</v>
      </c>
      <c r="O15" s="40" t="s">
        <v>41</v>
      </c>
      <c r="P15" s="30">
        <f t="shared" ref="P15:Z15" si="28">SUMIFS(C10:C109,$AB$10:$AB$109,"&gt;=3",$AB$10:$AB$109,"&lt;=4")</f>
        <v>1148684</v>
      </c>
      <c r="Q15" s="30">
        <f t="shared" si="28"/>
        <v>577092</v>
      </c>
      <c r="R15" s="30">
        <f t="shared" si="28"/>
        <v>577092</v>
      </c>
      <c r="S15" s="30">
        <f t="shared" si="28"/>
        <v>0</v>
      </c>
      <c r="T15" s="30">
        <f t="shared" si="28"/>
        <v>0</v>
      </c>
      <c r="U15" s="30">
        <f t="shared" si="28"/>
        <v>0</v>
      </c>
      <c r="V15" s="30">
        <f t="shared" si="28"/>
        <v>571592</v>
      </c>
      <c r="W15" s="30">
        <f t="shared" si="28"/>
        <v>571592</v>
      </c>
      <c r="X15" s="30">
        <f t="shared" si="28"/>
        <v>0</v>
      </c>
      <c r="Y15" s="30">
        <f t="shared" si="28"/>
        <v>0</v>
      </c>
      <c r="Z15" s="30">
        <f t="shared" si="28"/>
        <v>0</v>
      </c>
      <c r="AA15" s="30"/>
      <c r="AB15" s="2">
        <v>5</v>
      </c>
      <c r="AC15" s="36">
        <f t="shared" si="3"/>
        <v>3393399</v>
      </c>
      <c r="AD15" s="36">
        <f t="shared" si="4"/>
        <v>1709326</v>
      </c>
      <c r="AE15" s="36">
        <f t="shared" si="5"/>
        <v>1709326</v>
      </c>
      <c r="AF15" s="36">
        <f t="shared" si="6"/>
        <v>0</v>
      </c>
      <c r="AG15" s="36">
        <f t="shared" si="7"/>
        <v>0</v>
      </c>
      <c r="AH15" s="36">
        <f t="shared" si="8"/>
        <v>0</v>
      </c>
      <c r="AI15" s="36">
        <f t="shared" si="9"/>
        <v>1684073</v>
      </c>
      <c r="AJ15" s="36">
        <f t="shared" si="10"/>
        <v>1684073</v>
      </c>
      <c r="AK15" s="36">
        <f t="shared" si="11"/>
        <v>0</v>
      </c>
      <c r="AL15" s="36">
        <f t="shared" si="12"/>
        <v>0</v>
      </c>
      <c r="AM15" s="36">
        <f t="shared" si="13"/>
        <v>0</v>
      </c>
      <c r="AN15" s="36"/>
      <c r="AO15" s="3">
        <f t="shared" si="14"/>
        <v>0</v>
      </c>
      <c r="AP15" s="3">
        <f t="shared" si="15"/>
        <v>0</v>
      </c>
      <c r="AQ15" s="3">
        <f t="shared" si="16"/>
        <v>0</v>
      </c>
      <c r="AR15" s="3">
        <f t="shared" si="17"/>
        <v>0</v>
      </c>
      <c r="AS15" s="3">
        <f t="shared" si="18"/>
        <v>0</v>
      </c>
      <c r="AT15" s="3">
        <f t="shared" si="19"/>
        <v>0</v>
      </c>
      <c r="AU15" s="3">
        <f t="shared" si="20"/>
        <v>0</v>
      </c>
      <c r="AV15" s="3">
        <f t="shared" si="21"/>
        <v>0</v>
      </c>
      <c r="AW15" s="3">
        <f t="shared" si="22"/>
        <v>0</v>
      </c>
      <c r="AX15" s="3">
        <f t="shared" si="23"/>
        <v>0</v>
      </c>
      <c r="AY15" s="3">
        <f t="shared" si="24"/>
        <v>0</v>
      </c>
      <c r="AZ15" s="3">
        <v>0</v>
      </c>
    </row>
    <row r="16" spans="1:52" x14ac:dyDescent="0.35">
      <c r="A16" s="3">
        <v>1932</v>
      </c>
      <c r="B16" s="3">
        <v>6</v>
      </c>
      <c r="C16" s="30">
        <v>624215</v>
      </c>
      <c r="D16" s="30">
        <v>314670</v>
      </c>
      <c r="E16" s="30">
        <v>314670</v>
      </c>
      <c r="F16" s="30">
        <v>0</v>
      </c>
      <c r="G16" s="30">
        <v>0</v>
      </c>
      <c r="H16" s="30">
        <v>0</v>
      </c>
      <c r="I16" s="30">
        <v>309545</v>
      </c>
      <c r="J16" s="30">
        <v>309545</v>
      </c>
      <c r="K16" s="30">
        <v>0</v>
      </c>
      <c r="L16" s="30">
        <v>0</v>
      </c>
      <c r="M16" s="30">
        <v>0</v>
      </c>
      <c r="N16" s="30">
        <v>0</v>
      </c>
      <c r="O16" s="40" t="s">
        <v>42</v>
      </c>
      <c r="P16" s="30">
        <f t="shared" ref="P16:Z16" si="29">SUMIFS(C10:C109,$AB$10:$AB$109,"&gt;=5",$AB$10:$AB$109,"&lt;=9")</f>
        <v>3102758</v>
      </c>
      <c r="Q16" s="30">
        <f t="shared" si="29"/>
        <v>1561772</v>
      </c>
      <c r="R16" s="30">
        <f t="shared" si="29"/>
        <v>1561772</v>
      </c>
      <c r="S16" s="30">
        <f t="shared" si="29"/>
        <v>0</v>
      </c>
      <c r="T16" s="30">
        <f t="shared" si="29"/>
        <v>0</v>
      </c>
      <c r="U16" s="30">
        <f t="shared" si="29"/>
        <v>0</v>
      </c>
      <c r="V16" s="30">
        <f t="shared" si="29"/>
        <v>1540986</v>
      </c>
      <c r="W16" s="30">
        <f t="shared" si="29"/>
        <v>1540986</v>
      </c>
      <c r="X16" s="30">
        <f t="shared" si="29"/>
        <v>0</v>
      </c>
      <c r="Y16" s="30">
        <f t="shared" si="29"/>
        <v>0</v>
      </c>
      <c r="Z16" s="30">
        <f t="shared" si="29"/>
        <v>0</v>
      </c>
      <c r="AA16" s="30"/>
      <c r="AB16" s="2">
        <v>6</v>
      </c>
      <c r="AC16" s="36">
        <f t="shared" si="3"/>
        <v>4017614</v>
      </c>
      <c r="AD16" s="36">
        <f t="shared" si="4"/>
        <v>2023996</v>
      </c>
      <c r="AE16" s="36">
        <f t="shared" si="5"/>
        <v>2023996</v>
      </c>
      <c r="AF16" s="36">
        <f t="shared" si="6"/>
        <v>0</v>
      </c>
      <c r="AG16" s="36">
        <f t="shared" si="7"/>
        <v>0</v>
      </c>
      <c r="AH16" s="36">
        <f t="shared" si="8"/>
        <v>0</v>
      </c>
      <c r="AI16" s="36">
        <f t="shared" si="9"/>
        <v>1993618</v>
      </c>
      <c r="AJ16" s="36">
        <f t="shared" si="10"/>
        <v>1993618</v>
      </c>
      <c r="AK16" s="36">
        <f t="shared" si="11"/>
        <v>0</v>
      </c>
      <c r="AL16" s="36">
        <f t="shared" si="12"/>
        <v>0</v>
      </c>
      <c r="AM16" s="36">
        <f t="shared" si="13"/>
        <v>0</v>
      </c>
      <c r="AN16" s="36"/>
      <c r="AO16" s="3">
        <f t="shared" si="14"/>
        <v>0</v>
      </c>
      <c r="AP16" s="3">
        <f t="shared" si="15"/>
        <v>0</v>
      </c>
      <c r="AQ16" s="3">
        <f t="shared" si="16"/>
        <v>0</v>
      </c>
      <c r="AR16" s="3">
        <f t="shared" si="17"/>
        <v>0</v>
      </c>
      <c r="AS16" s="3">
        <f t="shared" si="18"/>
        <v>0</v>
      </c>
      <c r="AT16" s="3">
        <f t="shared" si="19"/>
        <v>0</v>
      </c>
      <c r="AU16" s="3">
        <f t="shared" si="20"/>
        <v>0</v>
      </c>
      <c r="AV16" s="3">
        <f t="shared" si="21"/>
        <v>0</v>
      </c>
      <c r="AW16" s="3">
        <f t="shared" si="22"/>
        <v>0</v>
      </c>
      <c r="AX16" s="3">
        <f t="shared" si="23"/>
        <v>0</v>
      </c>
      <c r="AY16" s="3">
        <f t="shared" si="24"/>
        <v>0</v>
      </c>
      <c r="AZ16" s="3">
        <v>0</v>
      </c>
    </row>
    <row r="17" spans="1:52" x14ac:dyDescent="0.35">
      <c r="A17" s="3">
        <v>1931</v>
      </c>
      <c r="B17" s="3">
        <v>7</v>
      </c>
      <c r="C17" s="30">
        <v>625857</v>
      </c>
      <c r="D17" s="30">
        <v>314679</v>
      </c>
      <c r="E17" s="30">
        <v>314679</v>
      </c>
      <c r="F17" s="30">
        <v>0</v>
      </c>
      <c r="G17" s="30">
        <v>0</v>
      </c>
      <c r="H17" s="30">
        <v>0</v>
      </c>
      <c r="I17" s="30">
        <v>311178</v>
      </c>
      <c r="J17" s="30">
        <v>311178</v>
      </c>
      <c r="K17" s="30">
        <v>0</v>
      </c>
      <c r="L17" s="30">
        <v>0</v>
      </c>
      <c r="M17" s="30">
        <v>0</v>
      </c>
      <c r="N17" s="30">
        <v>0</v>
      </c>
      <c r="O17" s="40" t="s">
        <v>43</v>
      </c>
      <c r="P17" s="30">
        <f t="shared" ref="P17:Z17" si="30">SUMIFS(C10:C109,$AB$10:$AB$109,"&gt;=10",$AB$10:$AB$109,"&lt;=17")</f>
        <v>5216848</v>
      </c>
      <c r="Q17" s="30">
        <f t="shared" si="30"/>
        <v>2636152</v>
      </c>
      <c r="R17" s="30">
        <f t="shared" si="30"/>
        <v>2636109</v>
      </c>
      <c r="S17" s="30">
        <f t="shared" si="30"/>
        <v>43</v>
      </c>
      <c r="T17" s="30">
        <f t="shared" si="30"/>
        <v>0</v>
      </c>
      <c r="U17" s="30">
        <f t="shared" si="30"/>
        <v>0</v>
      </c>
      <c r="V17" s="30">
        <f t="shared" si="30"/>
        <v>2580696</v>
      </c>
      <c r="W17" s="30">
        <f t="shared" si="30"/>
        <v>2563032</v>
      </c>
      <c r="X17" s="30">
        <f t="shared" si="30"/>
        <v>17638</v>
      </c>
      <c r="Y17" s="30">
        <f t="shared" si="30"/>
        <v>23</v>
      </c>
      <c r="Z17" s="30">
        <f t="shared" si="30"/>
        <v>3</v>
      </c>
      <c r="AA17" s="30"/>
      <c r="AB17" s="2">
        <v>7</v>
      </c>
      <c r="AC17" s="36">
        <f t="shared" si="3"/>
        <v>4643471</v>
      </c>
      <c r="AD17" s="36">
        <f t="shared" si="4"/>
        <v>2338675</v>
      </c>
      <c r="AE17" s="36">
        <f t="shared" si="5"/>
        <v>2338675</v>
      </c>
      <c r="AF17" s="36">
        <f t="shared" si="6"/>
        <v>0</v>
      </c>
      <c r="AG17" s="36">
        <f t="shared" si="7"/>
        <v>0</v>
      </c>
      <c r="AH17" s="36">
        <f t="shared" si="8"/>
        <v>0</v>
      </c>
      <c r="AI17" s="36">
        <f t="shared" si="9"/>
        <v>2304796</v>
      </c>
      <c r="AJ17" s="36">
        <f t="shared" si="10"/>
        <v>2304796</v>
      </c>
      <c r="AK17" s="36">
        <f t="shared" si="11"/>
        <v>0</v>
      </c>
      <c r="AL17" s="36">
        <f t="shared" si="12"/>
        <v>0</v>
      </c>
      <c r="AM17" s="36">
        <f t="shared" si="13"/>
        <v>0</v>
      </c>
      <c r="AN17" s="36"/>
      <c r="AO17" s="3">
        <f t="shared" si="14"/>
        <v>0</v>
      </c>
      <c r="AP17" s="3">
        <f t="shared" si="15"/>
        <v>0</v>
      </c>
      <c r="AQ17" s="3">
        <f t="shared" si="16"/>
        <v>0</v>
      </c>
      <c r="AR17" s="3">
        <f t="shared" si="17"/>
        <v>0</v>
      </c>
      <c r="AS17" s="3">
        <f t="shared" si="18"/>
        <v>0</v>
      </c>
      <c r="AT17" s="3">
        <f t="shared" si="19"/>
        <v>0</v>
      </c>
      <c r="AU17" s="3">
        <f t="shared" si="20"/>
        <v>0</v>
      </c>
      <c r="AV17" s="3">
        <f t="shared" si="21"/>
        <v>0</v>
      </c>
      <c r="AW17" s="3">
        <f t="shared" si="22"/>
        <v>0</v>
      </c>
      <c r="AX17" s="3">
        <f t="shared" si="23"/>
        <v>0</v>
      </c>
      <c r="AY17" s="3">
        <f t="shared" si="24"/>
        <v>0</v>
      </c>
      <c r="AZ17" s="3">
        <v>0</v>
      </c>
    </row>
    <row r="18" spans="1:52" x14ac:dyDescent="0.35">
      <c r="A18" s="3">
        <v>1930</v>
      </c>
      <c r="B18" s="3">
        <v>8</v>
      </c>
      <c r="C18" s="30">
        <v>645246</v>
      </c>
      <c r="D18" s="30">
        <v>323935</v>
      </c>
      <c r="E18" s="30">
        <v>323935</v>
      </c>
      <c r="F18" s="30">
        <v>0</v>
      </c>
      <c r="G18" s="30">
        <v>0</v>
      </c>
      <c r="H18" s="30">
        <v>0</v>
      </c>
      <c r="I18" s="30">
        <v>321311</v>
      </c>
      <c r="J18" s="30">
        <v>321311</v>
      </c>
      <c r="K18" s="30">
        <v>0</v>
      </c>
      <c r="L18" s="30">
        <v>0</v>
      </c>
      <c r="M18" s="30">
        <v>0</v>
      </c>
      <c r="N18" s="30">
        <v>0</v>
      </c>
      <c r="O18" s="40" t="s">
        <v>44</v>
      </c>
      <c r="P18" s="30">
        <f t="shared" ref="P18:Z18" si="31">SUMIFS(C10:C109,$AB$10:$AB$109,"&gt;=18",$AB$10:$AB$109,"&lt;=24")</f>
        <v>3139246</v>
      </c>
      <c r="Q18" s="30">
        <f t="shared" si="31"/>
        <v>1584027</v>
      </c>
      <c r="R18" s="30">
        <f t="shared" si="31"/>
        <v>1400246</v>
      </c>
      <c r="S18" s="30">
        <f t="shared" si="31"/>
        <v>182592</v>
      </c>
      <c r="T18" s="30">
        <f t="shared" si="31"/>
        <v>710</v>
      </c>
      <c r="U18" s="30">
        <f t="shared" si="31"/>
        <v>479</v>
      </c>
      <c r="V18" s="30">
        <f t="shared" si="31"/>
        <v>1555219</v>
      </c>
      <c r="W18" s="30">
        <f t="shared" si="31"/>
        <v>957601</v>
      </c>
      <c r="X18" s="30">
        <f t="shared" si="31"/>
        <v>589220</v>
      </c>
      <c r="Y18" s="30">
        <f t="shared" si="31"/>
        <v>4681</v>
      </c>
      <c r="Z18" s="30">
        <f t="shared" si="31"/>
        <v>3717</v>
      </c>
      <c r="AA18" s="30"/>
      <c r="AB18" s="2">
        <v>8</v>
      </c>
      <c r="AC18" s="36">
        <f t="shared" si="3"/>
        <v>5288717</v>
      </c>
      <c r="AD18" s="36">
        <f t="shared" si="4"/>
        <v>2662610</v>
      </c>
      <c r="AE18" s="36">
        <f t="shared" si="5"/>
        <v>2662610</v>
      </c>
      <c r="AF18" s="36">
        <f t="shared" si="6"/>
        <v>0</v>
      </c>
      <c r="AG18" s="36">
        <f t="shared" si="7"/>
        <v>0</v>
      </c>
      <c r="AH18" s="36">
        <f t="shared" si="8"/>
        <v>0</v>
      </c>
      <c r="AI18" s="36">
        <f t="shared" si="9"/>
        <v>2626107</v>
      </c>
      <c r="AJ18" s="36">
        <f t="shared" si="10"/>
        <v>2626107</v>
      </c>
      <c r="AK18" s="36">
        <f t="shared" si="11"/>
        <v>0</v>
      </c>
      <c r="AL18" s="36">
        <f t="shared" si="12"/>
        <v>0</v>
      </c>
      <c r="AM18" s="36">
        <f t="shared" si="13"/>
        <v>0</v>
      </c>
      <c r="AN18" s="36"/>
      <c r="AO18" s="3">
        <f t="shared" si="14"/>
        <v>0</v>
      </c>
      <c r="AP18" s="3">
        <f t="shared" si="15"/>
        <v>0</v>
      </c>
      <c r="AQ18" s="3">
        <f t="shared" si="16"/>
        <v>0</v>
      </c>
      <c r="AR18" s="3">
        <f t="shared" si="17"/>
        <v>0</v>
      </c>
      <c r="AS18" s="3">
        <f t="shared" si="18"/>
        <v>0</v>
      </c>
      <c r="AT18" s="3">
        <f t="shared" si="19"/>
        <v>0</v>
      </c>
      <c r="AU18" s="3">
        <f t="shared" si="20"/>
        <v>0</v>
      </c>
      <c r="AV18" s="3">
        <f t="shared" si="21"/>
        <v>0</v>
      </c>
      <c r="AW18" s="3">
        <f t="shared" si="22"/>
        <v>0</v>
      </c>
      <c r="AX18" s="3">
        <f t="shared" si="23"/>
        <v>0</v>
      </c>
      <c r="AY18" s="3">
        <f t="shared" si="24"/>
        <v>0</v>
      </c>
      <c r="AZ18" s="3">
        <v>0</v>
      </c>
    </row>
    <row r="19" spans="1:52" x14ac:dyDescent="0.35">
      <c r="A19" s="3">
        <v>1929</v>
      </c>
      <c r="B19" s="3">
        <v>9</v>
      </c>
      <c r="C19" s="30">
        <v>621548</v>
      </c>
      <c r="D19" s="30">
        <v>313445</v>
      </c>
      <c r="E19" s="30">
        <v>313445</v>
      </c>
      <c r="F19" s="30">
        <v>0</v>
      </c>
      <c r="G19" s="30">
        <v>0</v>
      </c>
      <c r="H19" s="30">
        <v>0</v>
      </c>
      <c r="I19" s="30">
        <v>308103</v>
      </c>
      <c r="J19" s="30">
        <v>308103</v>
      </c>
      <c r="K19" s="30">
        <v>0</v>
      </c>
      <c r="L19" s="30">
        <v>0</v>
      </c>
      <c r="M19" s="30">
        <v>0</v>
      </c>
      <c r="N19" s="30">
        <v>0</v>
      </c>
      <c r="O19" s="40" t="s">
        <v>45</v>
      </c>
      <c r="P19" s="30">
        <f t="shared" ref="P19:Z19" si="32">SUMIFS(C10:C109,$AB$10:$AB$109,"&gt;=25",$AB$10:$AB$109,"&lt;=39")</f>
        <v>9354095</v>
      </c>
      <c r="Q19" s="30">
        <f t="shared" si="32"/>
        <v>4739700</v>
      </c>
      <c r="R19" s="30">
        <f t="shared" si="32"/>
        <v>1158559</v>
      </c>
      <c r="S19" s="30">
        <f t="shared" si="32"/>
        <v>3477441</v>
      </c>
      <c r="T19" s="30">
        <f t="shared" si="32"/>
        <v>53699</v>
      </c>
      <c r="U19" s="30">
        <f t="shared" si="32"/>
        <v>50001</v>
      </c>
      <c r="V19" s="30">
        <f t="shared" si="32"/>
        <v>4614395</v>
      </c>
      <c r="W19" s="30">
        <f t="shared" si="32"/>
        <v>799584</v>
      </c>
      <c r="X19" s="30">
        <f t="shared" si="32"/>
        <v>3613915</v>
      </c>
      <c r="Y19" s="30">
        <f t="shared" si="32"/>
        <v>127763</v>
      </c>
      <c r="Z19" s="30">
        <f t="shared" si="32"/>
        <v>73133</v>
      </c>
      <c r="AA19" s="30"/>
      <c r="AB19" s="2">
        <v>9</v>
      </c>
      <c r="AC19" s="36">
        <f t="shared" si="3"/>
        <v>5910265</v>
      </c>
      <c r="AD19" s="36">
        <f t="shared" si="4"/>
        <v>2976055</v>
      </c>
      <c r="AE19" s="36">
        <f t="shared" si="5"/>
        <v>2976055</v>
      </c>
      <c r="AF19" s="36">
        <f t="shared" si="6"/>
        <v>0</v>
      </c>
      <c r="AG19" s="36">
        <f t="shared" si="7"/>
        <v>0</v>
      </c>
      <c r="AH19" s="36">
        <f t="shared" si="8"/>
        <v>0</v>
      </c>
      <c r="AI19" s="36">
        <f t="shared" si="9"/>
        <v>2934210</v>
      </c>
      <c r="AJ19" s="36">
        <f t="shared" si="10"/>
        <v>2934210</v>
      </c>
      <c r="AK19" s="36">
        <f t="shared" si="11"/>
        <v>0</v>
      </c>
      <c r="AL19" s="36">
        <f t="shared" si="12"/>
        <v>0</v>
      </c>
      <c r="AM19" s="36">
        <f t="shared" si="13"/>
        <v>0</v>
      </c>
      <c r="AN19" s="36"/>
      <c r="AO19" s="3">
        <f t="shared" si="14"/>
        <v>0</v>
      </c>
      <c r="AP19" s="3">
        <f t="shared" si="15"/>
        <v>0</v>
      </c>
      <c r="AQ19" s="3">
        <f t="shared" si="16"/>
        <v>0</v>
      </c>
      <c r="AR19" s="3">
        <f t="shared" si="17"/>
        <v>0</v>
      </c>
      <c r="AS19" s="3">
        <f t="shared" si="18"/>
        <v>0</v>
      </c>
      <c r="AT19" s="3">
        <f t="shared" si="19"/>
        <v>0</v>
      </c>
      <c r="AU19" s="3">
        <f t="shared" si="20"/>
        <v>0</v>
      </c>
      <c r="AV19" s="3">
        <f t="shared" si="21"/>
        <v>0</v>
      </c>
      <c r="AW19" s="3">
        <f t="shared" si="22"/>
        <v>0</v>
      </c>
      <c r="AX19" s="3">
        <f t="shared" si="23"/>
        <v>0</v>
      </c>
      <c r="AY19" s="3">
        <f t="shared" si="24"/>
        <v>0</v>
      </c>
      <c r="AZ19" s="3">
        <v>0</v>
      </c>
    </row>
    <row r="20" spans="1:52" x14ac:dyDescent="0.35">
      <c r="A20" s="3">
        <v>1928</v>
      </c>
      <c r="B20" s="3">
        <v>10</v>
      </c>
      <c r="C20" s="30">
        <v>634612</v>
      </c>
      <c r="D20" s="30">
        <v>318907</v>
      </c>
      <c r="E20" s="30">
        <v>318907</v>
      </c>
      <c r="F20" s="30">
        <v>0</v>
      </c>
      <c r="G20" s="30">
        <v>0</v>
      </c>
      <c r="H20" s="30">
        <v>0</v>
      </c>
      <c r="I20" s="30">
        <v>315705</v>
      </c>
      <c r="J20" s="30">
        <v>315705</v>
      </c>
      <c r="K20" s="30">
        <v>0</v>
      </c>
      <c r="L20" s="30">
        <v>0</v>
      </c>
      <c r="M20" s="30">
        <v>0</v>
      </c>
      <c r="N20" s="30">
        <v>0</v>
      </c>
      <c r="O20" s="30" t="s">
        <v>46</v>
      </c>
      <c r="P20" s="30">
        <f t="shared" ref="P20:Z20" si="33">SUMIFS(C10:C109,$AB$10:$AB$109,"&gt;=40",$AB$10:$AB$109,"&lt;=54")</f>
        <v>7451749</v>
      </c>
      <c r="Q20" s="30">
        <f t="shared" si="33"/>
        <v>3364749</v>
      </c>
      <c r="R20" s="30">
        <f t="shared" si="33"/>
        <v>315224</v>
      </c>
      <c r="S20" s="30">
        <f t="shared" si="33"/>
        <v>2880522</v>
      </c>
      <c r="T20" s="30">
        <f t="shared" si="33"/>
        <v>118057</v>
      </c>
      <c r="U20" s="30">
        <f t="shared" si="33"/>
        <v>50946</v>
      </c>
      <c r="V20" s="30">
        <f t="shared" si="33"/>
        <v>4087000</v>
      </c>
      <c r="W20" s="30">
        <f t="shared" si="33"/>
        <v>501806</v>
      </c>
      <c r="X20" s="30">
        <f t="shared" si="33"/>
        <v>2942520</v>
      </c>
      <c r="Y20" s="30">
        <f t="shared" si="33"/>
        <v>564600</v>
      </c>
      <c r="Z20" s="30">
        <f t="shared" si="33"/>
        <v>78074</v>
      </c>
      <c r="AA20" s="30"/>
      <c r="AB20" s="2">
        <v>10</v>
      </c>
      <c r="AC20" s="36">
        <f t="shared" si="3"/>
        <v>6544877</v>
      </c>
      <c r="AD20" s="36">
        <f t="shared" si="4"/>
        <v>3294962</v>
      </c>
      <c r="AE20" s="36">
        <f t="shared" si="5"/>
        <v>3294962</v>
      </c>
      <c r="AF20" s="36">
        <f t="shared" si="6"/>
        <v>0</v>
      </c>
      <c r="AG20" s="36">
        <f t="shared" si="7"/>
        <v>0</v>
      </c>
      <c r="AH20" s="36">
        <f t="shared" si="8"/>
        <v>0</v>
      </c>
      <c r="AI20" s="36">
        <f t="shared" si="9"/>
        <v>3249915</v>
      </c>
      <c r="AJ20" s="36">
        <f t="shared" si="10"/>
        <v>3249915</v>
      </c>
      <c r="AK20" s="36">
        <f t="shared" si="11"/>
        <v>0</v>
      </c>
      <c r="AL20" s="36">
        <f t="shared" si="12"/>
        <v>0</v>
      </c>
      <c r="AM20" s="36">
        <f t="shared" si="13"/>
        <v>0</v>
      </c>
      <c r="AN20" s="36"/>
      <c r="AO20" s="3">
        <f t="shared" si="14"/>
        <v>0</v>
      </c>
      <c r="AP20" s="3">
        <f t="shared" si="15"/>
        <v>0</v>
      </c>
      <c r="AQ20" s="3">
        <f t="shared" si="16"/>
        <v>0</v>
      </c>
      <c r="AR20" s="3">
        <f t="shared" si="17"/>
        <v>0</v>
      </c>
      <c r="AS20" s="3">
        <f t="shared" si="18"/>
        <v>0</v>
      </c>
      <c r="AT20" s="3">
        <f t="shared" si="19"/>
        <v>0</v>
      </c>
      <c r="AU20" s="3">
        <f t="shared" si="20"/>
        <v>0</v>
      </c>
      <c r="AV20" s="3">
        <f t="shared" si="21"/>
        <v>0</v>
      </c>
      <c r="AW20" s="3">
        <f t="shared" si="22"/>
        <v>0</v>
      </c>
      <c r="AX20" s="3">
        <f t="shared" si="23"/>
        <v>0</v>
      </c>
      <c r="AY20" s="3">
        <f t="shared" si="24"/>
        <v>0</v>
      </c>
      <c r="AZ20" s="3">
        <v>0</v>
      </c>
    </row>
    <row r="21" spans="1:52" x14ac:dyDescent="0.35">
      <c r="A21" s="3">
        <v>1927</v>
      </c>
      <c r="B21" s="3">
        <v>11</v>
      </c>
      <c r="C21" s="30">
        <v>631326</v>
      </c>
      <c r="D21" s="30">
        <v>316986</v>
      </c>
      <c r="E21" s="30">
        <v>316986</v>
      </c>
      <c r="F21" s="30">
        <v>0</v>
      </c>
      <c r="G21" s="30">
        <v>0</v>
      </c>
      <c r="H21" s="30">
        <v>0</v>
      </c>
      <c r="I21" s="30">
        <v>314340</v>
      </c>
      <c r="J21" s="30">
        <v>314340</v>
      </c>
      <c r="K21" s="30">
        <v>0</v>
      </c>
      <c r="L21" s="30">
        <v>0</v>
      </c>
      <c r="M21" s="30">
        <v>0</v>
      </c>
      <c r="N21" s="30">
        <v>0</v>
      </c>
      <c r="O21" s="30" t="s">
        <v>47</v>
      </c>
      <c r="P21" s="30">
        <f t="shared" ref="P21:Z21" si="34">SUMIFS(C10:C109,$AB$10:$AB$109,"&gt;=55",$AB$10:$AB$109,"&lt;=64")</f>
        <v>4160298</v>
      </c>
      <c r="Q21" s="30">
        <f t="shared" si="34"/>
        <v>1871883</v>
      </c>
      <c r="R21" s="30">
        <f t="shared" si="34"/>
        <v>152346</v>
      </c>
      <c r="S21" s="30">
        <f t="shared" si="34"/>
        <v>1517185</v>
      </c>
      <c r="T21" s="30">
        <f t="shared" si="34"/>
        <v>178613</v>
      </c>
      <c r="U21" s="30">
        <f t="shared" si="34"/>
        <v>23739</v>
      </c>
      <c r="V21" s="30">
        <f t="shared" si="34"/>
        <v>2288415</v>
      </c>
      <c r="W21" s="30">
        <f t="shared" si="34"/>
        <v>243953</v>
      </c>
      <c r="X21" s="30">
        <f t="shared" si="34"/>
        <v>1303708</v>
      </c>
      <c r="Y21" s="30">
        <f t="shared" si="34"/>
        <v>707331</v>
      </c>
      <c r="Z21" s="30">
        <f t="shared" si="34"/>
        <v>33423</v>
      </c>
      <c r="AA21" s="30"/>
      <c r="AB21" s="2">
        <v>11</v>
      </c>
      <c r="AC21" s="36">
        <f t="shared" si="3"/>
        <v>7176203</v>
      </c>
      <c r="AD21" s="36">
        <f t="shared" si="4"/>
        <v>3611948</v>
      </c>
      <c r="AE21" s="36">
        <f t="shared" si="5"/>
        <v>3611948</v>
      </c>
      <c r="AF21" s="36">
        <f t="shared" si="6"/>
        <v>0</v>
      </c>
      <c r="AG21" s="36">
        <f t="shared" si="7"/>
        <v>0</v>
      </c>
      <c r="AH21" s="36">
        <f t="shared" si="8"/>
        <v>0</v>
      </c>
      <c r="AI21" s="36">
        <f t="shared" si="9"/>
        <v>3564255</v>
      </c>
      <c r="AJ21" s="36">
        <f t="shared" si="10"/>
        <v>3564255</v>
      </c>
      <c r="AK21" s="36">
        <f t="shared" si="11"/>
        <v>0</v>
      </c>
      <c r="AL21" s="36">
        <f t="shared" si="12"/>
        <v>0</v>
      </c>
      <c r="AM21" s="36">
        <f t="shared" si="13"/>
        <v>0</v>
      </c>
      <c r="AN21" s="36"/>
      <c r="AO21" s="3">
        <f t="shared" si="14"/>
        <v>0</v>
      </c>
      <c r="AP21" s="3">
        <f t="shared" si="15"/>
        <v>0</v>
      </c>
      <c r="AQ21" s="3">
        <f t="shared" si="16"/>
        <v>0</v>
      </c>
      <c r="AR21" s="3">
        <f t="shared" si="17"/>
        <v>0</v>
      </c>
      <c r="AS21" s="3">
        <f t="shared" si="18"/>
        <v>0</v>
      </c>
      <c r="AT21" s="3">
        <f t="shared" si="19"/>
        <v>0</v>
      </c>
      <c r="AU21" s="3">
        <f t="shared" si="20"/>
        <v>0</v>
      </c>
      <c r="AV21" s="3">
        <f t="shared" si="21"/>
        <v>0</v>
      </c>
      <c r="AW21" s="3">
        <f t="shared" si="22"/>
        <v>0</v>
      </c>
      <c r="AX21" s="3">
        <f t="shared" si="23"/>
        <v>0</v>
      </c>
      <c r="AY21" s="3">
        <f t="shared" si="24"/>
        <v>0</v>
      </c>
      <c r="AZ21" s="3">
        <v>0</v>
      </c>
    </row>
    <row r="22" spans="1:52" x14ac:dyDescent="0.35">
      <c r="A22" s="3">
        <v>1926</v>
      </c>
      <c r="B22" s="3">
        <v>12</v>
      </c>
      <c r="C22" s="30">
        <v>647298</v>
      </c>
      <c r="D22" s="30">
        <v>328008</v>
      </c>
      <c r="E22" s="30">
        <v>328008</v>
      </c>
      <c r="F22" s="30">
        <v>0</v>
      </c>
      <c r="G22" s="30">
        <v>0</v>
      </c>
      <c r="H22" s="30">
        <v>0</v>
      </c>
      <c r="I22" s="30">
        <v>319290</v>
      </c>
      <c r="J22" s="30">
        <v>319290</v>
      </c>
      <c r="K22" s="30">
        <v>0</v>
      </c>
      <c r="L22" s="30">
        <v>0</v>
      </c>
      <c r="M22" s="30">
        <v>0</v>
      </c>
      <c r="N22" s="30">
        <v>0</v>
      </c>
      <c r="O22" s="30" t="s">
        <v>48</v>
      </c>
      <c r="P22" s="30">
        <f t="shared" ref="P22:Z22" si="35">SUMIFS(C10:C109,$AB$10:$AB$109,"&gt;=65",$AB$10:$AB$109,"&lt;=79")</f>
        <v>3613488</v>
      </c>
      <c r="Q22" s="30">
        <f t="shared" si="35"/>
        <v>1551074</v>
      </c>
      <c r="R22" s="30">
        <f t="shared" si="35"/>
        <v>118281</v>
      </c>
      <c r="S22" s="30">
        <f t="shared" si="35"/>
        <v>1050656</v>
      </c>
      <c r="T22" s="30">
        <f t="shared" si="35"/>
        <v>370331</v>
      </c>
      <c r="U22" s="30">
        <f t="shared" si="35"/>
        <v>11806</v>
      </c>
      <c r="V22" s="30">
        <f t="shared" si="35"/>
        <v>2062414</v>
      </c>
      <c r="W22" s="30">
        <f t="shared" si="35"/>
        <v>216962</v>
      </c>
      <c r="X22" s="30">
        <f t="shared" si="35"/>
        <v>689572</v>
      </c>
      <c r="Y22" s="30">
        <f t="shared" si="35"/>
        <v>1137379</v>
      </c>
      <c r="Z22" s="30">
        <f t="shared" si="35"/>
        <v>18501</v>
      </c>
      <c r="AA22" s="30"/>
      <c r="AB22" s="2">
        <v>12</v>
      </c>
      <c r="AC22" s="36">
        <f t="shared" si="3"/>
        <v>7823501</v>
      </c>
      <c r="AD22" s="36">
        <f t="shared" si="4"/>
        <v>3939956</v>
      </c>
      <c r="AE22" s="36">
        <f t="shared" si="5"/>
        <v>3939956</v>
      </c>
      <c r="AF22" s="36">
        <f t="shared" si="6"/>
        <v>0</v>
      </c>
      <c r="AG22" s="36">
        <f t="shared" si="7"/>
        <v>0</v>
      </c>
      <c r="AH22" s="36">
        <f t="shared" si="8"/>
        <v>0</v>
      </c>
      <c r="AI22" s="36">
        <f t="shared" si="9"/>
        <v>3883545</v>
      </c>
      <c r="AJ22" s="36">
        <f t="shared" si="10"/>
        <v>3883545</v>
      </c>
      <c r="AK22" s="36">
        <f t="shared" si="11"/>
        <v>0</v>
      </c>
      <c r="AL22" s="36">
        <f t="shared" si="12"/>
        <v>0</v>
      </c>
      <c r="AM22" s="36">
        <f t="shared" si="13"/>
        <v>0</v>
      </c>
      <c r="AN22" s="36"/>
      <c r="AO22" s="3">
        <f t="shared" si="14"/>
        <v>0</v>
      </c>
      <c r="AP22" s="3">
        <f t="shared" si="15"/>
        <v>0</v>
      </c>
      <c r="AQ22" s="3">
        <f t="shared" si="16"/>
        <v>0</v>
      </c>
      <c r="AR22" s="3">
        <f t="shared" si="17"/>
        <v>0</v>
      </c>
      <c r="AS22" s="3">
        <f t="shared" si="18"/>
        <v>0</v>
      </c>
      <c r="AT22" s="3">
        <f t="shared" si="19"/>
        <v>0</v>
      </c>
      <c r="AU22" s="3">
        <f t="shared" si="20"/>
        <v>0</v>
      </c>
      <c r="AV22" s="3">
        <f t="shared" si="21"/>
        <v>1</v>
      </c>
      <c r="AW22" s="3">
        <f t="shared" si="22"/>
        <v>0</v>
      </c>
      <c r="AX22" s="3">
        <f t="shared" si="23"/>
        <v>0</v>
      </c>
      <c r="AY22" s="3">
        <f t="shared" si="24"/>
        <v>0</v>
      </c>
      <c r="AZ22" s="3">
        <v>0</v>
      </c>
    </row>
    <row r="23" spans="1:52" x14ac:dyDescent="0.35">
      <c r="A23" s="3">
        <v>1925</v>
      </c>
      <c r="B23" s="3">
        <v>13</v>
      </c>
      <c r="C23" s="30">
        <v>643182</v>
      </c>
      <c r="D23" s="30">
        <v>320592</v>
      </c>
      <c r="E23" s="30">
        <v>320592</v>
      </c>
      <c r="F23" s="30">
        <v>0</v>
      </c>
      <c r="G23" s="30">
        <v>0</v>
      </c>
      <c r="H23" s="30">
        <v>0</v>
      </c>
      <c r="I23" s="30">
        <v>322590</v>
      </c>
      <c r="J23" s="30">
        <v>322590</v>
      </c>
      <c r="K23" s="30">
        <v>0</v>
      </c>
      <c r="L23" s="30">
        <v>0</v>
      </c>
      <c r="M23" s="30">
        <v>0</v>
      </c>
      <c r="N23" s="30">
        <v>0</v>
      </c>
      <c r="O23" s="30" t="s">
        <v>49</v>
      </c>
      <c r="P23" s="30">
        <f t="shared" ref="P23:Z23" si="36">SUMIFS(C10:C109,$AB$10:$AB$109,"&gt;=80",$AB$10:$AB$109,"&lt;=105")</f>
        <v>538634</v>
      </c>
      <c r="Q23" s="30">
        <f t="shared" si="36"/>
        <v>189357</v>
      </c>
      <c r="R23" s="30">
        <f t="shared" si="36"/>
        <v>10795</v>
      </c>
      <c r="S23" s="30">
        <f t="shared" si="36"/>
        <v>80455</v>
      </c>
      <c r="T23" s="30">
        <f t="shared" si="36"/>
        <v>95260</v>
      </c>
      <c r="U23" s="30">
        <f t="shared" si="36"/>
        <v>608</v>
      </c>
      <c r="V23" s="30">
        <f t="shared" si="36"/>
        <v>349277</v>
      </c>
      <c r="W23" s="30">
        <f t="shared" si="36"/>
        <v>31638</v>
      </c>
      <c r="X23" s="30">
        <f t="shared" si="36"/>
        <v>39798</v>
      </c>
      <c r="Y23" s="30">
        <f t="shared" si="36"/>
        <v>269743</v>
      </c>
      <c r="Z23" s="30">
        <f t="shared" si="36"/>
        <v>1551</v>
      </c>
      <c r="AA23" s="30"/>
      <c r="AB23" s="2">
        <v>13</v>
      </c>
      <c r="AC23" s="36">
        <f t="shared" si="3"/>
        <v>8466683</v>
      </c>
      <c r="AD23" s="36">
        <f t="shared" si="4"/>
        <v>4260548</v>
      </c>
      <c r="AE23" s="36">
        <f t="shared" si="5"/>
        <v>4260548</v>
      </c>
      <c r="AF23" s="36">
        <f t="shared" si="6"/>
        <v>0</v>
      </c>
      <c r="AG23" s="36">
        <f t="shared" si="7"/>
        <v>0</v>
      </c>
      <c r="AH23" s="36">
        <f t="shared" si="8"/>
        <v>0</v>
      </c>
      <c r="AI23" s="36">
        <f t="shared" si="9"/>
        <v>4206135</v>
      </c>
      <c r="AJ23" s="36">
        <f t="shared" si="10"/>
        <v>4206135</v>
      </c>
      <c r="AK23" s="36">
        <f t="shared" si="11"/>
        <v>0</v>
      </c>
      <c r="AL23" s="36">
        <f t="shared" si="12"/>
        <v>0</v>
      </c>
      <c r="AM23" s="36">
        <f t="shared" si="13"/>
        <v>0</v>
      </c>
      <c r="AN23" s="36"/>
      <c r="AO23" s="3">
        <f t="shared" si="14"/>
        <v>0</v>
      </c>
      <c r="AP23" s="3">
        <f t="shared" si="15"/>
        <v>0</v>
      </c>
      <c r="AQ23" s="3">
        <f t="shared" si="16"/>
        <v>1</v>
      </c>
      <c r="AR23" s="3">
        <f t="shared" si="17"/>
        <v>0</v>
      </c>
      <c r="AS23" s="3">
        <f t="shared" si="18"/>
        <v>0</v>
      </c>
      <c r="AT23" s="3">
        <f t="shared" si="19"/>
        <v>0</v>
      </c>
      <c r="AU23" s="3">
        <f t="shared" si="20"/>
        <v>0</v>
      </c>
      <c r="AV23" s="3">
        <f t="shared" si="21"/>
        <v>0</v>
      </c>
      <c r="AW23" s="3">
        <f t="shared" si="22"/>
        <v>0</v>
      </c>
      <c r="AX23" s="3">
        <f t="shared" si="23"/>
        <v>0</v>
      </c>
      <c r="AY23" s="3">
        <f t="shared" si="24"/>
        <v>0</v>
      </c>
      <c r="AZ23" s="3">
        <v>0</v>
      </c>
    </row>
    <row r="24" spans="1:52" x14ac:dyDescent="0.35">
      <c r="A24" s="3">
        <v>1924</v>
      </c>
      <c r="B24" s="3">
        <v>14</v>
      </c>
      <c r="C24" s="30">
        <v>638214</v>
      </c>
      <c r="D24" s="30">
        <v>320998</v>
      </c>
      <c r="E24" s="30">
        <v>320998</v>
      </c>
      <c r="F24" s="30">
        <v>0</v>
      </c>
      <c r="G24" s="30">
        <v>0</v>
      </c>
      <c r="H24" s="30">
        <v>0</v>
      </c>
      <c r="I24" s="30">
        <v>317216</v>
      </c>
      <c r="J24" s="30">
        <v>317216</v>
      </c>
      <c r="K24" s="30">
        <v>0</v>
      </c>
      <c r="L24" s="30">
        <v>0</v>
      </c>
      <c r="M24" s="30">
        <v>0</v>
      </c>
      <c r="N24" s="30">
        <v>0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2">
        <v>14</v>
      </c>
      <c r="AC24" s="36">
        <f t="shared" si="3"/>
        <v>9104897</v>
      </c>
      <c r="AD24" s="36">
        <f t="shared" si="4"/>
        <v>4581546</v>
      </c>
      <c r="AE24" s="36">
        <f t="shared" si="5"/>
        <v>4581546</v>
      </c>
      <c r="AF24" s="36">
        <f t="shared" si="6"/>
        <v>0</v>
      </c>
      <c r="AG24" s="36">
        <f t="shared" si="7"/>
        <v>0</v>
      </c>
      <c r="AH24" s="36">
        <f t="shared" si="8"/>
        <v>0</v>
      </c>
      <c r="AI24" s="36">
        <f t="shared" si="9"/>
        <v>4523351</v>
      </c>
      <c r="AJ24" s="36">
        <f t="shared" si="10"/>
        <v>4523351</v>
      </c>
      <c r="AK24" s="36">
        <f t="shared" si="11"/>
        <v>0</v>
      </c>
      <c r="AL24" s="36">
        <f t="shared" si="12"/>
        <v>0</v>
      </c>
      <c r="AM24" s="36">
        <f t="shared" si="13"/>
        <v>0</v>
      </c>
      <c r="AN24" s="36"/>
      <c r="AO24" s="3">
        <f t="shared" si="14"/>
        <v>0</v>
      </c>
      <c r="AP24" s="3">
        <f t="shared" si="15"/>
        <v>0</v>
      </c>
      <c r="AQ24" s="3">
        <f t="shared" si="16"/>
        <v>0</v>
      </c>
      <c r="AR24" s="3">
        <f t="shared" si="17"/>
        <v>0</v>
      </c>
      <c r="AS24" s="3">
        <f t="shared" si="18"/>
        <v>0</v>
      </c>
      <c r="AT24" s="3">
        <f t="shared" si="19"/>
        <v>0</v>
      </c>
      <c r="AU24" s="3">
        <f t="shared" si="20"/>
        <v>0</v>
      </c>
      <c r="AV24" s="3">
        <f t="shared" si="21"/>
        <v>0</v>
      </c>
      <c r="AW24" s="3">
        <f t="shared" si="22"/>
        <v>0</v>
      </c>
      <c r="AX24" s="3">
        <f t="shared" si="23"/>
        <v>0</v>
      </c>
      <c r="AY24" s="3">
        <f t="shared" si="24"/>
        <v>0</v>
      </c>
      <c r="AZ24" s="3">
        <v>0</v>
      </c>
    </row>
    <row r="25" spans="1:52" x14ac:dyDescent="0.35">
      <c r="A25" s="3">
        <v>1923</v>
      </c>
      <c r="B25" s="3">
        <v>15</v>
      </c>
      <c r="C25" s="30">
        <v>660277</v>
      </c>
      <c r="D25" s="30">
        <v>337684</v>
      </c>
      <c r="E25" s="30">
        <v>337684</v>
      </c>
      <c r="F25" s="30">
        <v>0</v>
      </c>
      <c r="G25" s="30">
        <v>0</v>
      </c>
      <c r="H25" s="30">
        <v>0</v>
      </c>
      <c r="I25" s="30">
        <v>322593</v>
      </c>
      <c r="J25" s="30">
        <v>322593</v>
      </c>
      <c r="K25" s="30">
        <v>0</v>
      </c>
      <c r="L25" s="30">
        <v>0</v>
      </c>
      <c r="M25" s="30">
        <v>0</v>
      </c>
      <c r="N25" s="30">
        <v>0</v>
      </c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2">
        <v>15</v>
      </c>
      <c r="AC25" s="36">
        <f t="shared" si="3"/>
        <v>9765174</v>
      </c>
      <c r="AD25" s="36">
        <f t="shared" si="4"/>
        <v>4919230</v>
      </c>
      <c r="AE25" s="36">
        <f t="shared" si="5"/>
        <v>4919230</v>
      </c>
      <c r="AF25" s="36">
        <f t="shared" si="6"/>
        <v>0</v>
      </c>
      <c r="AG25" s="36">
        <f t="shared" si="7"/>
        <v>0</v>
      </c>
      <c r="AH25" s="36">
        <f t="shared" si="8"/>
        <v>0</v>
      </c>
      <c r="AI25" s="36">
        <f t="shared" si="9"/>
        <v>4845944</v>
      </c>
      <c r="AJ25" s="36">
        <f t="shared" si="10"/>
        <v>4845944</v>
      </c>
      <c r="AK25" s="36">
        <f t="shared" si="11"/>
        <v>0</v>
      </c>
      <c r="AL25" s="36">
        <f t="shared" si="12"/>
        <v>0</v>
      </c>
      <c r="AM25" s="36">
        <f t="shared" si="13"/>
        <v>0</v>
      </c>
      <c r="AN25" s="36"/>
      <c r="AO25" s="3">
        <f t="shared" si="14"/>
        <v>0</v>
      </c>
      <c r="AP25" s="3">
        <f t="shared" si="15"/>
        <v>0</v>
      </c>
      <c r="AQ25" s="3">
        <f t="shared" si="16"/>
        <v>0</v>
      </c>
      <c r="AR25" s="3">
        <f t="shared" si="17"/>
        <v>0</v>
      </c>
      <c r="AS25" s="3">
        <f t="shared" si="18"/>
        <v>0</v>
      </c>
      <c r="AT25" s="3">
        <f t="shared" si="19"/>
        <v>0</v>
      </c>
      <c r="AU25" s="3">
        <f t="shared" si="20"/>
        <v>0</v>
      </c>
      <c r="AV25" s="3">
        <f t="shared" si="21"/>
        <v>0</v>
      </c>
      <c r="AW25" s="3">
        <f t="shared" si="22"/>
        <v>0</v>
      </c>
      <c r="AX25" s="3">
        <f t="shared" si="23"/>
        <v>0</v>
      </c>
      <c r="AY25" s="3">
        <f t="shared" si="24"/>
        <v>0</v>
      </c>
      <c r="AZ25" s="3">
        <v>0</v>
      </c>
    </row>
    <row r="26" spans="1:52" x14ac:dyDescent="0.35">
      <c r="A26" s="3">
        <v>1922</v>
      </c>
      <c r="B26" s="3">
        <v>16</v>
      </c>
      <c r="C26" s="30">
        <v>673882</v>
      </c>
      <c r="D26" s="30">
        <v>345974</v>
      </c>
      <c r="E26" s="30">
        <v>345969</v>
      </c>
      <c r="F26" s="30">
        <v>5</v>
      </c>
      <c r="G26" s="30">
        <v>0</v>
      </c>
      <c r="H26" s="30">
        <v>0</v>
      </c>
      <c r="I26" s="30">
        <v>327908</v>
      </c>
      <c r="J26" s="30">
        <v>324078</v>
      </c>
      <c r="K26" s="30">
        <v>3826</v>
      </c>
      <c r="L26" s="30">
        <v>4</v>
      </c>
      <c r="M26" s="30">
        <v>0</v>
      </c>
      <c r="N26" s="30">
        <v>0</v>
      </c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2">
        <v>16</v>
      </c>
      <c r="AC26" s="36">
        <f t="shared" si="3"/>
        <v>10439056</v>
      </c>
      <c r="AD26" s="36">
        <f t="shared" si="4"/>
        <v>5265204</v>
      </c>
      <c r="AE26" s="36">
        <f t="shared" si="5"/>
        <v>5265199</v>
      </c>
      <c r="AF26" s="36">
        <f t="shared" si="6"/>
        <v>5</v>
      </c>
      <c r="AG26" s="36">
        <f t="shared" si="7"/>
        <v>0</v>
      </c>
      <c r="AH26" s="36">
        <f t="shared" si="8"/>
        <v>0</v>
      </c>
      <c r="AI26" s="36">
        <f t="shared" si="9"/>
        <v>5173852</v>
      </c>
      <c r="AJ26" s="36">
        <f t="shared" si="10"/>
        <v>5170022</v>
      </c>
      <c r="AK26" s="36">
        <f t="shared" si="11"/>
        <v>3826</v>
      </c>
      <c r="AL26" s="36">
        <f t="shared" si="12"/>
        <v>4</v>
      </c>
      <c r="AM26" s="36">
        <f t="shared" si="13"/>
        <v>0</v>
      </c>
      <c r="AN26" s="36"/>
      <c r="AO26" s="3">
        <f t="shared" si="14"/>
        <v>0</v>
      </c>
      <c r="AP26" s="3">
        <f t="shared" si="15"/>
        <v>0</v>
      </c>
      <c r="AQ26" s="3">
        <f t="shared" ref="AQ26:AQ89" si="37">IF(AND(AE26&lt;=AE$111,AE27&gt;=AE$111),1,0)</f>
        <v>0</v>
      </c>
      <c r="AR26" s="3">
        <f t="shared" ref="AR26:AR89" si="38">IF(AND(AF26&lt;=AF$111,AF27&gt;=AF$111),1,0)</f>
        <v>0</v>
      </c>
      <c r="AS26" s="3">
        <f t="shared" ref="AS26:AS89" si="39">IF(AND(AG26&lt;=AG$111,AG27&gt;=AG$111),1,0)</f>
        <v>0</v>
      </c>
      <c r="AT26" s="3">
        <f t="shared" ref="AT26:AT89" si="40">IF(AND(AH26&lt;=AH$111,AH27&gt;=AH$111),1,0)</f>
        <v>0</v>
      </c>
      <c r="AU26" s="3">
        <f t="shared" ref="AU26:AU89" si="41">IF(AND(AI26&lt;=AI$111,AI27&gt;=AI$111),1,0)</f>
        <v>0</v>
      </c>
      <c r="AV26" s="3">
        <f t="shared" ref="AV26:AV57" si="42">IF(AND(AJ26&lt;=AJ$111,AJ27&gt;=AJ$111),1,0)</f>
        <v>0</v>
      </c>
      <c r="AW26" s="3">
        <f t="shared" ref="AW26:AW57" si="43">IF(AND(AK26&lt;=AK$111,AK27&gt;=AK$111),1,0)</f>
        <v>0</v>
      </c>
      <c r="AX26" s="3">
        <f t="shared" ref="AX26:AX89" si="44">IF(AND(AL26&lt;=AL$111,AL27&gt;=AL$111),1,0)</f>
        <v>0</v>
      </c>
      <c r="AY26" s="3">
        <f t="shared" ref="AY26:AY89" si="45">IF(AND(AM26&lt;=AM$111,AM27&gt;=AM$111),1,0)</f>
        <v>0</v>
      </c>
      <c r="AZ26" s="3">
        <v>0</v>
      </c>
    </row>
    <row r="27" spans="1:52" x14ac:dyDescent="0.35">
      <c r="A27" s="3">
        <v>1921</v>
      </c>
      <c r="B27" s="3">
        <v>17</v>
      </c>
      <c r="C27" s="30">
        <v>688057</v>
      </c>
      <c r="D27" s="30">
        <v>347003</v>
      </c>
      <c r="E27" s="30">
        <v>346965</v>
      </c>
      <c r="F27" s="30">
        <v>38</v>
      </c>
      <c r="G27" s="30">
        <v>0</v>
      </c>
      <c r="H27" s="30">
        <v>0</v>
      </c>
      <c r="I27" s="30">
        <v>341054</v>
      </c>
      <c r="J27" s="30">
        <v>327220</v>
      </c>
      <c r="K27" s="30">
        <v>13812</v>
      </c>
      <c r="L27" s="30">
        <v>19</v>
      </c>
      <c r="M27" s="30">
        <v>3</v>
      </c>
      <c r="N27" s="30">
        <v>0</v>
      </c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2">
        <v>17</v>
      </c>
      <c r="AC27" s="36">
        <f t="shared" si="3"/>
        <v>11127113</v>
      </c>
      <c r="AD27" s="36">
        <f t="shared" si="4"/>
        <v>5612207</v>
      </c>
      <c r="AE27" s="36">
        <f t="shared" si="5"/>
        <v>5612164</v>
      </c>
      <c r="AF27" s="36">
        <f t="shared" si="6"/>
        <v>43</v>
      </c>
      <c r="AG27" s="36">
        <f t="shared" si="7"/>
        <v>0</v>
      </c>
      <c r="AH27" s="36">
        <f t="shared" si="8"/>
        <v>0</v>
      </c>
      <c r="AI27" s="36">
        <f t="shared" si="9"/>
        <v>5514906</v>
      </c>
      <c r="AJ27" s="36">
        <f t="shared" si="10"/>
        <v>5497242</v>
      </c>
      <c r="AK27" s="36">
        <f t="shared" si="11"/>
        <v>17638</v>
      </c>
      <c r="AL27" s="36">
        <f t="shared" si="12"/>
        <v>23</v>
      </c>
      <c r="AM27" s="36">
        <f t="shared" si="13"/>
        <v>3</v>
      </c>
      <c r="AN27" s="36"/>
      <c r="AO27" s="3">
        <f t="shared" si="14"/>
        <v>0</v>
      </c>
      <c r="AP27" s="3">
        <f t="shared" si="15"/>
        <v>0</v>
      </c>
      <c r="AQ27" s="3">
        <f t="shared" si="37"/>
        <v>0</v>
      </c>
      <c r="AR27" s="3">
        <f t="shared" si="38"/>
        <v>0</v>
      </c>
      <c r="AS27" s="3">
        <f t="shared" si="39"/>
        <v>0</v>
      </c>
      <c r="AT27" s="3">
        <f t="shared" si="40"/>
        <v>0</v>
      </c>
      <c r="AU27" s="3">
        <f t="shared" si="41"/>
        <v>0</v>
      </c>
      <c r="AV27" s="3">
        <f t="shared" si="42"/>
        <v>0</v>
      </c>
      <c r="AW27" s="3">
        <f t="shared" si="43"/>
        <v>0</v>
      </c>
      <c r="AX27" s="3">
        <f t="shared" si="44"/>
        <v>0</v>
      </c>
      <c r="AY27" s="3">
        <f t="shared" si="45"/>
        <v>0</v>
      </c>
      <c r="AZ27" s="3">
        <v>0</v>
      </c>
    </row>
    <row r="28" spans="1:52" x14ac:dyDescent="0.35">
      <c r="A28" s="3">
        <v>1920</v>
      </c>
      <c r="B28" s="3">
        <v>18</v>
      </c>
      <c r="C28" s="30">
        <v>682246</v>
      </c>
      <c r="D28" s="30">
        <v>335634</v>
      </c>
      <c r="E28" s="30">
        <v>334030</v>
      </c>
      <c r="F28" s="30">
        <v>1604</v>
      </c>
      <c r="G28" s="30">
        <v>0</v>
      </c>
      <c r="H28" s="30">
        <v>0</v>
      </c>
      <c r="I28" s="30">
        <v>346612</v>
      </c>
      <c r="J28" s="30">
        <v>309010</v>
      </c>
      <c r="K28" s="30">
        <v>37525</v>
      </c>
      <c r="L28" s="30">
        <v>48</v>
      </c>
      <c r="M28" s="30">
        <v>29</v>
      </c>
      <c r="N28" s="30">
        <v>0</v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2">
        <v>18</v>
      </c>
      <c r="AC28" s="36">
        <f t="shared" si="3"/>
        <v>11809359</v>
      </c>
      <c r="AD28" s="36">
        <f t="shared" si="4"/>
        <v>5947841</v>
      </c>
      <c r="AE28" s="36">
        <f t="shared" si="5"/>
        <v>5946194</v>
      </c>
      <c r="AF28" s="36">
        <f t="shared" si="6"/>
        <v>1647</v>
      </c>
      <c r="AG28" s="36">
        <f t="shared" si="7"/>
        <v>0</v>
      </c>
      <c r="AH28" s="36">
        <f t="shared" si="8"/>
        <v>0</v>
      </c>
      <c r="AI28" s="36">
        <f t="shared" si="9"/>
        <v>5861518</v>
      </c>
      <c r="AJ28" s="36">
        <f t="shared" si="10"/>
        <v>5806252</v>
      </c>
      <c r="AK28" s="36">
        <f t="shared" si="11"/>
        <v>55163</v>
      </c>
      <c r="AL28" s="36">
        <f t="shared" si="12"/>
        <v>71</v>
      </c>
      <c r="AM28" s="36">
        <f t="shared" si="13"/>
        <v>32</v>
      </c>
      <c r="AN28" s="36"/>
      <c r="AO28" s="3">
        <f t="shared" si="14"/>
        <v>0</v>
      </c>
      <c r="AP28" s="3">
        <f t="shared" si="15"/>
        <v>0</v>
      </c>
      <c r="AQ28" s="3">
        <f t="shared" si="37"/>
        <v>0</v>
      </c>
      <c r="AR28" s="3">
        <f t="shared" si="38"/>
        <v>0</v>
      </c>
      <c r="AS28" s="3">
        <f t="shared" si="39"/>
        <v>0</v>
      </c>
      <c r="AT28" s="3">
        <f t="shared" si="40"/>
        <v>0</v>
      </c>
      <c r="AU28" s="3">
        <f t="shared" si="41"/>
        <v>0</v>
      </c>
      <c r="AV28" s="3">
        <f t="shared" si="42"/>
        <v>0</v>
      </c>
      <c r="AW28" s="3">
        <f t="shared" si="43"/>
        <v>0</v>
      </c>
      <c r="AX28" s="3">
        <f t="shared" si="44"/>
        <v>0</v>
      </c>
      <c r="AY28" s="3">
        <f t="shared" si="45"/>
        <v>0</v>
      </c>
      <c r="AZ28" s="3">
        <v>0</v>
      </c>
    </row>
    <row r="29" spans="1:52" x14ac:dyDescent="0.35">
      <c r="A29" s="3">
        <v>1919</v>
      </c>
      <c r="B29" s="3">
        <v>19</v>
      </c>
      <c r="C29" s="30">
        <v>418130</v>
      </c>
      <c r="D29" s="30">
        <v>210727</v>
      </c>
      <c r="E29" s="30">
        <v>207122</v>
      </c>
      <c r="F29" s="30">
        <v>3602</v>
      </c>
      <c r="G29" s="30">
        <v>2</v>
      </c>
      <c r="H29" s="30">
        <v>1</v>
      </c>
      <c r="I29" s="30">
        <v>207403</v>
      </c>
      <c r="J29" s="30">
        <v>166236</v>
      </c>
      <c r="K29" s="30">
        <v>40987</v>
      </c>
      <c r="L29" s="30">
        <v>110</v>
      </c>
      <c r="M29" s="30">
        <v>70</v>
      </c>
      <c r="N29" s="30">
        <v>0</v>
      </c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2">
        <v>19</v>
      </c>
      <c r="AC29" s="36">
        <f t="shared" si="3"/>
        <v>12227489</v>
      </c>
      <c r="AD29" s="36">
        <f t="shared" si="4"/>
        <v>6158568</v>
      </c>
      <c r="AE29" s="36">
        <f t="shared" si="5"/>
        <v>6153316</v>
      </c>
      <c r="AF29" s="36">
        <f t="shared" si="6"/>
        <v>5249</v>
      </c>
      <c r="AG29" s="36">
        <f t="shared" si="7"/>
        <v>2</v>
      </c>
      <c r="AH29" s="36">
        <f t="shared" si="8"/>
        <v>1</v>
      </c>
      <c r="AI29" s="36">
        <f t="shared" si="9"/>
        <v>6068921</v>
      </c>
      <c r="AJ29" s="36">
        <f t="shared" si="10"/>
        <v>5972488</v>
      </c>
      <c r="AK29" s="36">
        <f t="shared" si="11"/>
        <v>96150</v>
      </c>
      <c r="AL29" s="36">
        <f t="shared" si="12"/>
        <v>181</v>
      </c>
      <c r="AM29" s="36">
        <f t="shared" si="13"/>
        <v>102</v>
      </c>
      <c r="AN29" s="36"/>
      <c r="AO29" s="3">
        <f t="shared" si="14"/>
        <v>0</v>
      </c>
      <c r="AP29" s="3">
        <f t="shared" si="15"/>
        <v>0</v>
      </c>
      <c r="AQ29" s="3">
        <f t="shared" si="37"/>
        <v>0</v>
      </c>
      <c r="AR29" s="3">
        <f t="shared" si="38"/>
        <v>0</v>
      </c>
      <c r="AS29" s="3">
        <f t="shared" si="39"/>
        <v>0</v>
      </c>
      <c r="AT29" s="3">
        <f t="shared" si="40"/>
        <v>0</v>
      </c>
      <c r="AU29" s="3">
        <f t="shared" si="41"/>
        <v>0</v>
      </c>
      <c r="AV29" s="3">
        <f t="shared" si="42"/>
        <v>0</v>
      </c>
      <c r="AW29" s="3">
        <f t="shared" si="43"/>
        <v>0</v>
      </c>
      <c r="AX29" s="3">
        <f t="shared" si="44"/>
        <v>0</v>
      </c>
      <c r="AY29" s="3">
        <f t="shared" si="45"/>
        <v>0</v>
      </c>
      <c r="AZ29" s="3">
        <v>0</v>
      </c>
    </row>
    <row r="30" spans="1:52" x14ac:dyDescent="0.35">
      <c r="A30" s="3">
        <v>1918</v>
      </c>
      <c r="B30" s="3">
        <v>20</v>
      </c>
      <c r="C30" s="30">
        <v>384235</v>
      </c>
      <c r="D30" s="30">
        <v>198311</v>
      </c>
      <c r="E30" s="30">
        <v>190229</v>
      </c>
      <c r="F30" s="30">
        <v>8068</v>
      </c>
      <c r="G30" s="30">
        <v>11</v>
      </c>
      <c r="H30" s="30">
        <v>3</v>
      </c>
      <c r="I30" s="30">
        <v>185924</v>
      </c>
      <c r="J30" s="30">
        <v>127523</v>
      </c>
      <c r="K30" s="30">
        <v>57993</v>
      </c>
      <c r="L30" s="30">
        <v>233</v>
      </c>
      <c r="M30" s="30">
        <v>175</v>
      </c>
      <c r="N30" s="30">
        <v>0</v>
      </c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2">
        <v>20</v>
      </c>
      <c r="AC30" s="36">
        <f t="shared" si="3"/>
        <v>12611724</v>
      </c>
      <c r="AD30" s="36">
        <f t="shared" si="4"/>
        <v>6356879</v>
      </c>
      <c r="AE30" s="36">
        <f t="shared" si="5"/>
        <v>6343545</v>
      </c>
      <c r="AF30" s="36">
        <f t="shared" si="6"/>
        <v>13317</v>
      </c>
      <c r="AG30" s="36">
        <f t="shared" si="7"/>
        <v>13</v>
      </c>
      <c r="AH30" s="36">
        <f t="shared" si="8"/>
        <v>4</v>
      </c>
      <c r="AI30" s="36">
        <f t="shared" si="9"/>
        <v>6254845</v>
      </c>
      <c r="AJ30" s="36">
        <f t="shared" si="10"/>
        <v>6100011</v>
      </c>
      <c r="AK30" s="36">
        <f t="shared" si="11"/>
        <v>154143</v>
      </c>
      <c r="AL30" s="36">
        <f t="shared" si="12"/>
        <v>414</v>
      </c>
      <c r="AM30" s="36">
        <f t="shared" si="13"/>
        <v>277</v>
      </c>
      <c r="AN30" s="36"/>
      <c r="AO30" s="3">
        <f t="shared" si="14"/>
        <v>0</v>
      </c>
      <c r="AP30" s="3">
        <f t="shared" si="15"/>
        <v>0</v>
      </c>
      <c r="AQ30" s="3">
        <f t="shared" si="37"/>
        <v>0</v>
      </c>
      <c r="AR30" s="3">
        <f t="shared" si="38"/>
        <v>0</v>
      </c>
      <c r="AS30" s="3">
        <f t="shared" si="39"/>
        <v>0</v>
      </c>
      <c r="AT30" s="3">
        <f t="shared" si="40"/>
        <v>0</v>
      </c>
      <c r="AU30" s="3">
        <f t="shared" si="41"/>
        <v>0</v>
      </c>
      <c r="AV30" s="3">
        <f t="shared" si="42"/>
        <v>0</v>
      </c>
      <c r="AW30" s="3">
        <f t="shared" si="43"/>
        <v>0</v>
      </c>
      <c r="AX30" s="3">
        <f t="shared" si="44"/>
        <v>0</v>
      </c>
      <c r="AY30" s="3">
        <f t="shared" si="45"/>
        <v>0</v>
      </c>
      <c r="AZ30" s="3">
        <v>0</v>
      </c>
    </row>
    <row r="31" spans="1:52" x14ac:dyDescent="0.35">
      <c r="A31" s="3">
        <v>1917</v>
      </c>
      <c r="B31" s="3">
        <v>21</v>
      </c>
      <c r="C31" s="30">
        <v>339609</v>
      </c>
      <c r="D31" s="30">
        <v>175093</v>
      </c>
      <c r="E31" s="30">
        <v>161769</v>
      </c>
      <c r="F31" s="30">
        <v>13278</v>
      </c>
      <c r="G31" s="30">
        <v>39</v>
      </c>
      <c r="H31" s="30">
        <v>7</v>
      </c>
      <c r="I31" s="30">
        <v>164516</v>
      </c>
      <c r="J31" s="30">
        <v>96159</v>
      </c>
      <c r="K31" s="30">
        <v>67668</v>
      </c>
      <c r="L31" s="30">
        <v>394</v>
      </c>
      <c r="M31" s="30">
        <v>295</v>
      </c>
      <c r="N31" s="30">
        <v>0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2">
        <v>21</v>
      </c>
      <c r="AC31" s="36">
        <f t="shared" si="3"/>
        <v>12951333</v>
      </c>
      <c r="AD31" s="36">
        <f t="shared" si="4"/>
        <v>6531972</v>
      </c>
      <c r="AE31" s="36">
        <f t="shared" si="5"/>
        <v>6505314</v>
      </c>
      <c r="AF31" s="36">
        <f t="shared" si="6"/>
        <v>26595</v>
      </c>
      <c r="AG31" s="36">
        <f t="shared" si="7"/>
        <v>52</v>
      </c>
      <c r="AH31" s="36">
        <f t="shared" si="8"/>
        <v>11</v>
      </c>
      <c r="AI31" s="36">
        <f t="shared" si="9"/>
        <v>6419361</v>
      </c>
      <c r="AJ31" s="36">
        <f t="shared" si="10"/>
        <v>6196170</v>
      </c>
      <c r="AK31" s="36">
        <f t="shared" si="11"/>
        <v>221811</v>
      </c>
      <c r="AL31" s="36">
        <f t="shared" si="12"/>
        <v>808</v>
      </c>
      <c r="AM31" s="36">
        <f t="shared" si="13"/>
        <v>572</v>
      </c>
      <c r="AN31" s="36"/>
      <c r="AO31" s="3">
        <f t="shared" si="14"/>
        <v>0</v>
      </c>
      <c r="AP31" s="3">
        <f t="shared" si="15"/>
        <v>0</v>
      </c>
      <c r="AQ31" s="3">
        <f t="shared" si="37"/>
        <v>0</v>
      </c>
      <c r="AR31" s="3">
        <f t="shared" si="38"/>
        <v>0</v>
      </c>
      <c r="AS31" s="3">
        <f t="shared" si="39"/>
        <v>0</v>
      </c>
      <c r="AT31" s="3">
        <f t="shared" si="40"/>
        <v>0</v>
      </c>
      <c r="AU31" s="3">
        <f t="shared" si="41"/>
        <v>0</v>
      </c>
      <c r="AV31" s="3">
        <f t="shared" si="42"/>
        <v>0</v>
      </c>
      <c r="AW31" s="3">
        <f t="shared" si="43"/>
        <v>0</v>
      </c>
      <c r="AX31" s="3">
        <f t="shared" si="44"/>
        <v>0</v>
      </c>
      <c r="AY31" s="3">
        <f t="shared" si="45"/>
        <v>0</v>
      </c>
      <c r="AZ31" s="3">
        <v>0</v>
      </c>
    </row>
    <row r="32" spans="1:52" x14ac:dyDescent="0.35">
      <c r="A32" s="3">
        <v>1916</v>
      </c>
      <c r="B32" s="3">
        <v>22</v>
      </c>
      <c r="C32" s="30">
        <v>322193</v>
      </c>
      <c r="D32" s="30">
        <v>166403</v>
      </c>
      <c r="E32" s="30">
        <v>145844</v>
      </c>
      <c r="F32" s="30">
        <v>20424</v>
      </c>
      <c r="G32" s="30">
        <v>94</v>
      </c>
      <c r="H32" s="30">
        <v>41</v>
      </c>
      <c r="I32" s="30">
        <v>155790</v>
      </c>
      <c r="J32" s="30">
        <v>77660</v>
      </c>
      <c r="K32" s="30">
        <v>77064</v>
      </c>
      <c r="L32" s="30">
        <v>571</v>
      </c>
      <c r="M32" s="30">
        <v>495</v>
      </c>
      <c r="N32" s="30">
        <v>0</v>
      </c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2">
        <v>22</v>
      </c>
      <c r="AC32" s="36">
        <f t="shared" si="3"/>
        <v>13273526</v>
      </c>
      <c r="AD32" s="36">
        <f t="shared" si="4"/>
        <v>6698375</v>
      </c>
      <c r="AE32" s="36">
        <f t="shared" si="5"/>
        <v>6651158</v>
      </c>
      <c r="AF32" s="36">
        <f t="shared" si="6"/>
        <v>47019</v>
      </c>
      <c r="AG32" s="36">
        <f t="shared" si="7"/>
        <v>146</v>
      </c>
      <c r="AH32" s="36">
        <f t="shared" si="8"/>
        <v>52</v>
      </c>
      <c r="AI32" s="36">
        <f t="shared" si="9"/>
        <v>6575151</v>
      </c>
      <c r="AJ32" s="36">
        <f t="shared" si="10"/>
        <v>6273830</v>
      </c>
      <c r="AK32" s="36">
        <f t="shared" si="11"/>
        <v>298875</v>
      </c>
      <c r="AL32" s="36">
        <f t="shared" si="12"/>
        <v>1379</v>
      </c>
      <c r="AM32" s="36">
        <f t="shared" si="13"/>
        <v>1067</v>
      </c>
      <c r="AN32" s="36"/>
      <c r="AO32" s="3">
        <f t="shared" si="14"/>
        <v>0</v>
      </c>
      <c r="AP32" s="3">
        <f t="shared" si="15"/>
        <v>0</v>
      </c>
      <c r="AQ32" s="3">
        <f t="shared" si="37"/>
        <v>0</v>
      </c>
      <c r="AR32" s="3">
        <f t="shared" si="38"/>
        <v>0</v>
      </c>
      <c r="AS32" s="3">
        <f t="shared" si="39"/>
        <v>0</v>
      </c>
      <c r="AT32" s="3">
        <f t="shared" si="40"/>
        <v>0</v>
      </c>
      <c r="AU32" s="3">
        <f t="shared" si="41"/>
        <v>0</v>
      </c>
      <c r="AV32" s="3">
        <f t="shared" si="42"/>
        <v>0</v>
      </c>
      <c r="AW32" s="3">
        <f t="shared" si="43"/>
        <v>0</v>
      </c>
      <c r="AX32" s="3">
        <f t="shared" si="44"/>
        <v>0</v>
      </c>
      <c r="AY32" s="3">
        <f t="shared" si="45"/>
        <v>0</v>
      </c>
      <c r="AZ32" s="3">
        <v>0</v>
      </c>
    </row>
    <row r="33" spans="1:52" x14ac:dyDescent="0.35">
      <c r="A33" s="3">
        <v>1915</v>
      </c>
      <c r="B33" s="3">
        <v>23</v>
      </c>
      <c r="C33" s="30">
        <v>393321</v>
      </c>
      <c r="D33" s="30">
        <v>198280</v>
      </c>
      <c r="E33" s="30">
        <v>161730</v>
      </c>
      <c r="F33" s="30">
        <v>36254</v>
      </c>
      <c r="G33" s="30">
        <v>180</v>
      </c>
      <c r="H33" s="30">
        <v>116</v>
      </c>
      <c r="I33" s="30">
        <v>195041</v>
      </c>
      <c r="J33" s="30">
        <v>78573</v>
      </c>
      <c r="K33" s="30">
        <v>114288</v>
      </c>
      <c r="L33" s="30">
        <v>1247</v>
      </c>
      <c r="M33" s="30">
        <v>933</v>
      </c>
      <c r="N33" s="30">
        <v>0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2">
        <v>23</v>
      </c>
      <c r="AC33" s="36">
        <f t="shared" si="3"/>
        <v>13666847</v>
      </c>
      <c r="AD33" s="36">
        <f t="shared" si="4"/>
        <v>6896655</v>
      </c>
      <c r="AE33" s="36">
        <f t="shared" si="5"/>
        <v>6812888</v>
      </c>
      <c r="AF33" s="36">
        <f t="shared" si="6"/>
        <v>83273</v>
      </c>
      <c r="AG33" s="36">
        <f t="shared" si="7"/>
        <v>326</v>
      </c>
      <c r="AH33" s="36">
        <f t="shared" si="8"/>
        <v>168</v>
      </c>
      <c r="AI33" s="36">
        <f t="shared" si="9"/>
        <v>6770192</v>
      </c>
      <c r="AJ33" s="36">
        <f t="shared" si="10"/>
        <v>6352403</v>
      </c>
      <c r="AK33" s="36">
        <f t="shared" si="11"/>
        <v>413163</v>
      </c>
      <c r="AL33" s="36">
        <f t="shared" si="12"/>
        <v>2626</v>
      </c>
      <c r="AM33" s="36">
        <f t="shared" si="13"/>
        <v>2000</v>
      </c>
      <c r="AN33" s="36"/>
      <c r="AO33" s="3">
        <f t="shared" si="14"/>
        <v>0</v>
      </c>
      <c r="AP33" s="3">
        <f t="shared" si="15"/>
        <v>0</v>
      </c>
      <c r="AQ33" s="3">
        <f t="shared" si="37"/>
        <v>0</v>
      </c>
      <c r="AR33" s="3">
        <f t="shared" si="38"/>
        <v>0</v>
      </c>
      <c r="AS33" s="3">
        <f t="shared" si="39"/>
        <v>0</v>
      </c>
      <c r="AT33" s="3">
        <f t="shared" si="40"/>
        <v>0</v>
      </c>
      <c r="AU33" s="3">
        <f t="shared" si="41"/>
        <v>0</v>
      </c>
      <c r="AV33" s="3">
        <f t="shared" si="42"/>
        <v>0</v>
      </c>
      <c r="AW33" s="3">
        <f t="shared" si="43"/>
        <v>0</v>
      </c>
      <c r="AX33" s="3">
        <f t="shared" si="44"/>
        <v>0</v>
      </c>
      <c r="AY33" s="3">
        <f t="shared" si="45"/>
        <v>0</v>
      </c>
      <c r="AZ33" s="3">
        <v>0</v>
      </c>
    </row>
    <row r="34" spans="1:52" x14ac:dyDescent="0.35">
      <c r="A34" s="3">
        <v>1914</v>
      </c>
      <c r="B34" s="3">
        <v>24</v>
      </c>
      <c r="C34" s="30">
        <v>599512</v>
      </c>
      <c r="D34" s="30">
        <v>299579</v>
      </c>
      <c r="E34" s="30">
        <v>199522</v>
      </c>
      <c r="F34" s="30">
        <v>99362</v>
      </c>
      <c r="G34" s="30">
        <v>384</v>
      </c>
      <c r="H34" s="30">
        <v>311</v>
      </c>
      <c r="I34" s="30">
        <v>299933</v>
      </c>
      <c r="J34" s="30">
        <v>102440</v>
      </c>
      <c r="K34" s="30">
        <v>193695</v>
      </c>
      <c r="L34" s="30">
        <v>2078</v>
      </c>
      <c r="M34" s="30">
        <v>1720</v>
      </c>
      <c r="N34" s="30">
        <v>0</v>
      </c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2">
        <v>24</v>
      </c>
      <c r="AC34" s="36">
        <f t="shared" si="3"/>
        <v>14266359</v>
      </c>
      <c r="AD34" s="36">
        <f t="shared" si="4"/>
        <v>7196234</v>
      </c>
      <c r="AE34" s="36">
        <f t="shared" si="5"/>
        <v>7012410</v>
      </c>
      <c r="AF34" s="36">
        <f t="shared" si="6"/>
        <v>182635</v>
      </c>
      <c r="AG34" s="36">
        <f t="shared" si="7"/>
        <v>710</v>
      </c>
      <c r="AH34" s="36">
        <f t="shared" si="8"/>
        <v>479</v>
      </c>
      <c r="AI34" s="36">
        <f t="shared" si="9"/>
        <v>7070125</v>
      </c>
      <c r="AJ34" s="36">
        <f t="shared" si="10"/>
        <v>6454843</v>
      </c>
      <c r="AK34" s="36">
        <f t="shared" si="11"/>
        <v>606858</v>
      </c>
      <c r="AL34" s="36">
        <f t="shared" si="12"/>
        <v>4704</v>
      </c>
      <c r="AM34" s="36">
        <f t="shared" si="13"/>
        <v>3720</v>
      </c>
      <c r="AN34" s="36"/>
      <c r="AO34" s="3">
        <f t="shared" si="14"/>
        <v>0</v>
      </c>
      <c r="AP34" s="3">
        <f t="shared" si="15"/>
        <v>0</v>
      </c>
      <c r="AQ34" s="3">
        <f t="shared" si="37"/>
        <v>0</v>
      </c>
      <c r="AR34" s="3">
        <f t="shared" si="38"/>
        <v>0</v>
      </c>
      <c r="AS34" s="3">
        <f t="shared" si="39"/>
        <v>0</v>
      </c>
      <c r="AT34" s="3">
        <f t="shared" si="40"/>
        <v>0</v>
      </c>
      <c r="AU34" s="3">
        <f t="shared" si="41"/>
        <v>0</v>
      </c>
      <c r="AV34" s="3">
        <f t="shared" si="42"/>
        <v>0</v>
      </c>
      <c r="AW34" s="3">
        <f t="shared" si="43"/>
        <v>0</v>
      </c>
      <c r="AX34" s="3">
        <f t="shared" si="44"/>
        <v>0</v>
      </c>
      <c r="AY34" s="3">
        <f t="shared" si="45"/>
        <v>0</v>
      </c>
      <c r="AZ34" s="3">
        <v>0</v>
      </c>
    </row>
    <row r="35" spans="1:52" x14ac:dyDescent="0.35">
      <c r="A35" s="3">
        <v>1913</v>
      </c>
      <c r="B35" s="3">
        <v>25</v>
      </c>
      <c r="C35" s="30">
        <v>610142</v>
      </c>
      <c r="D35" s="30">
        <v>307669</v>
      </c>
      <c r="E35" s="30">
        <v>161410</v>
      </c>
      <c r="F35" s="30">
        <v>144770</v>
      </c>
      <c r="G35" s="30">
        <v>818</v>
      </c>
      <c r="H35" s="30">
        <v>671</v>
      </c>
      <c r="I35" s="30">
        <v>302473</v>
      </c>
      <c r="J35" s="30">
        <v>87942</v>
      </c>
      <c r="K35" s="30">
        <v>209876</v>
      </c>
      <c r="L35" s="30">
        <v>2595</v>
      </c>
      <c r="M35" s="30">
        <v>2060</v>
      </c>
      <c r="N35" s="30">
        <v>0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2">
        <v>25</v>
      </c>
      <c r="AC35" s="36">
        <f t="shared" si="3"/>
        <v>14876501</v>
      </c>
      <c r="AD35" s="36">
        <f t="shared" si="4"/>
        <v>7503903</v>
      </c>
      <c r="AE35" s="36">
        <f t="shared" si="5"/>
        <v>7173820</v>
      </c>
      <c r="AF35" s="36">
        <f t="shared" si="6"/>
        <v>327405</v>
      </c>
      <c r="AG35" s="36">
        <f t="shared" si="7"/>
        <v>1528</v>
      </c>
      <c r="AH35" s="36">
        <f t="shared" si="8"/>
        <v>1150</v>
      </c>
      <c r="AI35" s="36">
        <f t="shared" si="9"/>
        <v>7372598</v>
      </c>
      <c r="AJ35" s="36">
        <f t="shared" si="10"/>
        <v>6542785</v>
      </c>
      <c r="AK35" s="36">
        <f t="shared" si="11"/>
        <v>816734</v>
      </c>
      <c r="AL35" s="36">
        <f t="shared" si="12"/>
        <v>7299</v>
      </c>
      <c r="AM35" s="36">
        <f t="shared" si="13"/>
        <v>5780</v>
      </c>
      <c r="AN35" s="36"/>
      <c r="AO35" s="3">
        <f t="shared" si="14"/>
        <v>0</v>
      </c>
      <c r="AP35" s="3">
        <f t="shared" si="15"/>
        <v>0</v>
      </c>
      <c r="AQ35" s="3">
        <f t="shared" si="37"/>
        <v>0</v>
      </c>
      <c r="AR35" s="3">
        <f t="shared" si="38"/>
        <v>0</v>
      </c>
      <c r="AS35" s="3">
        <f t="shared" si="39"/>
        <v>0</v>
      </c>
      <c r="AT35" s="3">
        <f t="shared" si="40"/>
        <v>0</v>
      </c>
      <c r="AU35" s="3">
        <f t="shared" si="41"/>
        <v>0</v>
      </c>
      <c r="AV35" s="3">
        <f t="shared" si="42"/>
        <v>0</v>
      </c>
      <c r="AW35" s="3">
        <f t="shared" si="43"/>
        <v>0</v>
      </c>
      <c r="AX35" s="3">
        <f t="shared" si="44"/>
        <v>0</v>
      </c>
      <c r="AY35" s="3">
        <f t="shared" si="45"/>
        <v>0</v>
      </c>
      <c r="AZ35" s="3">
        <v>0</v>
      </c>
    </row>
    <row r="36" spans="1:52" x14ac:dyDescent="0.35">
      <c r="A36" s="3">
        <v>1912</v>
      </c>
      <c r="B36" s="3">
        <v>26</v>
      </c>
      <c r="C36" s="30">
        <v>617840</v>
      </c>
      <c r="D36" s="30">
        <v>312209</v>
      </c>
      <c r="E36" s="30">
        <v>136582</v>
      </c>
      <c r="F36" s="30">
        <v>173375</v>
      </c>
      <c r="G36" s="30">
        <v>1246</v>
      </c>
      <c r="H36" s="30">
        <v>1006</v>
      </c>
      <c r="I36" s="30">
        <v>305631</v>
      </c>
      <c r="J36" s="30">
        <v>77539</v>
      </c>
      <c r="K36" s="30">
        <v>222120</v>
      </c>
      <c r="L36" s="30">
        <v>3174</v>
      </c>
      <c r="M36" s="30">
        <v>2798</v>
      </c>
      <c r="N36" s="30">
        <v>0</v>
      </c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2">
        <v>26</v>
      </c>
      <c r="AC36" s="36">
        <f t="shared" si="3"/>
        <v>15494341</v>
      </c>
      <c r="AD36" s="36">
        <f t="shared" si="4"/>
        <v>7816112</v>
      </c>
      <c r="AE36" s="36">
        <f t="shared" si="5"/>
        <v>7310402</v>
      </c>
      <c r="AF36" s="36">
        <f t="shared" si="6"/>
        <v>500780</v>
      </c>
      <c r="AG36" s="36">
        <f t="shared" si="7"/>
        <v>2774</v>
      </c>
      <c r="AH36" s="36">
        <f t="shared" si="8"/>
        <v>2156</v>
      </c>
      <c r="AI36" s="36">
        <f t="shared" si="9"/>
        <v>7678229</v>
      </c>
      <c r="AJ36" s="36">
        <f t="shared" si="10"/>
        <v>6620324</v>
      </c>
      <c r="AK36" s="36">
        <f t="shared" si="11"/>
        <v>1038854</v>
      </c>
      <c r="AL36" s="36">
        <f t="shared" si="12"/>
        <v>10473</v>
      </c>
      <c r="AM36" s="36">
        <f t="shared" si="13"/>
        <v>8578</v>
      </c>
      <c r="AN36" s="36"/>
      <c r="AO36" s="3">
        <f t="shared" si="14"/>
        <v>0</v>
      </c>
      <c r="AP36" s="3">
        <f t="shared" si="15"/>
        <v>0</v>
      </c>
      <c r="AQ36" s="3">
        <f t="shared" si="37"/>
        <v>0</v>
      </c>
      <c r="AR36" s="3">
        <f t="shared" si="38"/>
        <v>0</v>
      </c>
      <c r="AS36" s="3">
        <f t="shared" si="39"/>
        <v>0</v>
      </c>
      <c r="AT36" s="3">
        <f t="shared" si="40"/>
        <v>0</v>
      </c>
      <c r="AU36" s="3">
        <f t="shared" si="41"/>
        <v>0</v>
      </c>
      <c r="AV36" s="3">
        <f t="shared" si="42"/>
        <v>0</v>
      </c>
      <c r="AW36" s="3">
        <f t="shared" si="43"/>
        <v>0</v>
      </c>
      <c r="AX36" s="3">
        <f t="shared" si="44"/>
        <v>0</v>
      </c>
      <c r="AY36" s="3">
        <f t="shared" si="45"/>
        <v>0</v>
      </c>
      <c r="AZ36" s="3">
        <v>0</v>
      </c>
    </row>
    <row r="37" spans="1:52" x14ac:dyDescent="0.35">
      <c r="A37" s="3">
        <v>1911</v>
      </c>
      <c r="B37" s="3">
        <v>27</v>
      </c>
      <c r="C37" s="30">
        <v>581450</v>
      </c>
      <c r="D37" s="30">
        <v>292227</v>
      </c>
      <c r="E37" s="30">
        <v>106821</v>
      </c>
      <c r="F37" s="30">
        <v>182528</v>
      </c>
      <c r="G37" s="30">
        <v>1535</v>
      </c>
      <c r="H37" s="30">
        <v>1343</v>
      </c>
      <c r="I37" s="30">
        <v>289223</v>
      </c>
      <c r="J37" s="30">
        <v>64901</v>
      </c>
      <c r="K37" s="30">
        <v>217611</v>
      </c>
      <c r="L37" s="30">
        <v>3674</v>
      </c>
      <c r="M37" s="30">
        <v>3037</v>
      </c>
      <c r="N37" s="30">
        <v>0</v>
      </c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2">
        <v>27</v>
      </c>
      <c r="AC37" s="36">
        <f t="shared" si="3"/>
        <v>16075791</v>
      </c>
      <c r="AD37" s="36">
        <f t="shared" si="4"/>
        <v>8108339</v>
      </c>
      <c r="AE37" s="36">
        <f t="shared" si="5"/>
        <v>7417223</v>
      </c>
      <c r="AF37" s="36">
        <f t="shared" si="6"/>
        <v>683308</v>
      </c>
      <c r="AG37" s="36">
        <f t="shared" si="7"/>
        <v>4309</v>
      </c>
      <c r="AH37" s="36">
        <f t="shared" si="8"/>
        <v>3499</v>
      </c>
      <c r="AI37" s="36">
        <f t="shared" si="9"/>
        <v>7967452</v>
      </c>
      <c r="AJ37" s="36">
        <f t="shared" si="10"/>
        <v>6685225</v>
      </c>
      <c r="AK37" s="36">
        <f t="shared" si="11"/>
        <v>1256465</v>
      </c>
      <c r="AL37" s="36">
        <f t="shared" si="12"/>
        <v>14147</v>
      </c>
      <c r="AM37" s="36">
        <f t="shared" si="13"/>
        <v>11615</v>
      </c>
      <c r="AN37" s="36"/>
      <c r="AO37" s="3">
        <f t="shared" si="14"/>
        <v>0</v>
      </c>
      <c r="AP37" s="3">
        <f t="shared" si="15"/>
        <v>0</v>
      </c>
      <c r="AQ37" s="3">
        <f t="shared" si="37"/>
        <v>0</v>
      </c>
      <c r="AR37" s="3">
        <f t="shared" si="38"/>
        <v>0</v>
      </c>
      <c r="AS37" s="3">
        <f t="shared" si="39"/>
        <v>0</v>
      </c>
      <c r="AT37" s="3">
        <f t="shared" si="40"/>
        <v>0</v>
      </c>
      <c r="AU37" s="3">
        <f t="shared" si="41"/>
        <v>0</v>
      </c>
      <c r="AV37" s="3">
        <f t="shared" si="42"/>
        <v>0</v>
      </c>
      <c r="AW37" s="3">
        <f t="shared" si="43"/>
        <v>0</v>
      </c>
      <c r="AX37" s="3">
        <f t="shared" si="44"/>
        <v>0</v>
      </c>
      <c r="AY37" s="3">
        <f t="shared" si="45"/>
        <v>0</v>
      </c>
      <c r="AZ37" s="3">
        <v>0</v>
      </c>
    </row>
    <row r="38" spans="1:52" x14ac:dyDescent="0.35">
      <c r="A38" s="3">
        <v>1910</v>
      </c>
      <c r="B38" s="3">
        <v>28</v>
      </c>
      <c r="C38" s="30">
        <v>627074</v>
      </c>
      <c r="D38" s="30">
        <v>316329</v>
      </c>
      <c r="E38" s="30">
        <v>101143</v>
      </c>
      <c r="F38" s="30">
        <v>211333</v>
      </c>
      <c r="G38" s="30">
        <v>1965</v>
      </c>
      <c r="H38" s="30">
        <v>1888</v>
      </c>
      <c r="I38" s="30">
        <v>310745</v>
      </c>
      <c r="J38" s="30">
        <v>61959</v>
      </c>
      <c r="K38" s="30">
        <v>240191</v>
      </c>
      <c r="L38" s="30">
        <v>4671</v>
      </c>
      <c r="M38" s="30">
        <v>3924</v>
      </c>
      <c r="N38" s="30">
        <v>0</v>
      </c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2">
        <v>28</v>
      </c>
      <c r="AC38" s="36">
        <f t="shared" si="3"/>
        <v>16702865</v>
      </c>
      <c r="AD38" s="36">
        <f t="shared" si="4"/>
        <v>8424668</v>
      </c>
      <c r="AE38" s="36">
        <f t="shared" si="5"/>
        <v>7518366</v>
      </c>
      <c r="AF38" s="36">
        <f t="shared" si="6"/>
        <v>894641</v>
      </c>
      <c r="AG38" s="36">
        <f t="shared" si="7"/>
        <v>6274</v>
      </c>
      <c r="AH38" s="36">
        <f t="shared" si="8"/>
        <v>5387</v>
      </c>
      <c r="AI38" s="36">
        <f t="shared" si="9"/>
        <v>8278197</v>
      </c>
      <c r="AJ38" s="36">
        <f t="shared" si="10"/>
        <v>6747184</v>
      </c>
      <c r="AK38" s="36">
        <f t="shared" si="11"/>
        <v>1496656</v>
      </c>
      <c r="AL38" s="36">
        <f t="shared" si="12"/>
        <v>18818</v>
      </c>
      <c r="AM38" s="36">
        <f t="shared" si="13"/>
        <v>15539</v>
      </c>
      <c r="AN38" s="36"/>
      <c r="AO38" s="3">
        <f t="shared" si="14"/>
        <v>0</v>
      </c>
      <c r="AP38" s="3">
        <f t="shared" si="15"/>
        <v>0</v>
      </c>
      <c r="AQ38" s="3">
        <f t="shared" si="37"/>
        <v>0</v>
      </c>
      <c r="AR38" s="3">
        <f t="shared" si="38"/>
        <v>0</v>
      </c>
      <c r="AS38" s="3">
        <f t="shared" si="39"/>
        <v>0</v>
      </c>
      <c r="AT38" s="3">
        <f t="shared" si="40"/>
        <v>0</v>
      </c>
      <c r="AU38" s="3">
        <f t="shared" si="41"/>
        <v>0</v>
      </c>
      <c r="AV38" s="3">
        <f t="shared" si="42"/>
        <v>0</v>
      </c>
      <c r="AW38" s="3">
        <f t="shared" si="43"/>
        <v>0</v>
      </c>
      <c r="AX38" s="3">
        <f t="shared" si="44"/>
        <v>0</v>
      </c>
      <c r="AY38" s="3">
        <f t="shared" si="45"/>
        <v>0</v>
      </c>
      <c r="AZ38" s="3">
        <v>0</v>
      </c>
    </row>
    <row r="39" spans="1:52" x14ac:dyDescent="0.35">
      <c r="A39" s="3">
        <v>1909</v>
      </c>
      <c r="B39" s="3">
        <v>29</v>
      </c>
      <c r="C39" s="30">
        <v>622072</v>
      </c>
      <c r="D39" s="30">
        <v>314845</v>
      </c>
      <c r="E39" s="30">
        <v>88800</v>
      </c>
      <c r="F39" s="30">
        <v>221307</v>
      </c>
      <c r="G39" s="30">
        <v>2409</v>
      </c>
      <c r="H39" s="30">
        <v>2329</v>
      </c>
      <c r="I39" s="30">
        <v>307227</v>
      </c>
      <c r="J39" s="30">
        <v>54943</v>
      </c>
      <c r="K39" s="30">
        <v>242680</v>
      </c>
      <c r="L39" s="30">
        <v>5342</v>
      </c>
      <c r="M39" s="30">
        <v>4262</v>
      </c>
      <c r="N39" s="30">
        <v>0</v>
      </c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2">
        <v>29</v>
      </c>
      <c r="AC39" s="36">
        <f t="shared" si="3"/>
        <v>17324937</v>
      </c>
      <c r="AD39" s="36">
        <f t="shared" si="4"/>
        <v>8739513</v>
      </c>
      <c r="AE39" s="36">
        <f t="shared" si="5"/>
        <v>7607166</v>
      </c>
      <c r="AF39" s="36">
        <f t="shared" si="6"/>
        <v>1115948</v>
      </c>
      <c r="AG39" s="36">
        <f t="shared" si="7"/>
        <v>8683</v>
      </c>
      <c r="AH39" s="36">
        <f t="shared" si="8"/>
        <v>7716</v>
      </c>
      <c r="AI39" s="36">
        <f t="shared" si="9"/>
        <v>8585424</v>
      </c>
      <c r="AJ39" s="36">
        <f t="shared" si="10"/>
        <v>6802127</v>
      </c>
      <c r="AK39" s="36">
        <f t="shared" si="11"/>
        <v>1739336</v>
      </c>
      <c r="AL39" s="36">
        <f t="shared" si="12"/>
        <v>24160</v>
      </c>
      <c r="AM39" s="36">
        <f t="shared" si="13"/>
        <v>19801</v>
      </c>
      <c r="AN39" s="36"/>
      <c r="AO39" s="3">
        <f t="shared" si="14"/>
        <v>0</v>
      </c>
      <c r="AP39" s="3">
        <f t="shared" si="15"/>
        <v>0</v>
      </c>
      <c r="AQ39" s="3">
        <f t="shared" si="37"/>
        <v>0</v>
      </c>
      <c r="AR39" s="3">
        <f t="shared" si="38"/>
        <v>0</v>
      </c>
      <c r="AS39" s="3">
        <f t="shared" si="39"/>
        <v>0</v>
      </c>
      <c r="AT39" s="3">
        <f t="shared" si="40"/>
        <v>0</v>
      </c>
      <c r="AU39" s="3">
        <f t="shared" si="41"/>
        <v>0</v>
      </c>
      <c r="AV39" s="3">
        <f t="shared" si="42"/>
        <v>0</v>
      </c>
      <c r="AW39" s="3">
        <f t="shared" si="43"/>
        <v>0</v>
      </c>
      <c r="AX39" s="3">
        <f t="shared" si="44"/>
        <v>0</v>
      </c>
      <c r="AY39" s="3">
        <f t="shared" si="45"/>
        <v>0</v>
      </c>
      <c r="AZ39" s="3">
        <v>0</v>
      </c>
    </row>
    <row r="40" spans="1:52" x14ac:dyDescent="0.35">
      <c r="A40" s="3">
        <v>1908</v>
      </c>
      <c r="B40" s="3">
        <v>30</v>
      </c>
      <c r="C40" s="30">
        <v>631260</v>
      </c>
      <c r="D40" s="30">
        <v>319715</v>
      </c>
      <c r="E40" s="30">
        <v>78380</v>
      </c>
      <c r="F40" s="30">
        <v>235247</v>
      </c>
      <c r="G40" s="30">
        <v>3036</v>
      </c>
      <c r="H40" s="30">
        <v>3052</v>
      </c>
      <c r="I40" s="30">
        <v>311545</v>
      </c>
      <c r="J40" s="30">
        <v>52019</v>
      </c>
      <c r="K40" s="30">
        <v>248668</v>
      </c>
      <c r="L40" s="30">
        <v>6117</v>
      </c>
      <c r="M40" s="30">
        <v>4741</v>
      </c>
      <c r="N40" s="30">
        <v>0</v>
      </c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2">
        <v>30</v>
      </c>
      <c r="AC40" s="36">
        <f t="shared" si="3"/>
        <v>17956197</v>
      </c>
      <c r="AD40" s="36">
        <f t="shared" si="4"/>
        <v>9059228</v>
      </c>
      <c r="AE40" s="36">
        <f t="shared" si="5"/>
        <v>7685546</v>
      </c>
      <c r="AF40" s="36">
        <f t="shared" si="6"/>
        <v>1351195</v>
      </c>
      <c r="AG40" s="36">
        <f t="shared" si="7"/>
        <v>11719</v>
      </c>
      <c r="AH40" s="36">
        <f t="shared" si="8"/>
        <v>10768</v>
      </c>
      <c r="AI40" s="36">
        <f t="shared" si="9"/>
        <v>8896969</v>
      </c>
      <c r="AJ40" s="36">
        <f t="shared" si="10"/>
        <v>6854146</v>
      </c>
      <c r="AK40" s="36">
        <f t="shared" si="11"/>
        <v>1988004</v>
      </c>
      <c r="AL40" s="36">
        <f t="shared" si="12"/>
        <v>30277</v>
      </c>
      <c r="AM40" s="36">
        <f t="shared" si="13"/>
        <v>24542</v>
      </c>
      <c r="AN40" s="36"/>
      <c r="AO40" s="3">
        <f t="shared" si="14"/>
        <v>0</v>
      </c>
      <c r="AP40" s="3">
        <f t="shared" si="15"/>
        <v>0</v>
      </c>
      <c r="AQ40" s="3">
        <f t="shared" si="37"/>
        <v>0</v>
      </c>
      <c r="AR40" s="3">
        <f t="shared" si="38"/>
        <v>0</v>
      </c>
      <c r="AS40" s="3">
        <f t="shared" si="39"/>
        <v>0</v>
      </c>
      <c r="AT40" s="3">
        <f t="shared" si="40"/>
        <v>0</v>
      </c>
      <c r="AU40" s="3">
        <f t="shared" si="41"/>
        <v>0</v>
      </c>
      <c r="AV40" s="3">
        <f t="shared" si="42"/>
        <v>0</v>
      </c>
      <c r="AW40" s="3">
        <f t="shared" si="43"/>
        <v>0</v>
      </c>
      <c r="AX40" s="3">
        <f t="shared" si="44"/>
        <v>0</v>
      </c>
      <c r="AY40" s="3">
        <f t="shared" si="45"/>
        <v>0</v>
      </c>
      <c r="AZ40" s="3">
        <v>0</v>
      </c>
    </row>
    <row r="41" spans="1:52" x14ac:dyDescent="0.35">
      <c r="A41" s="3">
        <v>1907</v>
      </c>
      <c r="B41" s="3">
        <v>31</v>
      </c>
      <c r="C41" s="30">
        <v>622169</v>
      </c>
      <c r="D41" s="30">
        <v>315143</v>
      </c>
      <c r="E41" s="30">
        <v>69892</v>
      </c>
      <c r="F41" s="30">
        <v>238536</v>
      </c>
      <c r="G41" s="30">
        <v>3210</v>
      </c>
      <c r="H41" s="30">
        <v>3505</v>
      </c>
      <c r="I41" s="30">
        <v>307026</v>
      </c>
      <c r="J41" s="30">
        <v>48249</v>
      </c>
      <c r="K41" s="30">
        <v>246742</v>
      </c>
      <c r="L41" s="30">
        <v>6759</v>
      </c>
      <c r="M41" s="30">
        <v>5276</v>
      </c>
      <c r="N41" s="30">
        <v>0</v>
      </c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2">
        <v>31</v>
      </c>
      <c r="AC41" s="36">
        <f t="shared" si="3"/>
        <v>18578366</v>
      </c>
      <c r="AD41" s="36">
        <f t="shared" si="4"/>
        <v>9374371</v>
      </c>
      <c r="AE41" s="36">
        <f t="shared" si="5"/>
        <v>7755438</v>
      </c>
      <c r="AF41" s="36">
        <f t="shared" si="6"/>
        <v>1589731</v>
      </c>
      <c r="AG41" s="36">
        <f t="shared" si="7"/>
        <v>14929</v>
      </c>
      <c r="AH41" s="36">
        <f t="shared" si="8"/>
        <v>14273</v>
      </c>
      <c r="AI41" s="36">
        <f t="shared" si="9"/>
        <v>9203995</v>
      </c>
      <c r="AJ41" s="36">
        <f t="shared" si="10"/>
        <v>6902395</v>
      </c>
      <c r="AK41" s="36">
        <f t="shared" si="11"/>
        <v>2234746</v>
      </c>
      <c r="AL41" s="36">
        <f t="shared" si="12"/>
        <v>37036</v>
      </c>
      <c r="AM41" s="36">
        <f t="shared" si="13"/>
        <v>29818</v>
      </c>
      <c r="AN41" s="36"/>
      <c r="AO41" s="3">
        <f t="shared" si="14"/>
        <v>0</v>
      </c>
      <c r="AP41" s="3">
        <f t="shared" si="15"/>
        <v>1</v>
      </c>
      <c r="AQ41" s="3">
        <f t="shared" si="37"/>
        <v>0</v>
      </c>
      <c r="AR41" s="3">
        <f t="shared" si="38"/>
        <v>0</v>
      </c>
      <c r="AS41" s="3">
        <f t="shared" si="39"/>
        <v>0</v>
      </c>
      <c r="AT41" s="3">
        <f t="shared" si="40"/>
        <v>0</v>
      </c>
      <c r="AU41" s="3">
        <f t="shared" si="41"/>
        <v>0</v>
      </c>
      <c r="AV41" s="3">
        <f t="shared" si="42"/>
        <v>0</v>
      </c>
      <c r="AW41" s="3">
        <f t="shared" si="43"/>
        <v>0</v>
      </c>
      <c r="AX41" s="3">
        <f t="shared" si="44"/>
        <v>0</v>
      </c>
      <c r="AY41" s="3">
        <f t="shared" si="45"/>
        <v>0</v>
      </c>
      <c r="AZ41" s="3">
        <v>0</v>
      </c>
    </row>
    <row r="42" spans="1:52" x14ac:dyDescent="0.35">
      <c r="A42" s="3">
        <v>1906</v>
      </c>
      <c r="B42" s="3">
        <v>32</v>
      </c>
      <c r="C42" s="30">
        <v>631317</v>
      </c>
      <c r="D42" s="30">
        <v>319934</v>
      </c>
      <c r="E42" s="30">
        <v>62954</v>
      </c>
      <c r="F42" s="30">
        <v>249500</v>
      </c>
      <c r="G42" s="30">
        <v>3605</v>
      </c>
      <c r="H42" s="30">
        <v>3875</v>
      </c>
      <c r="I42" s="30">
        <v>311383</v>
      </c>
      <c r="J42" s="30">
        <v>48106</v>
      </c>
      <c r="K42" s="30">
        <v>250207</v>
      </c>
      <c r="L42" s="30">
        <v>7566</v>
      </c>
      <c r="M42" s="30">
        <v>5504</v>
      </c>
      <c r="N42" s="30">
        <v>0</v>
      </c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2">
        <v>32</v>
      </c>
      <c r="AC42" s="36">
        <f t="shared" si="3"/>
        <v>19209683</v>
      </c>
      <c r="AD42" s="36">
        <f t="shared" si="4"/>
        <v>9694305</v>
      </c>
      <c r="AE42" s="36">
        <f t="shared" si="5"/>
        <v>7818392</v>
      </c>
      <c r="AF42" s="36">
        <f t="shared" si="6"/>
        <v>1839231</v>
      </c>
      <c r="AG42" s="36">
        <f t="shared" si="7"/>
        <v>18534</v>
      </c>
      <c r="AH42" s="36">
        <f t="shared" si="8"/>
        <v>18148</v>
      </c>
      <c r="AI42" s="36">
        <f t="shared" si="9"/>
        <v>9515378</v>
      </c>
      <c r="AJ42" s="36">
        <f t="shared" si="10"/>
        <v>6950501</v>
      </c>
      <c r="AK42" s="36">
        <f t="shared" si="11"/>
        <v>2484953</v>
      </c>
      <c r="AL42" s="36">
        <f t="shared" si="12"/>
        <v>44602</v>
      </c>
      <c r="AM42" s="36">
        <f t="shared" si="13"/>
        <v>35322</v>
      </c>
      <c r="AN42" s="36"/>
      <c r="AO42" s="3">
        <f t="shared" si="14"/>
        <v>1</v>
      </c>
      <c r="AP42" s="3">
        <f t="shared" si="15"/>
        <v>0</v>
      </c>
      <c r="AQ42" s="3">
        <f t="shared" si="37"/>
        <v>0</v>
      </c>
      <c r="AR42" s="3">
        <f t="shared" si="38"/>
        <v>0</v>
      </c>
      <c r="AS42" s="3">
        <f t="shared" si="39"/>
        <v>0</v>
      </c>
      <c r="AT42" s="3">
        <f t="shared" si="40"/>
        <v>0</v>
      </c>
      <c r="AU42" s="3">
        <f t="shared" si="41"/>
        <v>0</v>
      </c>
      <c r="AV42" s="3">
        <f t="shared" si="42"/>
        <v>0</v>
      </c>
      <c r="AW42" s="3">
        <f t="shared" si="43"/>
        <v>0</v>
      </c>
      <c r="AX42" s="3">
        <f t="shared" si="44"/>
        <v>0</v>
      </c>
      <c r="AY42" s="3">
        <f t="shared" si="45"/>
        <v>0</v>
      </c>
      <c r="AZ42" s="3">
        <v>0</v>
      </c>
    </row>
    <row r="43" spans="1:52" x14ac:dyDescent="0.35">
      <c r="A43" s="3">
        <v>1905</v>
      </c>
      <c r="B43" s="3">
        <v>33</v>
      </c>
      <c r="C43" s="30">
        <v>634965</v>
      </c>
      <c r="D43" s="30">
        <v>325595</v>
      </c>
      <c r="E43" s="30">
        <v>62768</v>
      </c>
      <c r="F43" s="30">
        <v>254799</v>
      </c>
      <c r="G43" s="30">
        <v>4038</v>
      </c>
      <c r="H43" s="30">
        <v>3990</v>
      </c>
      <c r="I43" s="30">
        <v>309370</v>
      </c>
      <c r="J43" s="30">
        <v>46301</v>
      </c>
      <c r="K43" s="30">
        <v>248825</v>
      </c>
      <c r="L43" s="30">
        <v>8721</v>
      </c>
      <c r="M43" s="30">
        <v>5523</v>
      </c>
      <c r="N43" s="30">
        <v>0</v>
      </c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2">
        <v>33</v>
      </c>
      <c r="AC43" s="36">
        <f t="shared" ref="AC43:AC74" si="46">AC42+C43</f>
        <v>19844648</v>
      </c>
      <c r="AD43" s="36">
        <f t="shared" ref="AD43:AD74" si="47">AD42+D43</f>
        <v>10019900</v>
      </c>
      <c r="AE43" s="36">
        <f t="shared" ref="AE43:AE74" si="48">AE42+E43</f>
        <v>7881160</v>
      </c>
      <c r="AF43" s="36">
        <f t="shared" ref="AF43:AF74" si="49">AF42+F43</f>
        <v>2094030</v>
      </c>
      <c r="AG43" s="36">
        <f t="shared" ref="AG43:AG74" si="50">AG42+G43</f>
        <v>22572</v>
      </c>
      <c r="AH43" s="36">
        <f t="shared" ref="AH43:AH74" si="51">AH42+H43</f>
        <v>22138</v>
      </c>
      <c r="AI43" s="36">
        <f t="shared" ref="AI43:AI74" si="52">AI42+I43</f>
        <v>9824748</v>
      </c>
      <c r="AJ43" s="36">
        <f t="shared" ref="AJ43:AJ74" si="53">AJ42+J43</f>
        <v>6996802</v>
      </c>
      <c r="AK43" s="36">
        <f t="shared" ref="AK43:AK74" si="54">AK42+K43</f>
        <v>2733778</v>
      </c>
      <c r="AL43" s="36">
        <f t="shared" ref="AL43:AL74" si="55">AL42+L43</f>
        <v>53323</v>
      </c>
      <c r="AM43" s="36">
        <f t="shared" ref="AM43:AM74" si="56">AM42+M43</f>
        <v>40845</v>
      </c>
      <c r="AN43" s="36"/>
      <c r="AO43" s="3">
        <f t="shared" si="14"/>
        <v>0</v>
      </c>
      <c r="AP43" s="3">
        <f t="shared" si="15"/>
        <v>0</v>
      </c>
      <c r="AQ43" s="3">
        <f t="shared" si="37"/>
        <v>0</v>
      </c>
      <c r="AR43" s="3">
        <f t="shared" si="38"/>
        <v>0</v>
      </c>
      <c r="AS43" s="3">
        <f t="shared" si="39"/>
        <v>0</v>
      </c>
      <c r="AT43" s="3">
        <f t="shared" si="40"/>
        <v>0</v>
      </c>
      <c r="AU43" s="3">
        <f t="shared" si="41"/>
        <v>0</v>
      </c>
      <c r="AV43" s="3">
        <f t="shared" si="42"/>
        <v>0</v>
      </c>
      <c r="AW43" s="3">
        <f t="shared" si="43"/>
        <v>0</v>
      </c>
      <c r="AX43" s="3">
        <f t="shared" si="44"/>
        <v>0</v>
      </c>
      <c r="AY43" s="3">
        <f t="shared" si="45"/>
        <v>0</v>
      </c>
      <c r="AZ43" s="3">
        <v>0</v>
      </c>
    </row>
    <row r="44" spans="1:52" x14ac:dyDescent="0.35">
      <c r="A44" s="3">
        <v>1904</v>
      </c>
      <c r="B44" s="3">
        <v>34</v>
      </c>
      <c r="C44" s="30">
        <v>632442</v>
      </c>
      <c r="D44" s="30">
        <v>322220</v>
      </c>
      <c r="E44" s="30">
        <v>58162</v>
      </c>
      <c r="F44" s="30">
        <v>255482</v>
      </c>
      <c r="G44" s="30">
        <v>4331</v>
      </c>
      <c r="H44" s="30">
        <v>4245</v>
      </c>
      <c r="I44" s="30">
        <v>310222</v>
      </c>
      <c r="J44" s="30">
        <v>45146</v>
      </c>
      <c r="K44" s="30">
        <v>249612</v>
      </c>
      <c r="L44" s="30">
        <v>9769</v>
      </c>
      <c r="M44" s="30">
        <v>5695</v>
      </c>
      <c r="N44" s="30">
        <v>0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2">
        <v>34</v>
      </c>
      <c r="AC44" s="36">
        <f t="shared" si="46"/>
        <v>20477090</v>
      </c>
      <c r="AD44" s="36">
        <f t="shared" si="47"/>
        <v>10342120</v>
      </c>
      <c r="AE44" s="36">
        <f t="shared" si="48"/>
        <v>7939322</v>
      </c>
      <c r="AF44" s="36">
        <f t="shared" si="49"/>
        <v>2349512</v>
      </c>
      <c r="AG44" s="36">
        <f t="shared" si="50"/>
        <v>26903</v>
      </c>
      <c r="AH44" s="36">
        <f t="shared" si="51"/>
        <v>26383</v>
      </c>
      <c r="AI44" s="36">
        <f t="shared" si="52"/>
        <v>10134970</v>
      </c>
      <c r="AJ44" s="36">
        <f t="shared" si="53"/>
        <v>7041948</v>
      </c>
      <c r="AK44" s="36">
        <f t="shared" si="54"/>
        <v>2983390</v>
      </c>
      <c r="AL44" s="36">
        <f t="shared" si="55"/>
        <v>63092</v>
      </c>
      <c r="AM44" s="36">
        <f t="shared" si="56"/>
        <v>46540</v>
      </c>
      <c r="AN44" s="36"/>
      <c r="AO44" s="3">
        <f t="shared" si="14"/>
        <v>0</v>
      </c>
      <c r="AP44" s="3">
        <f t="shared" si="15"/>
        <v>0</v>
      </c>
      <c r="AQ44" s="3">
        <f t="shared" si="37"/>
        <v>0</v>
      </c>
      <c r="AR44" s="3">
        <f t="shared" si="38"/>
        <v>0</v>
      </c>
      <c r="AS44" s="3">
        <f t="shared" si="39"/>
        <v>0</v>
      </c>
      <c r="AT44" s="3">
        <f t="shared" si="40"/>
        <v>0</v>
      </c>
      <c r="AU44" s="3">
        <f t="shared" si="41"/>
        <v>1</v>
      </c>
      <c r="AV44" s="3">
        <f t="shared" si="42"/>
        <v>0</v>
      </c>
      <c r="AW44" s="3">
        <f t="shared" si="43"/>
        <v>0</v>
      </c>
      <c r="AX44" s="3">
        <f t="shared" si="44"/>
        <v>0</v>
      </c>
      <c r="AY44" s="3">
        <f t="shared" si="45"/>
        <v>0</v>
      </c>
      <c r="AZ44" s="3">
        <v>0</v>
      </c>
    </row>
    <row r="45" spans="1:52" x14ac:dyDescent="0.35">
      <c r="A45" s="3">
        <v>1903</v>
      </c>
      <c r="B45" s="3">
        <v>35</v>
      </c>
      <c r="C45" s="30">
        <v>632173</v>
      </c>
      <c r="D45" s="30">
        <v>321629</v>
      </c>
      <c r="E45" s="30">
        <v>53603</v>
      </c>
      <c r="F45" s="30">
        <v>258893</v>
      </c>
      <c r="G45" s="30">
        <v>4700</v>
      </c>
      <c r="H45" s="30">
        <v>4433</v>
      </c>
      <c r="I45" s="30">
        <v>310544</v>
      </c>
      <c r="J45" s="30">
        <v>44668</v>
      </c>
      <c r="K45" s="30">
        <v>248969</v>
      </c>
      <c r="L45" s="30">
        <v>11018</v>
      </c>
      <c r="M45" s="30">
        <v>5889</v>
      </c>
      <c r="N45" s="30">
        <v>0</v>
      </c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2">
        <v>35</v>
      </c>
      <c r="AC45" s="36">
        <f t="shared" si="46"/>
        <v>21109263</v>
      </c>
      <c r="AD45" s="36">
        <f t="shared" si="47"/>
        <v>10663749</v>
      </c>
      <c r="AE45" s="36">
        <f t="shared" si="48"/>
        <v>7992925</v>
      </c>
      <c r="AF45" s="36">
        <f t="shared" si="49"/>
        <v>2608405</v>
      </c>
      <c r="AG45" s="36">
        <f t="shared" si="50"/>
        <v>31603</v>
      </c>
      <c r="AH45" s="36">
        <f t="shared" si="51"/>
        <v>30816</v>
      </c>
      <c r="AI45" s="36">
        <f t="shared" si="52"/>
        <v>10445514</v>
      </c>
      <c r="AJ45" s="36">
        <f t="shared" si="53"/>
        <v>7086616</v>
      </c>
      <c r="AK45" s="36">
        <f t="shared" si="54"/>
        <v>3232359</v>
      </c>
      <c r="AL45" s="36">
        <f t="shared" si="55"/>
        <v>74110</v>
      </c>
      <c r="AM45" s="36">
        <f t="shared" si="56"/>
        <v>52429</v>
      </c>
      <c r="AN45" s="36"/>
      <c r="AO45" s="3">
        <f t="shared" si="14"/>
        <v>0</v>
      </c>
      <c r="AP45" s="3">
        <f t="shared" si="15"/>
        <v>0</v>
      </c>
      <c r="AQ45" s="3">
        <f t="shared" si="37"/>
        <v>0</v>
      </c>
      <c r="AR45" s="3">
        <f t="shared" si="38"/>
        <v>0</v>
      </c>
      <c r="AS45" s="3">
        <f t="shared" si="39"/>
        <v>0</v>
      </c>
      <c r="AT45" s="3">
        <f t="shared" si="40"/>
        <v>0</v>
      </c>
      <c r="AU45" s="3">
        <f t="shared" si="41"/>
        <v>0</v>
      </c>
      <c r="AV45" s="3">
        <f t="shared" si="42"/>
        <v>0</v>
      </c>
      <c r="AW45" s="3">
        <f t="shared" si="43"/>
        <v>0</v>
      </c>
      <c r="AX45" s="3">
        <f t="shared" si="44"/>
        <v>0</v>
      </c>
      <c r="AY45" s="3">
        <f t="shared" si="45"/>
        <v>0</v>
      </c>
      <c r="AZ45" s="3">
        <v>0</v>
      </c>
    </row>
    <row r="46" spans="1:52" x14ac:dyDescent="0.35">
      <c r="A46" s="3">
        <v>1902</v>
      </c>
      <c r="B46" s="3">
        <v>36</v>
      </c>
      <c r="C46" s="30">
        <v>642396</v>
      </c>
      <c r="D46" s="30">
        <v>326614</v>
      </c>
      <c r="E46" s="30">
        <v>50282</v>
      </c>
      <c r="F46" s="30">
        <v>266336</v>
      </c>
      <c r="G46" s="30">
        <v>5203</v>
      </c>
      <c r="H46" s="30">
        <v>4793</v>
      </c>
      <c r="I46" s="30">
        <v>315782</v>
      </c>
      <c r="J46" s="30">
        <v>43534</v>
      </c>
      <c r="K46" s="30">
        <v>253538</v>
      </c>
      <c r="L46" s="30">
        <v>12547</v>
      </c>
      <c r="M46" s="30">
        <v>6163</v>
      </c>
      <c r="N46" s="30">
        <v>0</v>
      </c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2">
        <v>36</v>
      </c>
      <c r="AC46" s="36">
        <f t="shared" si="46"/>
        <v>21751659</v>
      </c>
      <c r="AD46" s="36">
        <f t="shared" si="47"/>
        <v>10990363</v>
      </c>
      <c r="AE46" s="36">
        <f t="shared" si="48"/>
        <v>8043207</v>
      </c>
      <c r="AF46" s="36">
        <f t="shared" si="49"/>
        <v>2874741</v>
      </c>
      <c r="AG46" s="36">
        <f t="shared" si="50"/>
        <v>36806</v>
      </c>
      <c r="AH46" s="36">
        <f t="shared" si="51"/>
        <v>35609</v>
      </c>
      <c r="AI46" s="36">
        <f t="shared" si="52"/>
        <v>10761296</v>
      </c>
      <c r="AJ46" s="36">
        <f t="shared" si="53"/>
        <v>7130150</v>
      </c>
      <c r="AK46" s="36">
        <f t="shared" si="54"/>
        <v>3485897</v>
      </c>
      <c r="AL46" s="36">
        <f t="shared" si="55"/>
        <v>86657</v>
      </c>
      <c r="AM46" s="36">
        <f t="shared" si="56"/>
        <v>58592</v>
      </c>
      <c r="AN46" s="36"/>
      <c r="AO46" s="3">
        <f t="shared" si="14"/>
        <v>0</v>
      </c>
      <c r="AP46" s="3">
        <f t="shared" si="15"/>
        <v>0</v>
      </c>
      <c r="AQ46" s="3">
        <f t="shared" si="37"/>
        <v>0</v>
      </c>
      <c r="AR46" s="3">
        <f t="shared" si="38"/>
        <v>0</v>
      </c>
      <c r="AS46" s="3">
        <f t="shared" si="39"/>
        <v>0</v>
      </c>
      <c r="AT46" s="3">
        <f t="shared" si="40"/>
        <v>0</v>
      </c>
      <c r="AU46" s="3">
        <f t="shared" si="41"/>
        <v>0</v>
      </c>
      <c r="AV46" s="3">
        <f t="shared" si="42"/>
        <v>0</v>
      </c>
      <c r="AW46" s="3">
        <f t="shared" si="43"/>
        <v>0</v>
      </c>
      <c r="AX46" s="3">
        <f t="shared" si="44"/>
        <v>0</v>
      </c>
      <c r="AY46" s="3">
        <f t="shared" si="45"/>
        <v>0</v>
      </c>
      <c r="AZ46" s="3">
        <v>0</v>
      </c>
    </row>
    <row r="47" spans="1:52" x14ac:dyDescent="0.35">
      <c r="A47" s="3">
        <v>1901</v>
      </c>
      <c r="B47" s="3">
        <v>37</v>
      </c>
      <c r="C47" s="30">
        <v>634731</v>
      </c>
      <c r="D47" s="30">
        <v>320889</v>
      </c>
      <c r="E47" s="30">
        <v>45843</v>
      </c>
      <c r="F47" s="30">
        <v>264460</v>
      </c>
      <c r="G47" s="30">
        <v>5583</v>
      </c>
      <c r="H47" s="30">
        <v>5003</v>
      </c>
      <c r="I47" s="30">
        <v>313842</v>
      </c>
      <c r="J47" s="30">
        <v>42203</v>
      </c>
      <c r="K47" s="30">
        <v>251488</v>
      </c>
      <c r="L47" s="30">
        <v>14014</v>
      </c>
      <c r="M47" s="30">
        <v>6137</v>
      </c>
      <c r="N47" s="30">
        <v>0</v>
      </c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2">
        <v>37</v>
      </c>
      <c r="AC47" s="36">
        <f t="shared" si="46"/>
        <v>22386390</v>
      </c>
      <c r="AD47" s="36">
        <f t="shared" si="47"/>
        <v>11311252</v>
      </c>
      <c r="AE47" s="36">
        <f t="shared" si="48"/>
        <v>8089050</v>
      </c>
      <c r="AF47" s="36">
        <f t="shared" si="49"/>
        <v>3139201</v>
      </c>
      <c r="AG47" s="36">
        <f t="shared" si="50"/>
        <v>42389</v>
      </c>
      <c r="AH47" s="36">
        <f t="shared" si="51"/>
        <v>40612</v>
      </c>
      <c r="AI47" s="36">
        <f t="shared" si="52"/>
        <v>11075138</v>
      </c>
      <c r="AJ47" s="36">
        <f t="shared" si="53"/>
        <v>7172353</v>
      </c>
      <c r="AK47" s="36">
        <f t="shared" si="54"/>
        <v>3737385</v>
      </c>
      <c r="AL47" s="36">
        <f t="shared" si="55"/>
        <v>100671</v>
      </c>
      <c r="AM47" s="36">
        <f t="shared" si="56"/>
        <v>64729</v>
      </c>
      <c r="AN47" s="36"/>
      <c r="AO47" s="3">
        <f t="shared" si="14"/>
        <v>0</v>
      </c>
      <c r="AP47" s="3">
        <f t="shared" si="15"/>
        <v>0</v>
      </c>
      <c r="AQ47" s="3">
        <f t="shared" si="37"/>
        <v>0</v>
      </c>
      <c r="AR47" s="3">
        <f t="shared" si="38"/>
        <v>0</v>
      </c>
      <c r="AS47" s="3">
        <f t="shared" si="39"/>
        <v>0</v>
      </c>
      <c r="AT47" s="3">
        <f t="shared" si="40"/>
        <v>0</v>
      </c>
      <c r="AU47" s="3">
        <f t="shared" si="41"/>
        <v>0</v>
      </c>
      <c r="AV47" s="3">
        <f t="shared" si="42"/>
        <v>0</v>
      </c>
      <c r="AW47" s="3">
        <f t="shared" si="43"/>
        <v>0</v>
      </c>
      <c r="AX47" s="3">
        <f t="shared" si="44"/>
        <v>0</v>
      </c>
      <c r="AY47" s="3">
        <f t="shared" si="45"/>
        <v>0</v>
      </c>
      <c r="AZ47" s="3">
        <v>0</v>
      </c>
    </row>
    <row r="48" spans="1:52" x14ac:dyDescent="0.35">
      <c r="A48" s="3">
        <v>1900</v>
      </c>
      <c r="B48" s="3">
        <v>38</v>
      </c>
      <c r="C48" s="30">
        <v>630854</v>
      </c>
      <c r="D48" s="30">
        <v>322440</v>
      </c>
      <c r="E48" s="30">
        <v>45690</v>
      </c>
      <c r="F48" s="30">
        <v>265820</v>
      </c>
      <c r="G48" s="30">
        <v>5899</v>
      </c>
      <c r="H48" s="30">
        <v>5031</v>
      </c>
      <c r="I48" s="30">
        <v>308414</v>
      </c>
      <c r="J48" s="30">
        <v>42385</v>
      </c>
      <c r="K48" s="30">
        <v>244778</v>
      </c>
      <c r="L48" s="30">
        <v>15099</v>
      </c>
      <c r="M48" s="30">
        <v>6152</v>
      </c>
      <c r="N48" s="30">
        <v>0</v>
      </c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2">
        <v>38</v>
      </c>
      <c r="AC48" s="36">
        <f t="shared" si="46"/>
        <v>23017244</v>
      </c>
      <c r="AD48" s="36">
        <f t="shared" si="47"/>
        <v>11633692</v>
      </c>
      <c r="AE48" s="36">
        <f t="shared" si="48"/>
        <v>8134740</v>
      </c>
      <c r="AF48" s="36">
        <f t="shared" si="49"/>
        <v>3405021</v>
      </c>
      <c r="AG48" s="36">
        <f t="shared" si="50"/>
        <v>48288</v>
      </c>
      <c r="AH48" s="36">
        <f t="shared" si="51"/>
        <v>45643</v>
      </c>
      <c r="AI48" s="36">
        <f t="shared" si="52"/>
        <v>11383552</v>
      </c>
      <c r="AJ48" s="36">
        <f t="shared" si="53"/>
        <v>7214738</v>
      </c>
      <c r="AK48" s="36">
        <f t="shared" si="54"/>
        <v>3982163</v>
      </c>
      <c r="AL48" s="36">
        <f t="shared" si="55"/>
        <v>115770</v>
      </c>
      <c r="AM48" s="36">
        <f t="shared" si="56"/>
        <v>70881</v>
      </c>
      <c r="AN48" s="36"/>
      <c r="AO48" s="3">
        <f t="shared" si="14"/>
        <v>0</v>
      </c>
      <c r="AP48" s="3">
        <f t="shared" si="15"/>
        <v>0</v>
      </c>
      <c r="AQ48" s="3">
        <f t="shared" si="37"/>
        <v>0</v>
      </c>
      <c r="AR48" s="3">
        <f t="shared" si="38"/>
        <v>0</v>
      </c>
      <c r="AS48" s="3">
        <f t="shared" si="39"/>
        <v>0</v>
      </c>
      <c r="AT48" s="3">
        <f t="shared" si="40"/>
        <v>0</v>
      </c>
      <c r="AU48" s="3">
        <f t="shared" si="41"/>
        <v>0</v>
      </c>
      <c r="AV48" s="3">
        <f t="shared" si="42"/>
        <v>0</v>
      </c>
      <c r="AW48" s="3">
        <f t="shared" si="43"/>
        <v>0</v>
      </c>
      <c r="AX48" s="3">
        <f t="shared" si="44"/>
        <v>0</v>
      </c>
      <c r="AY48" s="3">
        <f t="shared" si="45"/>
        <v>0</v>
      </c>
      <c r="AZ48" s="3">
        <v>0</v>
      </c>
    </row>
    <row r="49" spans="1:52" x14ac:dyDescent="0.35">
      <c r="A49" s="3">
        <v>1899</v>
      </c>
      <c r="B49" s="3">
        <v>39</v>
      </c>
      <c r="C49" s="30">
        <v>603210</v>
      </c>
      <c r="D49" s="30">
        <v>302242</v>
      </c>
      <c r="E49" s="30">
        <v>36229</v>
      </c>
      <c r="F49" s="30">
        <v>255055</v>
      </c>
      <c r="G49" s="30">
        <v>6121</v>
      </c>
      <c r="H49" s="30">
        <v>4837</v>
      </c>
      <c r="I49" s="30">
        <v>300968</v>
      </c>
      <c r="J49" s="30">
        <v>39689</v>
      </c>
      <c r="K49" s="30">
        <v>238610</v>
      </c>
      <c r="L49" s="30">
        <v>16697</v>
      </c>
      <c r="M49" s="30">
        <v>5972</v>
      </c>
      <c r="N49" s="30">
        <v>0</v>
      </c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2">
        <v>39</v>
      </c>
      <c r="AC49" s="36">
        <f t="shared" si="46"/>
        <v>23620454</v>
      </c>
      <c r="AD49" s="36">
        <f t="shared" si="47"/>
        <v>11935934</v>
      </c>
      <c r="AE49" s="36">
        <f t="shared" si="48"/>
        <v>8170969</v>
      </c>
      <c r="AF49" s="36">
        <f t="shared" si="49"/>
        <v>3660076</v>
      </c>
      <c r="AG49" s="36">
        <f t="shared" si="50"/>
        <v>54409</v>
      </c>
      <c r="AH49" s="36">
        <f t="shared" si="51"/>
        <v>50480</v>
      </c>
      <c r="AI49" s="36">
        <f t="shared" si="52"/>
        <v>11684520</v>
      </c>
      <c r="AJ49" s="36">
        <f t="shared" si="53"/>
        <v>7254427</v>
      </c>
      <c r="AK49" s="36">
        <f t="shared" si="54"/>
        <v>4220773</v>
      </c>
      <c r="AL49" s="36">
        <f t="shared" si="55"/>
        <v>132467</v>
      </c>
      <c r="AM49" s="36">
        <f t="shared" si="56"/>
        <v>76853</v>
      </c>
      <c r="AN49" s="36"/>
      <c r="AO49" s="3">
        <f t="shared" si="14"/>
        <v>0</v>
      </c>
      <c r="AP49" s="3">
        <f t="shared" si="15"/>
        <v>0</v>
      </c>
      <c r="AQ49" s="3">
        <f t="shared" si="37"/>
        <v>0</v>
      </c>
      <c r="AR49" s="3">
        <f t="shared" si="38"/>
        <v>0</v>
      </c>
      <c r="AS49" s="3">
        <f t="shared" si="39"/>
        <v>0</v>
      </c>
      <c r="AT49" s="3">
        <f t="shared" si="40"/>
        <v>0</v>
      </c>
      <c r="AU49" s="3">
        <f t="shared" si="41"/>
        <v>0</v>
      </c>
      <c r="AV49" s="3">
        <f t="shared" si="42"/>
        <v>0</v>
      </c>
      <c r="AW49" s="3">
        <f t="shared" si="43"/>
        <v>0</v>
      </c>
      <c r="AX49" s="3">
        <f t="shared" si="44"/>
        <v>0</v>
      </c>
      <c r="AY49" s="3">
        <f t="shared" si="45"/>
        <v>0</v>
      </c>
      <c r="AZ49" s="3">
        <v>0</v>
      </c>
    </row>
    <row r="50" spans="1:52" x14ac:dyDescent="0.35">
      <c r="A50" s="3">
        <v>1898</v>
      </c>
      <c r="B50" s="3">
        <v>40</v>
      </c>
      <c r="C50" s="30">
        <v>578879</v>
      </c>
      <c r="D50" s="30">
        <v>283419</v>
      </c>
      <c r="E50" s="30">
        <v>32967</v>
      </c>
      <c r="F50" s="30">
        <v>239738</v>
      </c>
      <c r="G50" s="30">
        <v>6133</v>
      </c>
      <c r="H50" s="30">
        <v>4581</v>
      </c>
      <c r="I50" s="30">
        <v>295460</v>
      </c>
      <c r="J50" s="30">
        <v>39566</v>
      </c>
      <c r="K50" s="30">
        <v>231837</v>
      </c>
      <c r="L50" s="30">
        <v>18298</v>
      </c>
      <c r="M50" s="30">
        <v>5759</v>
      </c>
      <c r="N50" s="30">
        <v>0</v>
      </c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2">
        <v>40</v>
      </c>
      <c r="AC50" s="36">
        <f t="shared" si="46"/>
        <v>24199333</v>
      </c>
      <c r="AD50" s="36">
        <f t="shared" si="47"/>
        <v>12219353</v>
      </c>
      <c r="AE50" s="36">
        <f t="shared" si="48"/>
        <v>8203936</v>
      </c>
      <c r="AF50" s="36">
        <f t="shared" si="49"/>
        <v>3899814</v>
      </c>
      <c r="AG50" s="36">
        <f t="shared" si="50"/>
        <v>60542</v>
      </c>
      <c r="AH50" s="36">
        <f t="shared" si="51"/>
        <v>55061</v>
      </c>
      <c r="AI50" s="36">
        <f t="shared" si="52"/>
        <v>11979980</v>
      </c>
      <c r="AJ50" s="36">
        <f t="shared" si="53"/>
        <v>7293993</v>
      </c>
      <c r="AK50" s="36">
        <f t="shared" si="54"/>
        <v>4452610</v>
      </c>
      <c r="AL50" s="36">
        <f t="shared" si="55"/>
        <v>150765</v>
      </c>
      <c r="AM50" s="36">
        <f t="shared" si="56"/>
        <v>82612</v>
      </c>
      <c r="AN50" s="36"/>
      <c r="AO50" s="3">
        <f t="shared" si="14"/>
        <v>0</v>
      </c>
      <c r="AP50" s="3">
        <f t="shared" si="15"/>
        <v>0</v>
      </c>
      <c r="AQ50" s="3">
        <f t="shared" si="37"/>
        <v>0</v>
      </c>
      <c r="AR50" s="3">
        <f t="shared" si="38"/>
        <v>0</v>
      </c>
      <c r="AS50" s="3">
        <f t="shared" si="39"/>
        <v>0</v>
      </c>
      <c r="AT50" s="3">
        <f t="shared" si="40"/>
        <v>0</v>
      </c>
      <c r="AU50" s="3">
        <f t="shared" si="41"/>
        <v>0</v>
      </c>
      <c r="AV50" s="3">
        <f t="shared" si="42"/>
        <v>0</v>
      </c>
      <c r="AW50" s="3">
        <f t="shared" si="43"/>
        <v>1</v>
      </c>
      <c r="AX50" s="3">
        <f t="shared" si="44"/>
        <v>0</v>
      </c>
      <c r="AY50" s="3">
        <f t="shared" si="45"/>
        <v>0</v>
      </c>
      <c r="AZ50" s="3">
        <v>0</v>
      </c>
    </row>
    <row r="51" spans="1:52" x14ac:dyDescent="0.35">
      <c r="A51" s="3">
        <v>1897</v>
      </c>
      <c r="B51" s="3">
        <v>41</v>
      </c>
      <c r="C51" s="30">
        <v>570889</v>
      </c>
      <c r="D51" s="30">
        <v>273837</v>
      </c>
      <c r="E51" s="30">
        <v>29729</v>
      </c>
      <c r="F51" s="30">
        <v>233423</v>
      </c>
      <c r="G51" s="30">
        <v>6246</v>
      </c>
      <c r="H51" s="30">
        <v>4439</v>
      </c>
      <c r="I51" s="30">
        <v>297052</v>
      </c>
      <c r="J51" s="30">
        <v>38879</v>
      </c>
      <c r="K51" s="30">
        <v>232340</v>
      </c>
      <c r="L51" s="30">
        <v>20206</v>
      </c>
      <c r="M51" s="30">
        <v>5627</v>
      </c>
      <c r="N51" s="30">
        <v>0</v>
      </c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2">
        <v>41</v>
      </c>
      <c r="AC51" s="36">
        <f t="shared" si="46"/>
        <v>24770222</v>
      </c>
      <c r="AD51" s="36">
        <f t="shared" si="47"/>
        <v>12493190</v>
      </c>
      <c r="AE51" s="36">
        <f t="shared" si="48"/>
        <v>8233665</v>
      </c>
      <c r="AF51" s="36">
        <f t="shared" si="49"/>
        <v>4133237</v>
      </c>
      <c r="AG51" s="36">
        <f t="shared" si="50"/>
        <v>66788</v>
      </c>
      <c r="AH51" s="36">
        <f t="shared" si="51"/>
        <v>59500</v>
      </c>
      <c r="AI51" s="36">
        <f t="shared" si="52"/>
        <v>12277032</v>
      </c>
      <c r="AJ51" s="36">
        <f t="shared" si="53"/>
        <v>7332872</v>
      </c>
      <c r="AK51" s="36">
        <f t="shared" si="54"/>
        <v>4684950</v>
      </c>
      <c r="AL51" s="36">
        <f t="shared" si="55"/>
        <v>170971</v>
      </c>
      <c r="AM51" s="36">
        <f t="shared" si="56"/>
        <v>88239</v>
      </c>
      <c r="AN51" s="36"/>
      <c r="AO51" s="3">
        <f t="shared" si="14"/>
        <v>0</v>
      </c>
      <c r="AP51" s="3">
        <f t="shared" si="15"/>
        <v>0</v>
      </c>
      <c r="AQ51" s="3">
        <f t="shared" si="37"/>
        <v>0</v>
      </c>
      <c r="AR51" s="3">
        <f t="shared" si="38"/>
        <v>0</v>
      </c>
      <c r="AS51" s="3">
        <f t="shared" si="39"/>
        <v>0</v>
      </c>
      <c r="AT51" s="3">
        <f t="shared" si="40"/>
        <v>0</v>
      </c>
      <c r="AU51" s="3">
        <f t="shared" si="41"/>
        <v>0</v>
      </c>
      <c r="AV51" s="3">
        <f t="shared" si="42"/>
        <v>0</v>
      </c>
      <c r="AW51" s="3">
        <f t="shared" si="43"/>
        <v>0</v>
      </c>
      <c r="AX51" s="3">
        <f t="shared" si="44"/>
        <v>0</v>
      </c>
      <c r="AY51" s="3">
        <f t="shared" si="45"/>
        <v>0</v>
      </c>
      <c r="AZ51" s="3">
        <v>0</v>
      </c>
    </row>
    <row r="52" spans="1:52" x14ac:dyDescent="0.35">
      <c r="A52" s="3">
        <v>1896</v>
      </c>
      <c r="B52" s="3">
        <v>42</v>
      </c>
      <c r="C52" s="30">
        <v>564423</v>
      </c>
      <c r="D52" s="30">
        <v>263028</v>
      </c>
      <c r="E52" s="30">
        <v>27123</v>
      </c>
      <c r="F52" s="30">
        <v>225273</v>
      </c>
      <c r="G52" s="30">
        <v>6446</v>
      </c>
      <c r="H52" s="30">
        <v>4186</v>
      </c>
      <c r="I52" s="30">
        <v>301395</v>
      </c>
      <c r="J52" s="30">
        <v>39874</v>
      </c>
      <c r="K52" s="30">
        <v>233056</v>
      </c>
      <c r="L52" s="30">
        <v>22769</v>
      </c>
      <c r="M52" s="30">
        <v>5696</v>
      </c>
      <c r="N52" s="30">
        <v>0</v>
      </c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2">
        <v>42</v>
      </c>
      <c r="AC52" s="36">
        <f t="shared" si="46"/>
        <v>25334645</v>
      </c>
      <c r="AD52" s="36">
        <f t="shared" si="47"/>
        <v>12756218</v>
      </c>
      <c r="AE52" s="36">
        <f t="shared" si="48"/>
        <v>8260788</v>
      </c>
      <c r="AF52" s="36">
        <f t="shared" si="49"/>
        <v>4358510</v>
      </c>
      <c r="AG52" s="36">
        <f t="shared" si="50"/>
        <v>73234</v>
      </c>
      <c r="AH52" s="36">
        <f t="shared" si="51"/>
        <v>63686</v>
      </c>
      <c r="AI52" s="36">
        <f t="shared" si="52"/>
        <v>12578427</v>
      </c>
      <c r="AJ52" s="36">
        <f t="shared" si="53"/>
        <v>7372746</v>
      </c>
      <c r="AK52" s="36">
        <f t="shared" si="54"/>
        <v>4918006</v>
      </c>
      <c r="AL52" s="36">
        <f t="shared" si="55"/>
        <v>193740</v>
      </c>
      <c r="AM52" s="36">
        <f t="shared" si="56"/>
        <v>93935</v>
      </c>
      <c r="AN52" s="36"/>
      <c r="AO52" s="3">
        <f t="shared" si="14"/>
        <v>0</v>
      </c>
      <c r="AP52" s="3">
        <f t="shared" si="15"/>
        <v>0</v>
      </c>
      <c r="AQ52" s="3">
        <f t="shared" si="37"/>
        <v>0</v>
      </c>
      <c r="AR52" s="3">
        <f t="shared" si="38"/>
        <v>0</v>
      </c>
      <c r="AS52" s="3">
        <f t="shared" si="39"/>
        <v>0</v>
      </c>
      <c r="AT52" s="3">
        <f t="shared" si="40"/>
        <v>0</v>
      </c>
      <c r="AU52" s="3">
        <f t="shared" si="41"/>
        <v>0</v>
      </c>
      <c r="AV52" s="3">
        <f t="shared" si="42"/>
        <v>0</v>
      </c>
      <c r="AW52" s="3">
        <f t="shared" si="43"/>
        <v>0</v>
      </c>
      <c r="AX52" s="3">
        <f t="shared" si="44"/>
        <v>0</v>
      </c>
      <c r="AY52" s="3">
        <f t="shared" si="45"/>
        <v>0</v>
      </c>
      <c r="AZ52" s="3">
        <v>0</v>
      </c>
    </row>
    <row r="53" spans="1:52" x14ac:dyDescent="0.35">
      <c r="A53" s="3">
        <v>1895</v>
      </c>
      <c r="B53" s="3">
        <v>43</v>
      </c>
      <c r="C53" s="30">
        <v>504312</v>
      </c>
      <c r="D53" s="30">
        <v>224212</v>
      </c>
      <c r="E53" s="30">
        <v>23725</v>
      </c>
      <c r="F53" s="30">
        <v>191082</v>
      </c>
      <c r="G53" s="30">
        <v>5734</v>
      </c>
      <c r="H53" s="30">
        <v>3671</v>
      </c>
      <c r="I53" s="30">
        <v>280100</v>
      </c>
      <c r="J53" s="30">
        <v>37914</v>
      </c>
      <c r="K53" s="30">
        <v>213034</v>
      </c>
      <c r="L53" s="30">
        <v>23731</v>
      </c>
      <c r="M53" s="30">
        <v>5421</v>
      </c>
      <c r="N53" s="30">
        <v>0</v>
      </c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2">
        <v>43</v>
      </c>
      <c r="AC53" s="36">
        <f t="shared" si="46"/>
        <v>25838957</v>
      </c>
      <c r="AD53" s="36">
        <f t="shared" si="47"/>
        <v>12980430</v>
      </c>
      <c r="AE53" s="36">
        <f t="shared" si="48"/>
        <v>8284513</v>
      </c>
      <c r="AF53" s="36">
        <f t="shared" si="49"/>
        <v>4549592</v>
      </c>
      <c r="AG53" s="36">
        <f t="shared" si="50"/>
        <v>78968</v>
      </c>
      <c r="AH53" s="36">
        <f t="shared" si="51"/>
        <v>67357</v>
      </c>
      <c r="AI53" s="36">
        <f t="shared" si="52"/>
        <v>12858527</v>
      </c>
      <c r="AJ53" s="36">
        <f t="shared" si="53"/>
        <v>7410660</v>
      </c>
      <c r="AK53" s="36">
        <f t="shared" si="54"/>
        <v>5131040</v>
      </c>
      <c r="AL53" s="36">
        <f t="shared" si="55"/>
        <v>217471</v>
      </c>
      <c r="AM53" s="36">
        <f t="shared" si="56"/>
        <v>99356</v>
      </c>
      <c r="AN53" s="36"/>
      <c r="AO53" s="3">
        <f t="shared" si="14"/>
        <v>0</v>
      </c>
      <c r="AP53" s="3">
        <f t="shared" si="15"/>
        <v>0</v>
      </c>
      <c r="AQ53" s="3">
        <f t="shared" si="37"/>
        <v>0</v>
      </c>
      <c r="AR53" s="3">
        <f t="shared" si="38"/>
        <v>1</v>
      </c>
      <c r="AS53" s="3">
        <f t="shared" si="39"/>
        <v>0</v>
      </c>
      <c r="AT53" s="3">
        <f t="shared" si="40"/>
        <v>1</v>
      </c>
      <c r="AU53" s="3">
        <f t="shared" si="41"/>
        <v>0</v>
      </c>
      <c r="AV53" s="3">
        <f t="shared" si="42"/>
        <v>0</v>
      </c>
      <c r="AW53" s="3">
        <f t="shared" si="43"/>
        <v>0</v>
      </c>
      <c r="AX53" s="3">
        <f t="shared" si="44"/>
        <v>0</v>
      </c>
      <c r="AY53" s="3">
        <f t="shared" si="45"/>
        <v>1</v>
      </c>
      <c r="AZ53" s="3">
        <v>0</v>
      </c>
    </row>
    <row r="54" spans="1:52" x14ac:dyDescent="0.35">
      <c r="A54" s="3">
        <v>1894</v>
      </c>
      <c r="B54" s="3">
        <v>44</v>
      </c>
      <c r="C54" s="30">
        <v>501500</v>
      </c>
      <c r="D54" s="30">
        <v>220893</v>
      </c>
      <c r="E54" s="30">
        <v>21884</v>
      </c>
      <c r="F54" s="30">
        <v>189567</v>
      </c>
      <c r="G54" s="30">
        <v>5958</v>
      </c>
      <c r="H54" s="30">
        <v>3484</v>
      </c>
      <c r="I54" s="30">
        <v>280607</v>
      </c>
      <c r="J54" s="30">
        <v>36717</v>
      </c>
      <c r="K54" s="30">
        <v>211449</v>
      </c>
      <c r="L54" s="30">
        <v>26950</v>
      </c>
      <c r="M54" s="30">
        <v>5491</v>
      </c>
      <c r="N54" s="30">
        <v>0</v>
      </c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">
        <v>44</v>
      </c>
      <c r="AC54" s="36">
        <f t="shared" si="46"/>
        <v>26340457</v>
      </c>
      <c r="AD54" s="36">
        <f t="shared" si="47"/>
        <v>13201323</v>
      </c>
      <c r="AE54" s="36">
        <f t="shared" si="48"/>
        <v>8306397</v>
      </c>
      <c r="AF54" s="36">
        <f t="shared" si="49"/>
        <v>4739159</v>
      </c>
      <c r="AG54" s="36">
        <f t="shared" si="50"/>
        <v>84926</v>
      </c>
      <c r="AH54" s="36">
        <f t="shared" si="51"/>
        <v>70841</v>
      </c>
      <c r="AI54" s="36">
        <f t="shared" si="52"/>
        <v>13139134</v>
      </c>
      <c r="AJ54" s="36">
        <f t="shared" si="53"/>
        <v>7447377</v>
      </c>
      <c r="AK54" s="36">
        <f t="shared" si="54"/>
        <v>5342489</v>
      </c>
      <c r="AL54" s="36">
        <f t="shared" si="55"/>
        <v>244421</v>
      </c>
      <c r="AM54" s="36">
        <f t="shared" si="56"/>
        <v>104847</v>
      </c>
      <c r="AN54" s="36"/>
      <c r="AO54" s="3">
        <f t="shared" si="14"/>
        <v>0</v>
      </c>
      <c r="AP54" s="3">
        <f t="shared" si="15"/>
        <v>0</v>
      </c>
      <c r="AQ54" s="3">
        <f t="shared" si="37"/>
        <v>0</v>
      </c>
      <c r="AR54" s="3">
        <f t="shared" si="38"/>
        <v>0</v>
      </c>
      <c r="AS54" s="3">
        <f t="shared" si="39"/>
        <v>0</v>
      </c>
      <c r="AT54" s="3">
        <f t="shared" si="40"/>
        <v>0</v>
      </c>
      <c r="AU54" s="3">
        <f t="shared" si="41"/>
        <v>0</v>
      </c>
      <c r="AV54" s="3">
        <f t="shared" si="42"/>
        <v>0</v>
      </c>
      <c r="AW54" s="3">
        <f t="shared" si="43"/>
        <v>0</v>
      </c>
      <c r="AX54" s="3">
        <f t="shared" si="44"/>
        <v>0</v>
      </c>
      <c r="AY54" s="3">
        <f t="shared" si="45"/>
        <v>0</v>
      </c>
      <c r="AZ54" s="3">
        <v>0</v>
      </c>
    </row>
    <row r="55" spans="1:52" x14ac:dyDescent="0.35">
      <c r="A55" s="3">
        <v>1893</v>
      </c>
      <c r="B55" s="3">
        <v>45</v>
      </c>
      <c r="C55" s="30">
        <v>503447</v>
      </c>
      <c r="D55" s="30">
        <v>221639</v>
      </c>
      <c r="E55" s="30">
        <v>20829</v>
      </c>
      <c r="F55" s="30">
        <v>190769</v>
      </c>
      <c r="G55" s="30">
        <v>6497</v>
      </c>
      <c r="H55" s="30">
        <v>3544</v>
      </c>
      <c r="I55" s="30">
        <v>281808</v>
      </c>
      <c r="J55" s="30">
        <v>36124</v>
      </c>
      <c r="K55" s="30">
        <v>209452</v>
      </c>
      <c r="L55" s="30">
        <v>30733</v>
      </c>
      <c r="M55" s="30">
        <v>5499</v>
      </c>
      <c r="N55" s="30">
        <v>0</v>
      </c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">
        <v>45</v>
      </c>
      <c r="AC55" s="36">
        <f t="shared" si="46"/>
        <v>26843904</v>
      </c>
      <c r="AD55" s="36">
        <f t="shared" si="47"/>
        <v>13422962</v>
      </c>
      <c r="AE55" s="36">
        <f t="shared" si="48"/>
        <v>8327226</v>
      </c>
      <c r="AF55" s="36">
        <f t="shared" si="49"/>
        <v>4929928</v>
      </c>
      <c r="AG55" s="36">
        <f t="shared" si="50"/>
        <v>91423</v>
      </c>
      <c r="AH55" s="36">
        <f t="shared" si="51"/>
        <v>74385</v>
      </c>
      <c r="AI55" s="36">
        <f t="shared" si="52"/>
        <v>13420942</v>
      </c>
      <c r="AJ55" s="36">
        <f t="shared" si="53"/>
        <v>7483501</v>
      </c>
      <c r="AK55" s="36">
        <f t="shared" si="54"/>
        <v>5551941</v>
      </c>
      <c r="AL55" s="36">
        <f t="shared" si="55"/>
        <v>275154</v>
      </c>
      <c r="AM55" s="36">
        <f t="shared" si="56"/>
        <v>110346</v>
      </c>
      <c r="AN55" s="36"/>
      <c r="AO55" s="3">
        <f t="shared" si="14"/>
        <v>0</v>
      </c>
      <c r="AP55" s="3">
        <f t="shared" si="15"/>
        <v>0</v>
      </c>
      <c r="AQ55" s="3">
        <f t="shared" si="37"/>
        <v>0</v>
      </c>
      <c r="AR55" s="3">
        <f t="shared" si="38"/>
        <v>0</v>
      </c>
      <c r="AS55" s="3">
        <f t="shared" si="39"/>
        <v>0</v>
      </c>
      <c r="AT55" s="3">
        <f t="shared" si="40"/>
        <v>0</v>
      </c>
      <c r="AU55" s="3">
        <f t="shared" si="41"/>
        <v>0</v>
      </c>
      <c r="AV55" s="3">
        <f t="shared" si="42"/>
        <v>0</v>
      </c>
      <c r="AW55" s="3">
        <f t="shared" si="43"/>
        <v>0</v>
      </c>
      <c r="AX55" s="3">
        <f t="shared" si="44"/>
        <v>0</v>
      </c>
      <c r="AY55" s="3">
        <f t="shared" si="45"/>
        <v>0</v>
      </c>
      <c r="AZ55" s="3">
        <v>0</v>
      </c>
    </row>
    <row r="56" spans="1:52" x14ac:dyDescent="0.35">
      <c r="A56" s="3">
        <v>1892</v>
      </c>
      <c r="B56" s="3">
        <v>46</v>
      </c>
      <c r="C56" s="30">
        <v>478261</v>
      </c>
      <c r="D56" s="30">
        <v>209277</v>
      </c>
      <c r="E56" s="30">
        <v>19184</v>
      </c>
      <c r="F56" s="30">
        <v>180313</v>
      </c>
      <c r="G56" s="30">
        <v>6490</v>
      </c>
      <c r="H56" s="30">
        <v>3290</v>
      </c>
      <c r="I56" s="30">
        <v>268984</v>
      </c>
      <c r="J56" s="30">
        <v>34333</v>
      </c>
      <c r="K56" s="30">
        <v>196294</v>
      </c>
      <c r="L56" s="30">
        <v>33154</v>
      </c>
      <c r="M56" s="30">
        <v>5203</v>
      </c>
      <c r="N56" s="30">
        <v>0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">
        <v>46</v>
      </c>
      <c r="AC56" s="36">
        <f t="shared" si="46"/>
        <v>27322165</v>
      </c>
      <c r="AD56" s="36">
        <f t="shared" si="47"/>
        <v>13632239</v>
      </c>
      <c r="AE56" s="36">
        <f t="shared" si="48"/>
        <v>8346410</v>
      </c>
      <c r="AF56" s="36">
        <f t="shared" si="49"/>
        <v>5110241</v>
      </c>
      <c r="AG56" s="36">
        <f t="shared" si="50"/>
        <v>97913</v>
      </c>
      <c r="AH56" s="36">
        <f t="shared" si="51"/>
        <v>77675</v>
      </c>
      <c r="AI56" s="36">
        <f t="shared" si="52"/>
        <v>13689926</v>
      </c>
      <c r="AJ56" s="36">
        <f t="shared" si="53"/>
        <v>7517834</v>
      </c>
      <c r="AK56" s="36">
        <f t="shared" si="54"/>
        <v>5748235</v>
      </c>
      <c r="AL56" s="36">
        <f t="shared" si="55"/>
        <v>308308</v>
      </c>
      <c r="AM56" s="36">
        <f t="shared" si="56"/>
        <v>115549</v>
      </c>
      <c r="AN56" s="36"/>
      <c r="AO56" s="3">
        <f t="shared" si="14"/>
        <v>0</v>
      </c>
      <c r="AP56" s="3">
        <f t="shared" si="15"/>
        <v>0</v>
      </c>
      <c r="AQ56" s="3">
        <f t="shared" si="37"/>
        <v>0</v>
      </c>
      <c r="AR56" s="3">
        <f t="shared" si="38"/>
        <v>0</v>
      </c>
      <c r="AS56" s="3">
        <f t="shared" si="39"/>
        <v>0</v>
      </c>
      <c r="AT56" s="3">
        <f t="shared" si="40"/>
        <v>0</v>
      </c>
      <c r="AU56" s="3">
        <f t="shared" si="41"/>
        <v>0</v>
      </c>
      <c r="AV56" s="3">
        <f t="shared" si="42"/>
        <v>0</v>
      </c>
      <c r="AW56" s="3">
        <f t="shared" si="43"/>
        <v>0</v>
      </c>
      <c r="AX56" s="3">
        <f t="shared" si="44"/>
        <v>0</v>
      </c>
      <c r="AY56" s="3">
        <f t="shared" si="45"/>
        <v>0</v>
      </c>
      <c r="AZ56" s="3">
        <v>0</v>
      </c>
    </row>
    <row r="57" spans="1:52" x14ac:dyDescent="0.35">
      <c r="A57" s="3">
        <v>1891</v>
      </c>
      <c r="B57" s="3">
        <v>47</v>
      </c>
      <c r="C57" s="30">
        <v>481298</v>
      </c>
      <c r="D57" s="30">
        <v>214827</v>
      </c>
      <c r="E57" s="30">
        <v>18778</v>
      </c>
      <c r="F57" s="30">
        <v>185736</v>
      </c>
      <c r="G57" s="30">
        <v>7103</v>
      </c>
      <c r="H57" s="30">
        <v>3210</v>
      </c>
      <c r="I57" s="30">
        <v>266471</v>
      </c>
      <c r="J57" s="30">
        <v>32866</v>
      </c>
      <c r="K57" s="30">
        <v>191742</v>
      </c>
      <c r="L57" s="30">
        <v>36615</v>
      </c>
      <c r="M57" s="30">
        <v>5248</v>
      </c>
      <c r="N57" s="30">
        <v>0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">
        <v>47</v>
      </c>
      <c r="AC57" s="36">
        <f t="shared" si="46"/>
        <v>27803463</v>
      </c>
      <c r="AD57" s="36">
        <f t="shared" si="47"/>
        <v>13847066</v>
      </c>
      <c r="AE57" s="36">
        <f t="shared" si="48"/>
        <v>8365188</v>
      </c>
      <c r="AF57" s="36">
        <f t="shared" si="49"/>
        <v>5295977</v>
      </c>
      <c r="AG57" s="36">
        <f t="shared" si="50"/>
        <v>105016</v>
      </c>
      <c r="AH57" s="36">
        <f t="shared" si="51"/>
        <v>80885</v>
      </c>
      <c r="AI57" s="36">
        <f t="shared" si="52"/>
        <v>13956397</v>
      </c>
      <c r="AJ57" s="36">
        <f t="shared" si="53"/>
        <v>7550700</v>
      </c>
      <c r="AK57" s="36">
        <f t="shared" si="54"/>
        <v>5939977</v>
      </c>
      <c r="AL57" s="36">
        <f t="shared" si="55"/>
        <v>344923</v>
      </c>
      <c r="AM57" s="36">
        <f t="shared" si="56"/>
        <v>120797</v>
      </c>
      <c r="AN57" s="36"/>
      <c r="AO57" s="3">
        <f t="shared" si="14"/>
        <v>0</v>
      </c>
      <c r="AP57" s="3">
        <f t="shared" si="15"/>
        <v>0</v>
      </c>
      <c r="AQ57" s="3">
        <f t="shared" si="37"/>
        <v>0</v>
      </c>
      <c r="AR57" s="3">
        <f t="shared" si="38"/>
        <v>0</v>
      </c>
      <c r="AS57" s="3">
        <f t="shared" si="39"/>
        <v>0</v>
      </c>
      <c r="AT57" s="3">
        <f t="shared" si="40"/>
        <v>0</v>
      </c>
      <c r="AU57" s="3">
        <f t="shared" si="41"/>
        <v>0</v>
      </c>
      <c r="AV57" s="3">
        <f t="shared" si="42"/>
        <v>0</v>
      </c>
      <c r="AW57" s="3">
        <f t="shared" si="43"/>
        <v>0</v>
      </c>
      <c r="AX57" s="3">
        <f t="shared" si="44"/>
        <v>0</v>
      </c>
      <c r="AY57" s="3">
        <f t="shared" si="45"/>
        <v>0</v>
      </c>
      <c r="AZ57" s="3">
        <v>0</v>
      </c>
    </row>
    <row r="58" spans="1:52" x14ac:dyDescent="0.35">
      <c r="A58" s="3">
        <v>1890</v>
      </c>
      <c r="B58" s="3">
        <v>48</v>
      </c>
      <c r="C58" s="30">
        <v>472612</v>
      </c>
      <c r="D58" s="30">
        <v>209838</v>
      </c>
      <c r="E58" s="30">
        <v>18818</v>
      </c>
      <c r="F58" s="30">
        <v>180652</v>
      </c>
      <c r="G58" s="30">
        <v>7399</v>
      </c>
      <c r="H58" s="30">
        <v>2969</v>
      </c>
      <c r="I58" s="30">
        <v>262774</v>
      </c>
      <c r="J58" s="30">
        <v>32475</v>
      </c>
      <c r="K58" s="30">
        <v>185178</v>
      </c>
      <c r="L58" s="30">
        <v>40018</v>
      </c>
      <c r="M58" s="30">
        <v>5103</v>
      </c>
      <c r="N58" s="30">
        <v>0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">
        <v>48</v>
      </c>
      <c r="AC58" s="36">
        <f t="shared" si="46"/>
        <v>28276075</v>
      </c>
      <c r="AD58" s="36">
        <f t="shared" si="47"/>
        <v>14056904</v>
      </c>
      <c r="AE58" s="36">
        <f t="shared" si="48"/>
        <v>8384006</v>
      </c>
      <c r="AF58" s="36">
        <f t="shared" si="49"/>
        <v>5476629</v>
      </c>
      <c r="AG58" s="36">
        <f t="shared" si="50"/>
        <v>112415</v>
      </c>
      <c r="AH58" s="36">
        <f t="shared" si="51"/>
        <v>83854</v>
      </c>
      <c r="AI58" s="36">
        <f t="shared" si="52"/>
        <v>14219171</v>
      </c>
      <c r="AJ58" s="36">
        <f t="shared" si="53"/>
        <v>7583175</v>
      </c>
      <c r="AK58" s="36">
        <f t="shared" si="54"/>
        <v>6125155</v>
      </c>
      <c r="AL58" s="36">
        <f t="shared" si="55"/>
        <v>384941</v>
      </c>
      <c r="AM58" s="36">
        <f t="shared" si="56"/>
        <v>125900</v>
      </c>
      <c r="AN58" s="36"/>
      <c r="AO58" s="3">
        <f t="shared" si="14"/>
        <v>0</v>
      </c>
      <c r="AP58" s="3">
        <f t="shared" si="15"/>
        <v>0</v>
      </c>
      <c r="AQ58" s="3">
        <f t="shared" si="37"/>
        <v>0</v>
      </c>
      <c r="AR58" s="3">
        <f t="shared" si="38"/>
        <v>0</v>
      </c>
      <c r="AS58" s="3">
        <f t="shared" si="39"/>
        <v>0</v>
      </c>
      <c r="AT58" s="3">
        <f t="shared" si="40"/>
        <v>0</v>
      </c>
      <c r="AU58" s="3">
        <f t="shared" si="41"/>
        <v>0</v>
      </c>
      <c r="AV58" s="3">
        <f t="shared" ref="AV58:AV89" si="57">IF(AND(AJ58&lt;=AJ$111,AJ59&gt;=AJ$111),1,0)</f>
        <v>0</v>
      </c>
      <c r="AW58" s="3">
        <f t="shared" ref="AW58:AW89" si="58">IF(AND(AK58&lt;=AK$111,AK59&gt;=AK$111),1,0)</f>
        <v>0</v>
      </c>
      <c r="AX58" s="3">
        <f t="shared" si="44"/>
        <v>0</v>
      </c>
      <c r="AY58" s="3">
        <f t="shared" si="45"/>
        <v>0</v>
      </c>
      <c r="AZ58" s="3">
        <v>0</v>
      </c>
    </row>
    <row r="59" spans="1:52" x14ac:dyDescent="0.35">
      <c r="A59" s="3">
        <v>1889</v>
      </c>
      <c r="B59" s="3">
        <v>49</v>
      </c>
      <c r="C59" s="30">
        <v>478536</v>
      </c>
      <c r="D59" s="30">
        <v>213152</v>
      </c>
      <c r="E59" s="30">
        <v>17720</v>
      </c>
      <c r="F59" s="30">
        <v>184180</v>
      </c>
      <c r="G59" s="30">
        <v>8267</v>
      </c>
      <c r="H59" s="30">
        <v>2985</v>
      </c>
      <c r="I59" s="30">
        <v>265384</v>
      </c>
      <c r="J59" s="30">
        <v>31443</v>
      </c>
      <c r="K59" s="30">
        <v>184311</v>
      </c>
      <c r="L59" s="30">
        <v>44554</v>
      </c>
      <c r="M59" s="30">
        <v>5076</v>
      </c>
      <c r="N59" s="30">
        <v>0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">
        <v>49</v>
      </c>
      <c r="AC59" s="36">
        <f t="shared" si="46"/>
        <v>28754611</v>
      </c>
      <c r="AD59" s="36">
        <f t="shared" si="47"/>
        <v>14270056</v>
      </c>
      <c r="AE59" s="36">
        <f t="shared" si="48"/>
        <v>8401726</v>
      </c>
      <c r="AF59" s="36">
        <f t="shared" si="49"/>
        <v>5660809</v>
      </c>
      <c r="AG59" s="36">
        <f t="shared" si="50"/>
        <v>120682</v>
      </c>
      <c r="AH59" s="36">
        <f t="shared" si="51"/>
        <v>86839</v>
      </c>
      <c r="AI59" s="36">
        <f t="shared" si="52"/>
        <v>14484555</v>
      </c>
      <c r="AJ59" s="36">
        <f t="shared" si="53"/>
        <v>7614618</v>
      </c>
      <c r="AK59" s="36">
        <f t="shared" si="54"/>
        <v>6309466</v>
      </c>
      <c r="AL59" s="36">
        <f t="shared" si="55"/>
        <v>429495</v>
      </c>
      <c r="AM59" s="36">
        <f t="shared" si="56"/>
        <v>130976</v>
      </c>
      <c r="AN59" s="36"/>
      <c r="AO59" s="3">
        <f t="shared" si="14"/>
        <v>0</v>
      </c>
      <c r="AP59" s="3">
        <f t="shared" si="15"/>
        <v>0</v>
      </c>
      <c r="AQ59" s="3">
        <f t="shared" si="37"/>
        <v>0</v>
      </c>
      <c r="AR59" s="3">
        <f t="shared" si="38"/>
        <v>0</v>
      </c>
      <c r="AS59" s="3">
        <f t="shared" si="39"/>
        <v>0</v>
      </c>
      <c r="AT59" s="3">
        <f t="shared" si="40"/>
        <v>0</v>
      </c>
      <c r="AU59" s="3">
        <f t="shared" si="41"/>
        <v>0</v>
      </c>
      <c r="AV59" s="3">
        <f t="shared" si="57"/>
        <v>0</v>
      </c>
      <c r="AW59" s="3">
        <f t="shared" si="58"/>
        <v>0</v>
      </c>
      <c r="AX59" s="3">
        <f t="shared" si="44"/>
        <v>0</v>
      </c>
      <c r="AY59" s="3">
        <f t="shared" si="45"/>
        <v>0</v>
      </c>
      <c r="AZ59" s="3">
        <v>0</v>
      </c>
    </row>
    <row r="60" spans="1:52" x14ac:dyDescent="0.35">
      <c r="A60" s="3">
        <v>1888</v>
      </c>
      <c r="B60" s="3">
        <v>50</v>
      </c>
      <c r="C60" s="30">
        <v>471833</v>
      </c>
      <c r="D60" s="30">
        <v>209012</v>
      </c>
      <c r="E60" s="30">
        <v>17367</v>
      </c>
      <c r="F60" s="30">
        <v>179868</v>
      </c>
      <c r="G60" s="30">
        <v>8861</v>
      </c>
      <c r="H60" s="30">
        <v>2916</v>
      </c>
      <c r="I60" s="30">
        <v>262821</v>
      </c>
      <c r="J60" s="30">
        <v>30114</v>
      </c>
      <c r="K60" s="30">
        <v>179673</v>
      </c>
      <c r="L60" s="30">
        <v>48000</v>
      </c>
      <c r="M60" s="30">
        <v>5034</v>
      </c>
      <c r="N60" s="30">
        <v>0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">
        <v>50</v>
      </c>
      <c r="AC60" s="36">
        <f t="shared" si="46"/>
        <v>29226444</v>
      </c>
      <c r="AD60" s="36">
        <f t="shared" si="47"/>
        <v>14479068</v>
      </c>
      <c r="AE60" s="36">
        <f t="shared" si="48"/>
        <v>8419093</v>
      </c>
      <c r="AF60" s="36">
        <f t="shared" si="49"/>
        <v>5840677</v>
      </c>
      <c r="AG60" s="36">
        <f t="shared" si="50"/>
        <v>129543</v>
      </c>
      <c r="AH60" s="36">
        <f t="shared" si="51"/>
        <v>89755</v>
      </c>
      <c r="AI60" s="36">
        <f t="shared" si="52"/>
        <v>14747376</v>
      </c>
      <c r="AJ60" s="36">
        <f t="shared" si="53"/>
        <v>7644732</v>
      </c>
      <c r="AK60" s="36">
        <f t="shared" si="54"/>
        <v>6489139</v>
      </c>
      <c r="AL60" s="36">
        <f t="shared" si="55"/>
        <v>477495</v>
      </c>
      <c r="AM60" s="36">
        <f t="shared" si="56"/>
        <v>136010</v>
      </c>
      <c r="AN60" s="36"/>
      <c r="AO60" s="3">
        <f t="shared" si="14"/>
        <v>0</v>
      </c>
      <c r="AP60" s="3">
        <f t="shared" si="15"/>
        <v>0</v>
      </c>
      <c r="AQ60" s="3">
        <f t="shared" si="37"/>
        <v>0</v>
      </c>
      <c r="AR60" s="3">
        <f t="shared" si="38"/>
        <v>0</v>
      </c>
      <c r="AS60" s="3">
        <f t="shared" si="39"/>
        <v>0</v>
      </c>
      <c r="AT60" s="3">
        <f t="shared" si="40"/>
        <v>0</v>
      </c>
      <c r="AU60" s="3">
        <f t="shared" si="41"/>
        <v>0</v>
      </c>
      <c r="AV60" s="3">
        <f t="shared" si="57"/>
        <v>0</v>
      </c>
      <c r="AW60" s="3">
        <f t="shared" si="58"/>
        <v>0</v>
      </c>
      <c r="AX60" s="3">
        <f t="shared" si="44"/>
        <v>0</v>
      </c>
      <c r="AY60" s="3">
        <f t="shared" si="45"/>
        <v>0</v>
      </c>
      <c r="AZ60" s="3">
        <v>0</v>
      </c>
    </row>
    <row r="61" spans="1:52" x14ac:dyDescent="0.35">
      <c r="A61" s="3">
        <v>1887</v>
      </c>
      <c r="B61" s="3">
        <v>51</v>
      </c>
      <c r="C61" s="30">
        <v>468516</v>
      </c>
      <c r="D61" s="30">
        <v>208689</v>
      </c>
      <c r="E61" s="30">
        <v>17045</v>
      </c>
      <c r="F61" s="30">
        <v>179262</v>
      </c>
      <c r="G61" s="30">
        <v>9454</v>
      </c>
      <c r="H61" s="30">
        <v>2928</v>
      </c>
      <c r="I61" s="30">
        <v>259827</v>
      </c>
      <c r="J61" s="30">
        <v>28936</v>
      </c>
      <c r="K61" s="30">
        <v>175139</v>
      </c>
      <c r="L61" s="30">
        <v>50837</v>
      </c>
      <c r="M61" s="30">
        <v>4915</v>
      </c>
      <c r="N61" s="30">
        <v>0</v>
      </c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">
        <v>51</v>
      </c>
      <c r="AC61" s="36">
        <f t="shared" si="46"/>
        <v>29694960</v>
      </c>
      <c r="AD61" s="36">
        <f t="shared" si="47"/>
        <v>14687757</v>
      </c>
      <c r="AE61" s="36">
        <f t="shared" si="48"/>
        <v>8436138</v>
      </c>
      <c r="AF61" s="36">
        <f t="shared" si="49"/>
        <v>6019939</v>
      </c>
      <c r="AG61" s="36">
        <f t="shared" si="50"/>
        <v>138997</v>
      </c>
      <c r="AH61" s="36">
        <f t="shared" si="51"/>
        <v>92683</v>
      </c>
      <c r="AI61" s="36">
        <f t="shared" si="52"/>
        <v>15007203</v>
      </c>
      <c r="AJ61" s="36">
        <f t="shared" si="53"/>
        <v>7673668</v>
      </c>
      <c r="AK61" s="36">
        <f t="shared" si="54"/>
        <v>6664278</v>
      </c>
      <c r="AL61" s="36">
        <f t="shared" si="55"/>
        <v>528332</v>
      </c>
      <c r="AM61" s="36">
        <f t="shared" si="56"/>
        <v>140925</v>
      </c>
      <c r="AN61" s="36"/>
      <c r="AO61" s="3">
        <f t="shared" si="14"/>
        <v>0</v>
      </c>
      <c r="AP61" s="3">
        <f t="shared" si="15"/>
        <v>0</v>
      </c>
      <c r="AQ61" s="3">
        <f t="shared" si="37"/>
        <v>0</v>
      </c>
      <c r="AR61" s="3">
        <f t="shared" si="38"/>
        <v>0</v>
      </c>
      <c r="AS61" s="3">
        <f t="shared" si="39"/>
        <v>0</v>
      </c>
      <c r="AT61" s="3">
        <f t="shared" si="40"/>
        <v>0</v>
      </c>
      <c r="AU61" s="3">
        <f t="shared" si="41"/>
        <v>0</v>
      </c>
      <c r="AV61" s="3">
        <f t="shared" si="57"/>
        <v>0</v>
      </c>
      <c r="AW61" s="3">
        <f t="shared" si="58"/>
        <v>0</v>
      </c>
      <c r="AX61" s="3">
        <f t="shared" si="44"/>
        <v>0</v>
      </c>
      <c r="AY61" s="3">
        <f t="shared" si="45"/>
        <v>0</v>
      </c>
      <c r="AZ61" s="3">
        <v>0</v>
      </c>
    </row>
    <row r="62" spans="1:52" x14ac:dyDescent="0.35">
      <c r="A62" s="3">
        <v>1886</v>
      </c>
      <c r="B62" s="3">
        <v>52</v>
      </c>
      <c r="C62" s="30">
        <v>462073</v>
      </c>
      <c r="D62" s="30">
        <v>206876</v>
      </c>
      <c r="E62" s="30">
        <v>16394</v>
      </c>
      <c r="F62" s="30">
        <v>177233</v>
      </c>
      <c r="G62" s="30">
        <v>10386</v>
      </c>
      <c r="H62" s="30">
        <v>2863</v>
      </c>
      <c r="I62" s="30">
        <v>255197</v>
      </c>
      <c r="J62" s="30">
        <v>28021</v>
      </c>
      <c r="K62" s="30">
        <v>169163</v>
      </c>
      <c r="L62" s="30">
        <v>53208</v>
      </c>
      <c r="M62" s="30">
        <v>4805</v>
      </c>
      <c r="N62" s="30">
        <v>0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">
        <v>52</v>
      </c>
      <c r="AC62" s="36">
        <f t="shared" si="46"/>
        <v>30157033</v>
      </c>
      <c r="AD62" s="36">
        <f t="shared" si="47"/>
        <v>14894633</v>
      </c>
      <c r="AE62" s="36">
        <f t="shared" si="48"/>
        <v>8452532</v>
      </c>
      <c r="AF62" s="36">
        <f t="shared" si="49"/>
        <v>6197172</v>
      </c>
      <c r="AG62" s="36">
        <f t="shared" si="50"/>
        <v>149383</v>
      </c>
      <c r="AH62" s="36">
        <f t="shared" si="51"/>
        <v>95546</v>
      </c>
      <c r="AI62" s="36">
        <f t="shared" si="52"/>
        <v>15262400</v>
      </c>
      <c r="AJ62" s="36">
        <f t="shared" si="53"/>
        <v>7701689</v>
      </c>
      <c r="AK62" s="36">
        <f t="shared" si="54"/>
        <v>6833441</v>
      </c>
      <c r="AL62" s="36">
        <f t="shared" si="55"/>
        <v>581540</v>
      </c>
      <c r="AM62" s="36">
        <f t="shared" si="56"/>
        <v>145730</v>
      </c>
      <c r="AN62" s="36"/>
      <c r="AO62" s="3">
        <f t="shared" si="14"/>
        <v>0</v>
      </c>
      <c r="AP62" s="3">
        <f t="shared" si="15"/>
        <v>0</v>
      </c>
      <c r="AQ62" s="3">
        <f t="shared" si="37"/>
        <v>0</v>
      </c>
      <c r="AR62" s="3">
        <f t="shared" si="38"/>
        <v>0</v>
      </c>
      <c r="AS62" s="3">
        <f t="shared" si="39"/>
        <v>0</v>
      </c>
      <c r="AT62" s="3">
        <f t="shared" si="40"/>
        <v>0</v>
      </c>
      <c r="AU62" s="3">
        <f t="shared" si="41"/>
        <v>0</v>
      </c>
      <c r="AV62" s="3">
        <f t="shared" si="57"/>
        <v>0</v>
      </c>
      <c r="AW62" s="3">
        <f t="shared" si="58"/>
        <v>0</v>
      </c>
      <c r="AX62" s="3">
        <f t="shared" si="44"/>
        <v>0</v>
      </c>
      <c r="AY62" s="3">
        <f t="shared" si="45"/>
        <v>0</v>
      </c>
      <c r="AZ62" s="3">
        <v>0</v>
      </c>
    </row>
    <row r="63" spans="1:52" x14ac:dyDescent="0.35">
      <c r="A63" s="3">
        <v>1885</v>
      </c>
      <c r="B63" s="3">
        <v>53</v>
      </c>
      <c r="C63" s="30">
        <v>464122</v>
      </c>
      <c r="D63" s="30">
        <v>206595</v>
      </c>
      <c r="E63" s="30">
        <v>17175</v>
      </c>
      <c r="F63" s="30">
        <v>175226</v>
      </c>
      <c r="G63" s="30">
        <v>11265</v>
      </c>
      <c r="H63" s="30">
        <v>2929</v>
      </c>
      <c r="I63" s="30">
        <v>257527</v>
      </c>
      <c r="J63" s="30">
        <v>27864</v>
      </c>
      <c r="K63" s="30">
        <v>167845</v>
      </c>
      <c r="L63" s="30">
        <v>57034</v>
      </c>
      <c r="M63" s="30">
        <v>4784</v>
      </c>
      <c r="N63" s="30">
        <v>0</v>
      </c>
      <c r="O63" s="79" t="s">
        <v>70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">
        <v>53</v>
      </c>
      <c r="AC63" s="36">
        <f t="shared" si="46"/>
        <v>30621155</v>
      </c>
      <c r="AD63" s="36">
        <f t="shared" si="47"/>
        <v>15101228</v>
      </c>
      <c r="AE63" s="36">
        <f t="shared" si="48"/>
        <v>8469707</v>
      </c>
      <c r="AF63" s="36">
        <f t="shared" si="49"/>
        <v>6372398</v>
      </c>
      <c r="AG63" s="36">
        <f t="shared" si="50"/>
        <v>160648</v>
      </c>
      <c r="AH63" s="36">
        <f t="shared" si="51"/>
        <v>98475</v>
      </c>
      <c r="AI63" s="36">
        <f t="shared" si="52"/>
        <v>15519927</v>
      </c>
      <c r="AJ63" s="36">
        <f t="shared" si="53"/>
        <v>7729553</v>
      </c>
      <c r="AK63" s="36">
        <f t="shared" si="54"/>
        <v>7001286</v>
      </c>
      <c r="AL63" s="36">
        <f t="shared" si="55"/>
        <v>638574</v>
      </c>
      <c r="AM63" s="36">
        <f t="shared" si="56"/>
        <v>150514</v>
      </c>
      <c r="AN63" s="36"/>
      <c r="AO63" s="3">
        <f t="shared" si="14"/>
        <v>0</v>
      </c>
      <c r="AP63" s="3">
        <f t="shared" si="15"/>
        <v>0</v>
      </c>
      <c r="AQ63" s="3">
        <f t="shared" si="37"/>
        <v>0</v>
      </c>
      <c r="AR63" s="3">
        <f t="shared" si="38"/>
        <v>0</v>
      </c>
      <c r="AS63" s="3">
        <f t="shared" si="39"/>
        <v>0</v>
      </c>
      <c r="AT63" s="3">
        <f t="shared" si="40"/>
        <v>0</v>
      </c>
      <c r="AU63" s="3">
        <f t="shared" si="41"/>
        <v>0</v>
      </c>
      <c r="AV63" s="3">
        <f t="shared" si="57"/>
        <v>0</v>
      </c>
      <c r="AW63" s="3">
        <f t="shared" si="58"/>
        <v>0</v>
      </c>
      <c r="AX63" s="3">
        <f t="shared" si="44"/>
        <v>0</v>
      </c>
      <c r="AY63" s="3">
        <f t="shared" si="45"/>
        <v>0</v>
      </c>
      <c r="AZ63" s="3">
        <v>0</v>
      </c>
    </row>
    <row r="64" spans="1:52" x14ac:dyDescent="0.35">
      <c r="A64" s="3">
        <v>1884</v>
      </c>
      <c r="B64" s="3">
        <v>54</v>
      </c>
      <c r="C64" s="30">
        <v>451048</v>
      </c>
      <c r="D64" s="30">
        <v>199455</v>
      </c>
      <c r="E64" s="30">
        <v>16486</v>
      </c>
      <c r="F64" s="30">
        <v>168200</v>
      </c>
      <c r="G64" s="30">
        <v>11818</v>
      </c>
      <c r="H64" s="30">
        <v>2951</v>
      </c>
      <c r="I64" s="30">
        <v>251593</v>
      </c>
      <c r="J64" s="30">
        <v>26680</v>
      </c>
      <c r="K64" s="30">
        <v>162007</v>
      </c>
      <c r="L64" s="30">
        <v>58493</v>
      </c>
      <c r="M64" s="30">
        <v>4413</v>
      </c>
      <c r="N64" s="30">
        <v>0</v>
      </c>
      <c r="O64" s="30" t="s">
        <v>54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">
        <v>54</v>
      </c>
      <c r="AC64" s="36">
        <f t="shared" si="46"/>
        <v>31072203</v>
      </c>
      <c r="AD64" s="36">
        <f t="shared" si="47"/>
        <v>15300683</v>
      </c>
      <c r="AE64" s="36">
        <f t="shared" si="48"/>
        <v>8486193</v>
      </c>
      <c r="AF64" s="36">
        <f t="shared" si="49"/>
        <v>6540598</v>
      </c>
      <c r="AG64" s="36">
        <f t="shared" si="50"/>
        <v>172466</v>
      </c>
      <c r="AH64" s="36">
        <f t="shared" si="51"/>
        <v>101426</v>
      </c>
      <c r="AI64" s="36">
        <f t="shared" si="52"/>
        <v>15771520</v>
      </c>
      <c r="AJ64" s="36">
        <f t="shared" si="53"/>
        <v>7756233</v>
      </c>
      <c r="AK64" s="36">
        <f t="shared" si="54"/>
        <v>7163293</v>
      </c>
      <c r="AL64" s="36">
        <f t="shared" si="55"/>
        <v>697067</v>
      </c>
      <c r="AM64" s="36">
        <f t="shared" si="56"/>
        <v>154927</v>
      </c>
      <c r="AN64" s="36"/>
      <c r="AO64" s="3">
        <f t="shared" si="14"/>
        <v>0</v>
      </c>
      <c r="AP64" s="3">
        <f t="shared" si="15"/>
        <v>0</v>
      </c>
      <c r="AQ64" s="3">
        <f t="shared" si="37"/>
        <v>0</v>
      </c>
      <c r="AR64" s="3">
        <f t="shared" si="38"/>
        <v>0</v>
      </c>
      <c r="AS64" s="3">
        <f t="shared" si="39"/>
        <v>0</v>
      </c>
      <c r="AT64" s="3">
        <f t="shared" si="40"/>
        <v>0</v>
      </c>
      <c r="AU64" s="3">
        <f t="shared" si="41"/>
        <v>0</v>
      </c>
      <c r="AV64" s="3">
        <f t="shared" si="57"/>
        <v>0</v>
      </c>
      <c r="AW64" s="3">
        <f t="shared" si="58"/>
        <v>0</v>
      </c>
      <c r="AX64" s="3">
        <f t="shared" si="44"/>
        <v>0</v>
      </c>
      <c r="AY64" s="3">
        <f t="shared" si="45"/>
        <v>0</v>
      </c>
      <c r="AZ64" s="3">
        <v>0</v>
      </c>
    </row>
    <row r="65" spans="1:52" x14ac:dyDescent="0.35">
      <c r="A65" s="3">
        <v>1883</v>
      </c>
      <c r="B65" s="3">
        <v>55</v>
      </c>
      <c r="C65" s="30">
        <v>438515</v>
      </c>
      <c r="D65" s="30">
        <v>195092</v>
      </c>
      <c r="E65" s="30">
        <v>16095</v>
      </c>
      <c r="F65" s="30">
        <v>163811</v>
      </c>
      <c r="G65" s="30">
        <v>12407</v>
      </c>
      <c r="H65" s="30">
        <v>2779</v>
      </c>
      <c r="I65" s="30">
        <v>243423</v>
      </c>
      <c r="J65" s="30">
        <v>25951</v>
      </c>
      <c r="K65" s="30">
        <v>154058</v>
      </c>
      <c r="L65" s="30">
        <v>59249</v>
      </c>
      <c r="M65" s="30">
        <v>4165</v>
      </c>
      <c r="N65" s="30">
        <v>0</v>
      </c>
      <c r="O65" s="30">
        <f>3-0</f>
        <v>3</v>
      </c>
      <c r="P65" s="30" t="s">
        <v>40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">
        <v>55</v>
      </c>
      <c r="AC65" s="36">
        <f t="shared" si="46"/>
        <v>31510718</v>
      </c>
      <c r="AD65" s="36">
        <f t="shared" si="47"/>
        <v>15495775</v>
      </c>
      <c r="AE65" s="36">
        <f t="shared" si="48"/>
        <v>8502288</v>
      </c>
      <c r="AF65" s="36">
        <f t="shared" si="49"/>
        <v>6704409</v>
      </c>
      <c r="AG65" s="36">
        <f t="shared" si="50"/>
        <v>184873</v>
      </c>
      <c r="AH65" s="36">
        <f t="shared" si="51"/>
        <v>104205</v>
      </c>
      <c r="AI65" s="36">
        <f t="shared" si="52"/>
        <v>16014943</v>
      </c>
      <c r="AJ65" s="36">
        <f t="shared" si="53"/>
        <v>7782184</v>
      </c>
      <c r="AK65" s="36">
        <f t="shared" si="54"/>
        <v>7317351</v>
      </c>
      <c r="AL65" s="36">
        <f t="shared" si="55"/>
        <v>756316</v>
      </c>
      <c r="AM65" s="36">
        <f t="shared" si="56"/>
        <v>159092</v>
      </c>
      <c r="AN65" s="36"/>
      <c r="AO65" s="3">
        <f t="shared" si="14"/>
        <v>0</v>
      </c>
      <c r="AP65" s="3">
        <f t="shared" si="15"/>
        <v>0</v>
      </c>
      <c r="AQ65" s="3">
        <f t="shared" si="37"/>
        <v>0</v>
      </c>
      <c r="AR65" s="3">
        <f t="shared" si="38"/>
        <v>0</v>
      </c>
      <c r="AS65" s="3">
        <f t="shared" si="39"/>
        <v>0</v>
      </c>
      <c r="AT65" s="3">
        <f t="shared" si="40"/>
        <v>0</v>
      </c>
      <c r="AU65" s="3">
        <f t="shared" si="41"/>
        <v>0</v>
      </c>
      <c r="AV65" s="3">
        <f t="shared" si="57"/>
        <v>0</v>
      </c>
      <c r="AW65" s="3">
        <f t="shared" si="58"/>
        <v>0</v>
      </c>
      <c r="AX65" s="3">
        <f t="shared" si="44"/>
        <v>0</v>
      </c>
      <c r="AY65" s="3">
        <f t="shared" si="45"/>
        <v>0</v>
      </c>
      <c r="AZ65" s="3">
        <v>0</v>
      </c>
    </row>
    <row r="66" spans="1:52" x14ac:dyDescent="0.35">
      <c r="A66" s="3">
        <v>1882</v>
      </c>
      <c r="B66" s="3">
        <v>56</v>
      </c>
      <c r="C66" s="30">
        <v>438366</v>
      </c>
      <c r="D66" s="30">
        <v>193039</v>
      </c>
      <c r="E66" s="30">
        <v>15950</v>
      </c>
      <c r="F66" s="30">
        <v>161023</v>
      </c>
      <c r="G66" s="30">
        <v>13281</v>
      </c>
      <c r="H66" s="30">
        <v>2785</v>
      </c>
      <c r="I66" s="30">
        <v>245327</v>
      </c>
      <c r="J66" s="30">
        <v>25906</v>
      </c>
      <c r="K66" s="30">
        <v>152265</v>
      </c>
      <c r="L66" s="30">
        <v>63144</v>
      </c>
      <c r="M66" s="30">
        <v>4012</v>
      </c>
      <c r="N66" s="30">
        <v>0</v>
      </c>
      <c r="O66" s="30">
        <f>5-3</f>
        <v>2</v>
      </c>
      <c r="P66" s="40" t="s">
        <v>41</v>
      </c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">
        <v>56</v>
      </c>
      <c r="AC66" s="36">
        <f t="shared" si="46"/>
        <v>31949084</v>
      </c>
      <c r="AD66" s="36">
        <f t="shared" si="47"/>
        <v>15688814</v>
      </c>
      <c r="AE66" s="36">
        <f t="shared" si="48"/>
        <v>8518238</v>
      </c>
      <c r="AF66" s="36">
        <f t="shared" si="49"/>
        <v>6865432</v>
      </c>
      <c r="AG66" s="36">
        <f t="shared" si="50"/>
        <v>198154</v>
      </c>
      <c r="AH66" s="36">
        <f t="shared" si="51"/>
        <v>106990</v>
      </c>
      <c r="AI66" s="36">
        <f t="shared" si="52"/>
        <v>16260270</v>
      </c>
      <c r="AJ66" s="36">
        <f t="shared" si="53"/>
        <v>7808090</v>
      </c>
      <c r="AK66" s="36">
        <f t="shared" si="54"/>
        <v>7469616</v>
      </c>
      <c r="AL66" s="36">
        <f t="shared" si="55"/>
        <v>819460</v>
      </c>
      <c r="AM66" s="36">
        <f t="shared" si="56"/>
        <v>163104</v>
      </c>
      <c r="AN66" s="36"/>
      <c r="AO66" s="3">
        <f t="shared" si="14"/>
        <v>0</v>
      </c>
      <c r="AP66" s="3">
        <f t="shared" si="15"/>
        <v>0</v>
      </c>
      <c r="AQ66" s="3">
        <f t="shared" si="37"/>
        <v>0</v>
      </c>
      <c r="AR66" s="3">
        <f t="shared" si="38"/>
        <v>0</v>
      </c>
      <c r="AS66" s="3">
        <f t="shared" si="39"/>
        <v>0</v>
      </c>
      <c r="AT66" s="3">
        <f t="shared" si="40"/>
        <v>0</v>
      </c>
      <c r="AU66" s="3">
        <f t="shared" si="41"/>
        <v>0</v>
      </c>
      <c r="AV66" s="3">
        <f t="shared" si="57"/>
        <v>0</v>
      </c>
      <c r="AW66" s="3">
        <f t="shared" si="58"/>
        <v>0</v>
      </c>
      <c r="AX66" s="3">
        <f t="shared" si="44"/>
        <v>0</v>
      </c>
      <c r="AY66" s="3">
        <f t="shared" si="45"/>
        <v>0</v>
      </c>
      <c r="AZ66" s="3">
        <v>0</v>
      </c>
    </row>
    <row r="67" spans="1:52" x14ac:dyDescent="0.35">
      <c r="A67" s="3">
        <v>1881</v>
      </c>
      <c r="B67" s="3">
        <v>57</v>
      </c>
      <c r="C67" s="30">
        <v>427834</v>
      </c>
      <c r="D67" s="30">
        <v>190852</v>
      </c>
      <c r="E67" s="30">
        <v>15187</v>
      </c>
      <c r="F67" s="30">
        <v>158675</v>
      </c>
      <c r="G67" s="30">
        <v>14335</v>
      </c>
      <c r="H67" s="30">
        <v>2655</v>
      </c>
      <c r="I67" s="30">
        <v>236982</v>
      </c>
      <c r="J67" s="30">
        <v>24991</v>
      </c>
      <c r="K67" s="30">
        <v>144322</v>
      </c>
      <c r="L67" s="30">
        <v>63907</v>
      </c>
      <c r="M67" s="30">
        <v>3762</v>
      </c>
      <c r="N67" s="30">
        <v>0</v>
      </c>
      <c r="O67" s="30">
        <f>10-5</f>
        <v>5</v>
      </c>
      <c r="P67" s="40" t="s">
        <v>42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2">
        <v>57</v>
      </c>
      <c r="AC67" s="36">
        <f t="shared" si="46"/>
        <v>32376918</v>
      </c>
      <c r="AD67" s="36">
        <f t="shared" si="47"/>
        <v>15879666</v>
      </c>
      <c r="AE67" s="36">
        <f t="shared" si="48"/>
        <v>8533425</v>
      </c>
      <c r="AF67" s="36">
        <f t="shared" si="49"/>
        <v>7024107</v>
      </c>
      <c r="AG67" s="36">
        <f t="shared" si="50"/>
        <v>212489</v>
      </c>
      <c r="AH67" s="36">
        <f t="shared" si="51"/>
        <v>109645</v>
      </c>
      <c r="AI67" s="36">
        <f t="shared" si="52"/>
        <v>16497252</v>
      </c>
      <c r="AJ67" s="36">
        <f t="shared" si="53"/>
        <v>7833081</v>
      </c>
      <c r="AK67" s="36">
        <f t="shared" si="54"/>
        <v>7613938</v>
      </c>
      <c r="AL67" s="36">
        <f t="shared" si="55"/>
        <v>883367</v>
      </c>
      <c r="AM67" s="36">
        <f t="shared" si="56"/>
        <v>166866</v>
      </c>
      <c r="AN67" s="36"/>
      <c r="AO67" s="3">
        <f t="shared" si="14"/>
        <v>0</v>
      </c>
      <c r="AP67" s="3">
        <f t="shared" si="15"/>
        <v>0</v>
      </c>
      <c r="AQ67" s="3">
        <f t="shared" si="37"/>
        <v>0</v>
      </c>
      <c r="AR67" s="3">
        <f t="shared" si="38"/>
        <v>0</v>
      </c>
      <c r="AS67" s="3">
        <f t="shared" si="39"/>
        <v>0</v>
      </c>
      <c r="AT67" s="3">
        <f t="shared" si="40"/>
        <v>0</v>
      </c>
      <c r="AU67" s="3">
        <f t="shared" si="41"/>
        <v>0</v>
      </c>
      <c r="AV67" s="3">
        <f t="shared" si="57"/>
        <v>0</v>
      </c>
      <c r="AW67" s="3">
        <f t="shared" si="58"/>
        <v>0</v>
      </c>
      <c r="AX67" s="3">
        <f t="shared" si="44"/>
        <v>0</v>
      </c>
      <c r="AY67" s="3">
        <f t="shared" si="45"/>
        <v>0</v>
      </c>
      <c r="AZ67" s="3">
        <v>0</v>
      </c>
    </row>
    <row r="68" spans="1:52" x14ac:dyDescent="0.35">
      <c r="A68" s="3">
        <v>1880</v>
      </c>
      <c r="B68" s="3">
        <v>58</v>
      </c>
      <c r="C68" s="30">
        <v>419487</v>
      </c>
      <c r="D68" s="30">
        <v>184707</v>
      </c>
      <c r="E68" s="30">
        <v>15572</v>
      </c>
      <c r="F68" s="30">
        <v>151329</v>
      </c>
      <c r="G68" s="30">
        <v>15412</v>
      </c>
      <c r="H68" s="30">
        <v>2394</v>
      </c>
      <c r="I68" s="30">
        <v>234780</v>
      </c>
      <c r="J68" s="30">
        <v>25669</v>
      </c>
      <c r="K68" s="30">
        <v>138942</v>
      </c>
      <c r="L68" s="30">
        <v>66633</v>
      </c>
      <c r="M68" s="30">
        <v>3536</v>
      </c>
      <c r="N68" s="30">
        <v>0</v>
      </c>
      <c r="O68" s="30">
        <v>8</v>
      </c>
      <c r="P68" s="40" t="s">
        <v>43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2">
        <v>58</v>
      </c>
      <c r="AC68" s="36">
        <f t="shared" si="46"/>
        <v>32796405</v>
      </c>
      <c r="AD68" s="36">
        <f t="shared" si="47"/>
        <v>16064373</v>
      </c>
      <c r="AE68" s="36">
        <f t="shared" si="48"/>
        <v>8548997</v>
      </c>
      <c r="AF68" s="36">
        <f t="shared" si="49"/>
        <v>7175436</v>
      </c>
      <c r="AG68" s="36">
        <f t="shared" si="50"/>
        <v>227901</v>
      </c>
      <c r="AH68" s="36">
        <f t="shared" si="51"/>
        <v>112039</v>
      </c>
      <c r="AI68" s="36">
        <f t="shared" si="52"/>
        <v>16732032</v>
      </c>
      <c r="AJ68" s="36">
        <f t="shared" si="53"/>
        <v>7858750</v>
      </c>
      <c r="AK68" s="36">
        <f t="shared" si="54"/>
        <v>7752880</v>
      </c>
      <c r="AL68" s="36">
        <f t="shared" si="55"/>
        <v>950000</v>
      </c>
      <c r="AM68" s="36">
        <f t="shared" si="56"/>
        <v>170402</v>
      </c>
      <c r="AN68" s="36"/>
      <c r="AO68" s="3">
        <f t="shared" si="14"/>
        <v>0</v>
      </c>
      <c r="AP68" s="3">
        <f t="shared" si="15"/>
        <v>0</v>
      </c>
      <c r="AQ68" s="3">
        <f t="shared" si="37"/>
        <v>0</v>
      </c>
      <c r="AR68" s="3">
        <f t="shared" si="38"/>
        <v>0</v>
      </c>
      <c r="AS68" s="3">
        <f t="shared" si="39"/>
        <v>0</v>
      </c>
      <c r="AT68" s="3">
        <f t="shared" si="40"/>
        <v>0</v>
      </c>
      <c r="AU68" s="3">
        <f t="shared" si="41"/>
        <v>0</v>
      </c>
      <c r="AV68" s="3">
        <f t="shared" si="57"/>
        <v>0</v>
      </c>
      <c r="AW68" s="3">
        <f t="shared" si="58"/>
        <v>0</v>
      </c>
      <c r="AX68" s="3">
        <f t="shared" si="44"/>
        <v>0</v>
      </c>
      <c r="AY68" s="3">
        <f t="shared" si="45"/>
        <v>0</v>
      </c>
      <c r="AZ68" s="3">
        <v>0</v>
      </c>
    </row>
    <row r="69" spans="1:52" x14ac:dyDescent="0.35">
      <c r="A69" s="3">
        <v>1879</v>
      </c>
      <c r="B69" s="3">
        <v>59</v>
      </c>
      <c r="C69" s="30">
        <v>420490</v>
      </c>
      <c r="D69" s="30">
        <v>191459</v>
      </c>
      <c r="E69" s="30">
        <v>15457</v>
      </c>
      <c r="F69" s="30">
        <v>156376</v>
      </c>
      <c r="G69" s="30">
        <v>17191</v>
      </c>
      <c r="H69" s="30">
        <v>2435</v>
      </c>
      <c r="I69" s="30">
        <v>229031</v>
      </c>
      <c r="J69" s="30">
        <v>24211</v>
      </c>
      <c r="K69" s="30">
        <v>133217</v>
      </c>
      <c r="L69" s="30">
        <v>68162</v>
      </c>
      <c r="M69" s="30">
        <v>3441</v>
      </c>
      <c r="N69" s="30">
        <v>0</v>
      </c>
      <c r="O69" s="30">
        <f>25-18</f>
        <v>7</v>
      </c>
      <c r="P69" s="40" t="s">
        <v>44</v>
      </c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2">
        <v>59</v>
      </c>
      <c r="AC69" s="36">
        <f t="shared" si="46"/>
        <v>33216895</v>
      </c>
      <c r="AD69" s="36">
        <f t="shared" si="47"/>
        <v>16255832</v>
      </c>
      <c r="AE69" s="36">
        <f t="shared" si="48"/>
        <v>8564454</v>
      </c>
      <c r="AF69" s="36">
        <f t="shared" si="49"/>
        <v>7331812</v>
      </c>
      <c r="AG69" s="36">
        <f t="shared" si="50"/>
        <v>245092</v>
      </c>
      <c r="AH69" s="36">
        <f t="shared" si="51"/>
        <v>114474</v>
      </c>
      <c r="AI69" s="36">
        <f t="shared" si="52"/>
        <v>16961063</v>
      </c>
      <c r="AJ69" s="36">
        <f t="shared" si="53"/>
        <v>7882961</v>
      </c>
      <c r="AK69" s="36">
        <f t="shared" si="54"/>
        <v>7886097</v>
      </c>
      <c r="AL69" s="36">
        <f t="shared" si="55"/>
        <v>1018162</v>
      </c>
      <c r="AM69" s="36">
        <f t="shared" si="56"/>
        <v>173843</v>
      </c>
      <c r="AN69" s="36"/>
      <c r="AO69" s="3">
        <f t="shared" si="14"/>
        <v>0</v>
      </c>
      <c r="AP69" s="3">
        <f t="shared" si="15"/>
        <v>0</v>
      </c>
      <c r="AQ69" s="3">
        <f t="shared" si="37"/>
        <v>0</v>
      </c>
      <c r="AR69" s="3">
        <f t="shared" si="38"/>
        <v>0</v>
      </c>
      <c r="AS69" s="3">
        <f t="shared" si="39"/>
        <v>0</v>
      </c>
      <c r="AT69" s="3">
        <f t="shared" si="40"/>
        <v>0</v>
      </c>
      <c r="AU69" s="3">
        <f t="shared" si="41"/>
        <v>0</v>
      </c>
      <c r="AV69" s="3">
        <f t="shared" si="57"/>
        <v>0</v>
      </c>
      <c r="AW69" s="3">
        <f t="shared" si="58"/>
        <v>0</v>
      </c>
      <c r="AX69" s="3">
        <f t="shared" si="44"/>
        <v>0</v>
      </c>
      <c r="AY69" s="3">
        <f t="shared" si="45"/>
        <v>0</v>
      </c>
      <c r="AZ69" s="3">
        <v>0</v>
      </c>
    </row>
    <row r="70" spans="1:52" x14ac:dyDescent="0.35">
      <c r="A70" s="3">
        <v>1878</v>
      </c>
      <c r="B70" s="3">
        <v>60</v>
      </c>
      <c r="C70" s="30">
        <v>414750</v>
      </c>
      <c r="D70" s="30">
        <v>187518</v>
      </c>
      <c r="E70" s="30">
        <v>15312</v>
      </c>
      <c r="F70" s="30">
        <v>151606</v>
      </c>
      <c r="G70" s="30">
        <v>18290</v>
      </c>
      <c r="H70" s="30">
        <v>2310</v>
      </c>
      <c r="I70" s="30">
        <v>227232</v>
      </c>
      <c r="J70" s="30">
        <v>24223</v>
      </c>
      <c r="K70" s="30">
        <v>128480</v>
      </c>
      <c r="L70" s="30">
        <v>71250</v>
      </c>
      <c r="M70" s="30">
        <v>3279</v>
      </c>
      <c r="N70" s="30">
        <v>0</v>
      </c>
      <c r="O70" s="30">
        <f>40-25</f>
        <v>15</v>
      </c>
      <c r="P70" s="40" t="s">
        <v>45</v>
      </c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2">
        <v>60</v>
      </c>
      <c r="AC70" s="36">
        <f t="shared" si="46"/>
        <v>33631645</v>
      </c>
      <c r="AD70" s="36">
        <f t="shared" si="47"/>
        <v>16443350</v>
      </c>
      <c r="AE70" s="36">
        <f t="shared" si="48"/>
        <v>8579766</v>
      </c>
      <c r="AF70" s="36">
        <f t="shared" si="49"/>
        <v>7483418</v>
      </c>
      <c r="AG70" s="36">
        <f t="shared" si="50"/>
        <v>263382</v>
      </c>
      <c r="AH70" s="36">
        <f t="shared" si="51"/>
        <v>116784</v>
      </c>
      <c r="AI70" s="36">
        <f t="shared" si="52"/>
        <v>17188295</v>
      </c>
      <c r="AJ70" s="36">
        <f t="shared" si="53"/>
        <v>7907184</v>
      </c>
      <c r="AK70" s="36">
        <f t="shared" si="54"/>
        <v>8014577</v>
      </c>
      <c r="AL70" s="36">
        <f t="shared" si="55"/>
        <v>1089412</v>
      </c>
      <c r="AM70" s="36">
        <f t="shared" si="56"/>
        <v>177122</v>
      </c>
      <c r="AN70" s="36"/>
      <c r="AO70" s="3">
        <f t="shared" si="14"/>
        <v>0</v>
      </c>
      <c r="AP70" s="3">
        <f t="shared" si="15"/>
        <v>0</v>
      </c>
      <c r="AQ70" s="3">
        <f t="shared" si="37"/>
        <v>0</v>
      </c>
      <c r="AR70" s="3">
        <f t="shared" si="38"/>
        <v>0</v>
      </c>
      <c r="AS70" s="3">
        <f t="shared" si="39"/>
        <v>0</v>
      </c>
      <c r="AT70" s="3">
        <f t="shared" si="40"/>
        <v>0</v>
      </c>
      <c r="AU70" s="3">
        <f t="shared" si="41"/>
        <v>0</v>
      </c>
      <c r="AV70" s="3">
        <f t="shared" si="57"/>
        <v>0</v>
      </c>
      <c r="AW70" s="3">
        <f t="shared" si="58"/>
        <v>0</v>
      </c>
      <c r="AX70" s="3">
        <f t="shared" si="44"/>
        <v>0</v>
      </c>
      <c r="AY70" s="3">
        <f t="shared" si="45"/>
        <v>0</v>
      </c>
      <c r="AZ70" s="3">
        <v>0</v>
      </c>
    </row>
    <row r="71" spans="1:52" x14ac:dyDescent="0.35">
      <c r="A71" s="3">
        <v>1877</v>
      </c>
      <c r="B71" s="3">
        <v>61</v>
      </c>
      <c r="C71" s="30">
        <v>410249</v>
      </c>
      <c r="D71" s="30">
        <v>187611</v>
      </c>
      <c r="E71" s="30">
        <v>15219</v>
      </c>
      <c r="F71" s="30">
        <v>150259</v>
      </c>
      <c r="G71" s="30">
        <v>19851</v>
      </c>
      <c r="H71" s="30">
        <v>2282</v>
      </c>
      <c r="I71" s="30">
        <v>222638</v>
      </c>
      <c r="J71" s="30">
        <v>23821</v>
      </c>
      <c r="K71" s="30">
        <v>122206</v>
      </c>
      <c r="L71" s="30">
        <v>73553</v>
      </c>
      <c r="M71" s="30">
        <v>3058</v>
      </c>
      <c r="N71" s="30">
        <v>0</v>
      </c>
      <c r="O71" s="30">
        <f>55-40</f>
        <v>15</v>
      </c>
      <c r="P71" s="30" t="s">
        <v>46</v>
      </c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2">
        <v>61</v>
      </c>
      <c r="AC71" s="36">
        <f t="shared" si="46"/>
        <v>34041894</v>
      </c>
      <c r="AD71" s="36">
        <f t="shared" si="47"/>
        <v>16630961</v>
      </c>
      <c r="AE71" s="36">
        <f t="shared" si="48"/>
        <v>8594985</v>
      </c>
      <c r="AF71" s="36">
        <f t="shared" si="49"/>
        <v>7633677</v>
      </c>
      <c r="AG71" s="36">
        <f t="shared" si="50"/>
        <v>283233</v>
      </c>
      <c r="AH71" s="36">
        <f t="shared" si="51"/>
        <v>119066</v>
      </c>
      <c r="AI71" s="36">
        <f t="shared" si="52"/>
        <v>17410933</v>
      </c>
      <c r="AJ71" s="36">
        <f t="shared" si="53"/>
        <v>7931005</v>
      </c>
      <c r="AK71" s="36">
        <f t="shared" si="54"/>
        <v>8136783</v>
      </c>
      <c r="AL71" s="36">
        <f t="shared" si="55"/>
        <v>1162965</v>
      </c>
      <c r="AM71" s="36">
        <f t="shared" si="56"/>
        <v>180180</v>
      </c>
      <c r="AN71" s="36"/>
      <c r="AO71" s="3">
        <f t="shared" si="14"/>
        <v>0</v>
      </c>
      <c r="AP71" s="3">
        <f t="shared" si="15"/>
        <v>0</v>
      </c>
      <c r="AQ71" s="3">
        <f t="shared" si="37"/>
        <v>0</v>
      </c>
      <c r="AR71" s="3">
        <f t="shared" si="38"/>
        <v>0</v>
      </c>
      <c r="AS71" s="3">
        <f t="shared" si="39"/>
        <v>0</v>
      </c>
      <c r="AT71" s="3">
        <f t="shared" si="40"/>
        <v>0</v>
      </c>
      <c r="AU71" s="3">
        <f t="shared" si="41"/>
        <v>0</v>
      </c>
      <c r="AV71" s="3">
        <f t="shared" si="57"/>
        <v>0</v>
      </c>
      <c r="AW71" s="3">
        <f t="shared" si="58"/>
        <v>0</v>
      </c>
      <c r="AX71" s="3">
        <f t="shared" si="44"/>
        <v>0</v>
      </c>
      <c r="AY71" s="3">
        <f t="shared" si="45"/>
        <v>0</v>
      </c>
      <c r="AZ71" s="3">
        <v>0</v>
      </c>
    </row>
    <row r="72" spans="1:52" x14ac:dyDescent="0.35">
      <c r="A72" s="3">
        <v>1876</v>
      </c>
      <c r="B72" s="3">
        <v>62</v>
      </c>
      <c r="C72" s="30">
        <v>413955</v>
      </c>
      <c r="D72" s="30">
        <v>188359</v>
      </c>
      <c r="E72" s="30">
        <v>15053</v>
      </c>
      <c r="F72" s="30">
        <v>149239</v>
      </c>
      <c r="G72" s="30">
        <v>21872</v>
      </c>
      <c r="H72" s="30">
        <v>2195</v>
      </c>
      <c r="I72" s="30">
        <v>225596</v>
      </c>
      <c r="J72" s="30">
        <v>24191</v>
      </c>
      <c r="K72" s="30">
        <v>118958</v>
      </c>
      <c r="L72" s="30">
        <v>79490</v>
      </c>
      <c r="M72" s="30">
        <v>2957</v>
      </c>
      <c r="N72" s="30">
        <v>0</v>
      </c>
      <c r="O72" s="30">
        <f>65-55</f>
        <v>10</v>
      </c>
      <c r="P72" s="30" t="s">
        <v>47</v>
      </c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">
        <v>62</v>
      </c>
      <c r="AC72" s="36">
        <f t="shared" si="46"/>
        <v>34455849</v>
      </c>
      <c r="AD72" s="36">
        <f t="shared" si="47"/>
        <v>16819320</v>
      </c>
      <c r="AE72" s="36">
        <f t="shared" si="48"/>
        <v>8610038</v>
      </c>
      <c r="AF72" s="36">
        <f t="shared" si="49"/>
        <v>7782916</v>
      </c>
      <c r="AG72" s="36">
        <f t="shared" si="50"/>
        <v>305105</v>
      </c>
      <c r="AH72" s="36">
        <f t="shared" si="51"/>
        <v>121261</v>
      </c>
      <c r="AI72" s="36">
        <f t="shared" si="52"/>
        <v>17636529</v>
      </c>
      <c r="AJ72" s="36">
        <f t="shared" si="53"/>
        <v>7955196</v>
      </c>
      <c r="AK72" s="36">
        <f t="shared" si="54"/>
        <v>8255741</v>
      </c>
      <c r="AL72" s="36">
        <f t="shared" si="55"/>
        <v>1242455</v>
      </c>
      <c r="AM72" s="36">
        <f t="shared" si="56"/>
        <v>183137</v>
      </c>
      <c r="AN72" s="36"/>
      <c r="AO72" s="3">
        <f t="shared" si="14"/>
        <v>0</v>
      </c>
      <c r="AP72" s="3">
        <f t="shared" si="15"/>
        <v>0</v>
      </c>
      <c r="AQ72" s="3">
        <f t="shared" si="37"/>
        <v>0</v>
      </c>
      <c r="AR72" s="3">
        <f t="shared" si="38"/>
        <v>0</v>
      </c>
      <c r="AS72" s="3">
        <f t="shared" si="39"/>
        <v>0</v>
      </c>
      <c r="AT72" s="3">
        <f t="shared" si="40"/>
        <v>0</v>
      </c>
      <c r="AU72" s="3">
        <f t="shared" si="41"/>
        <v>0</v>
      </c>
      <c r="AV72" s="3">
        <f t="shared" si="57"/>
        <v>0</v>
      </c>
      <c r="AW72" s="3">
        <f t="shared" si="58"/>
        <v>0</v>
      </c>
      <c r="AX72" s="3">
        <f t="shared" si="44"/>
        <v>0</v>
      </c>
      <c r="AY72" s="3">
        <f t="shared" si="45"/>
        <v>0</v>
      </c>
      <c r="AZ72" s="3">
        <v>0</v>
      </c>
    </row>
    <row r="73" spans="1:52" x14ac:dyDescent="0.35">
      <c r="A73" s="3">
        <v>1875</v>
      </c>
      <c r="B73" s="3">
        <v>63</v>
      </c>
      <c r="C73" s="30">
        <v>398324</v>
      </c>
      <c r="D73" s="30">
        <v>180621</v>
      </c>
      <c r="E73" s="30">
        <v>14641</v>
      </c>
      <c r="F73" s="30">
        <v>141387</v>
      </c>
      <c r="G73" s="30">
        <v>22550</v>
      </c>
      <c r="H73" s="30">
        <v>2043</v>
      </c>
      <c r="I73" s="30">
        <v>217703</v>
      </c>
      <c r="J73" s="30">
        <v>23360</v>
      </c>
      <c r="K73" s="30">
        <v>110631</v>
      </c>
      <c r="L73" s="30">
        <v>80963</v>
      </c>
      <c r="M73" s="30">
        <v>2749</v>
      </c>
      <c r="N73" s="30">
        <v>0</v>
      </c>
      <c r="O73" s="30">
        <f>80-65</f>
        <v>15</v>
      </c>
      <c r="P73" s="30" t="s">
        <v>48</v>
      </c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">
        <v>63</v>
      </c>
      <c r="AC73" s="36">
        <f t="shared" si="46"/>
        <v>34854173</v>
      </c>
      <c r="AD73" s="36">
        <f t="shared" si="47"/>
        <v>16999941</v>
      </c>
      <c r="AE73" s="36">
        <f t="shared" si="48"/>
        <v>8624679</v>
      </c>
      <c r="AF73" s="36">
        <f t="shared" si="49"/>
        <v>7924303</v>
      </c>
      <c r="AG73" s="36">
        <f t="shared" si="50"/>
        <v>327655</v>
      </c>
      <c r="AH73" s="36">
        <f t="shared" si="51"/>
        <v>123304</v>
      </c>
      <c r="AI73" s="36">
        <f t="shared" si="52"/>
        <v>17854232</v>
      </c>
      <c r="AJ73" s="36">
        <f t="shared" si="53"/>
        <v>7978556</v>
      </c>
      <c r="AK73" s="36">
        <f t="shared" si="54"/>
        <v>8366372</v>
      </c>
      <c r="AL73" s="36">
        <f t="shared" si="55"/>
        <v>1323418</v>
      </c>
      <c r="AM73" s="36">
        <f t="shared" si="56"/>
        <v>185886</v>
      </c>
      <c r="AN73" s="36"/>
      <c r="AO73" s="3">
        <f t="shared" si="14"/>
        <v>0</v>
      </c>
      <c r="AP73" s="3">
        <f t="shared" si="15"/>
        <v>0</v>
      </c>
      <c r="AQ73" s="3">
        <f t="shared" si="37"/>
        <v>0</v>
      </c>
      <c r="AR73" s="3">
        <f t="shared" si="38"/>
        <v>0</v>
      </c>
      <c r="AS73" s="3">
        <f t="shared" si="39"/>
        <v>0</v>
      </c>
      <c r="AT73" s="3">
        <f t="shared" si="40"/>
        <v>0</v>
      </c>
      <c r="AU73" s="3">
        <f t="shared" si="41"/>
        <v>0</v>
      </c>
      <c r="AV73" s="3">
        <f t="shared" si="57"/>
        <v>0</v>
      </c>
      <c r="AW73" s="3">
        <f t="shared" si="58"/>
        <v>0</v>
      </c>
      <c r="AX73" s="3">
        <f t="shared" si="44"/>
        <v>0</v>
      </c>
      <c r="AY73" s="3">
        <f t="shared" si="45"/>
        <v>0</v>
      </c>
      <c r="AZ73" s="3">
        <v>0</v>
      </c>
    </row>
    <row r="74" spans="1:52" x14ac:dyDescent="0.35">
      <c r="A74" s="3">
        <v>1874</v>
      </c>
      <c r="B74" s="3">
        <v>64</v>
      </c>
      <c r="C74" s="30">
        <v>378328</v>
      </c>
      <c r="D74" s="30">
        <v>172625</v>
      </c>
      <c r="E74" s="30">
        <v>13860</v>
      </c>
      <c r="F74" s="30">
        <v>133480</v>
      </c>
      <c r="G74" s="30">
        <v>23424</v>
      </c>
      <c r="H74" s="30">
        <v>1861</v>
      </c>
      <c r="I74" s="30">
        <v>205703</v>
      </c>
      <c r="J74" s="30">
        <v>21630</v>
      </c>
      <c r="K74" s="30">
        <v>100629</v>
      </c>
      <c r="L74" s="30">
        <v>80980</v>
      </c>
      <c r="M74" s="30">
        <v>2464</v>
      </c>
      <c r="N74" s="30">
        <v>0</v>
      </c>
      <c r="O74" s="30">
        <f>100-80</f>
        <v>20</v>
      </c>
      <c r="P74" s="30" t="s">
        <v>49</v>
      </c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">
        <v>64</v>
      </c>
      <c r="AC74" s="36">
        <f t="shared" si="46"/>
        <v>35232501</v>
      </c>
      <c r="AD74" s="36">
        <f t="shared" si="47"/>
        <v>17172566</v>
      </c>
      <c r="AE74" s="36">
        <f t="shared" si="48"/>
        <v>8638539</v>
      </c>
      <c r="AF74" s="36">
        <f t="shared" si="49"/>
        <v>8057783</v>
      </c>
      <c r="AG74" s="36">
        <f t="shared" si="50"/>
        <v>351079</v>
      </c>
      <c r="AH74" s="36">
        <f t="shared" si="51"/>
        <v>125165</v>
      </c>
      <c r="AI74" s="36">
        <f t="shared" si="52"/>
        <v>18059935</v>
      </c>
      <c r="AJ74" s="36">
        <f t="shared" si="53"/>
        <v>8000186</v>
      </c>
      <c r="AK74" s="36">
        <f t="shared" si="54"/>
        <v>8467001</v>
      </c>
      <c r="AL74" s="36">
        <f t="shared" si="55"/>
        <v>1404398</v>
      </c>
      <c r="AM74" s="36">
        <f t="shared" si="56"/>
        <v>188350</v>
      </c>
      <c r="AN74" s="36"/>
      <c r="AO74" s="3">
        <f t="shared" si="14"/>
        <v>0</v>
      </c>
      <c r="AP74" s="3">
        <f t="shared" si="15"/>
        <v>0</v>
      </c>
      <c r="AQ74" s="3">
        <f t="shared" si="37"/>
        <v>0</v>
      </c>
      <c r="AR74" s="3">
        <f t="shared" si="38"/>
        <v>0</v>
      </c>
      <c r="AS74" s="3">
        <f t="shared" si="39"/>
        <v>0</v>
      </c>
      <c r="AT74" s="3">
        <f t="shared" si="40"/>
        <v>0</v>
      </c>
      <c r="AU74" s="3">
        <f t="shared" si="41"/>
        <v>0</v>
      </c>
      <c r="AV74" s="3">
        <f t="shared" si="57"/>
        <v>0</v>
      </c>
      <c r="AW74" s="3">
        <f t="shared" si="58"/>
        <v>0</v>
      </c>
      <c r="AX74" s="3">
        <f t="shared" si="44"/>
        <v>1</v>
      </c>
      <c r="AY74" s="3">
        <f t="shared" si="45"/>
        <v>0</v>
      </c>
      <c r="AZ74" s="3">
        <v>0</v>
      </c>
    </row>
    <row r="75" spans="1:52" x14ac:dyDescent="0.35">
      <c r="A75" s="3">
        <v>1873</v>
      </c>
      <c r="B75" s="3">
        <v>65</v>
      </c>
      <c r="C75" s="30">
        <v>359096</v>
      </c>
      <c r="D75" s="30">
        <v>162562</v>
      </c>
      <c r="E75" s="30">
        <v>13069</v>
      </c>
      <c r="F75" s="30">
        <v>123993</v>
      </c>
      <c r="G75" s="30">
        <v>23814</v>
      </c>
      <c r="H75" s="30">
        <v>1686</v>
      </c>
      <c r="I75" s="30">
        <v>196534</v>
      </c>
      <c r="J75" s="30">
        <v>20717</v>
      </c>
      <c r="K75" s="30">
        <v>91935</v>
      </c>
      <c r="L75" s="30">
        <v>81592</v>
      </c>
      <c r="M75" s="30">
        <v>2290</v>
      </c>
      <c r="N75" s="30">
        <v>0</v>
      </c>
      <c r="O75" s="79" t="s">
        <v>71</v>
      </c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2">
        <v>65</v>
      </c>
      <c r="AC75" s="36">
        <f t="shared" ref="AC75:AC109" si="59">AC74+C75</f>
        <v>35591597</v>
      </c>
      <c r="AD75" s="36">
        <f t="shared" ref="AD75:AD109" si="60">AD74+D75</f>
        <v>17335128</v>
      </c>
      <c r="AE75" s="36">
        <f t="shared" ref="AE75:AE109" si="61">AE74+E75</f>
        <v>8651608</v>
      </c>
      <c r="AF75" s="36">
        <f t="shared" ref="AF75:AF109" si="62">AF74+F75</f>
        <v>8181776</v>
      </c>
      <c r="AG75" s="36">
        <f t="shared" ref="AG75:AG109" si="63">AG74+G75</f>
        <v>374893</v>
      </c>
      <c r="AH75" s="36">
        <f t="shared" ref="AH75:AH109" si="64">AH74+H75</f>
        <v>126851</v>
      </c>
      <c r="AI75" s="36">
        <f t="shared" ref="AI75:AI109" si="65">AI74+I75</f>
        <v>18256469</v>
      </c>
      <c r="AJ75" s="36">
        <f t="shared" ref="AJ75:AJ109" si="66">AJ74+J75</f>
        <v>8020903</v>
      </c>
      <c r="AK75" s="36">
        <f t="shared" ref="AK75:AK109" si="67">AK74+K75</f>
        <v>8558936</v>
      </c>
      <c r="AL75" s="36">
        <f t="shared" ref="AL75:AL109" si="68">AL74+L75</f>
        <v>1485990</v>
      </c>
      <c r="AM75" s="36">
        <f t="shared" ref="AM75:AM109" si="69">AM74+M75</f>
        <v>190640</v>
      </c>
      <c r="AN75" s="36"/>
      <c r="AO75" s="3">
        <f t="shared" ref="AO75:AO109" si="70">IF(AND(AC75&lt;=AC$111,AC76&gt;=AC$111),1,0)</f>
        <v>0</v>
      </c>
      <c r="AP75" s="3">
        <f t="shared" ref="AP75:AP109" si="71">IF(AND(AD75&lt;=AD$111,AD76&gt;=AD$111),1,0)</f>
        <v>0</v>
      </c>
      <c r="AQ75" s="3">
        <f t="shared" si="37"/>
        <v>0</v>
      </c>
      <c r="AR75" s="3">
        <f t="shared" si="38"/>
        <v>0</v>
      </c>
      <c r="AS75" s="3">
        <f t="shared" si="39"/>
        <v>0</v>
      </c>
      <c r="AT75" s="3">
        <f t="shared" si="40"/>
        <v>0</v>
      </c>
      <c r="AU75" s="3">
        <f t="shared" si="41"/>
        <v>0</v>
      </c>
      <c r="AV75" s="3">
        <f t="shared" si="57"/>
        <v>0</v>
      </c>
      <c r="AW75" s="3">
        <f t="shared" si="58"/>
        <v>0</v>
      </c>
      <c r="AX75" s="3">
        <f t="shared" si="44"/>
        <v>0</v>
      </c>
      <c r="AY75" s="3">
        <f t="shared" si="45"/>
        <v>0</v>
      </c>
      <c r="AZ75" s="3">
        <v>0</v>
      </c>
    </row>
    <row r="76" spans="1:52" x14ac:dyDescent="0.35">
      <c r="A76" s="3">
        <v>1872</v>
      </c>
      <c r="B76" s="3">
        <v>66</v>
      </c>
      <c r="C76" s="30">
        <v>358675</v>
      </c>
      <c r="D76" s="30">
        <v>162065</v>
      </c>
      <c r="E76" s="30">
        <v>12688</v>
      </c>
      <c r="F76" s="30">
        <v>121934</v>
      </c>
      <c r="G76" s="30">
        <v>25883</v>
      </c>
      <c r="H76" s="30">
        <v>1560</v>
      </c>
      <c r="I76" s="30">
        <v>196610</v>
      </c>
      <c r="J76" s="30">
        <v>20673</v>
      </c>
      <c r="K76" s="30">
        <v>87918</v>
      </c>
      <c r="L76" s="30">
        <v>85836</v>
      </c>
      <c r="M76" s="30">
        <v>2183</v>
      </c>
      <c r="N76" s="30">
        <v>0</v>
      </c>
      <c r="O76" s="3" t="s">
        <v>66</v>
      </c>
      <c r="P76" s="3" t="s">
        <v>72</v>
      </c>
      <c r="AA76" s="30"/>
      <c r="AB76" s="2">
        <v>66</v>
      </c>
      <c r="AC76" s="36">
        <f t="shared" si="59"/>
        <v>35950272</v>
      </c>
      <c r="AD76" s="36">
        <f t="shared" si="60"/>
        <v>17497193</v>
      </c>
      <c r="AE76" s="36">
        <f t="shared" si="61"/>
        <v>8664296</v>
      </c>
      <c r="AF76" s="36">
        <f t="shared" si="62"/>
        <v>8303710</v>
      </c>
      <c r="AG76" s="36">
        <f t="shared" si="63"/>
        <v>400776</v>
      </c>
      <c r="AH76" s="36">
        <f t="shared" si="64"/>
        <v>128411</v>
      </c>
      <c r="AI76" s="36">
        <f t="shared" si="65"/>
        <v>18453079</v>
      </c>
      <c r="AJ76" s="36">
        <f t="shared" si="66"/>
        <v>8041576</v>
      </c>
      <c r="AK76" s="36">
        <f t="shared" si="67"/>
        <v>8646854</v>
      </c>
      <c r="AL76" s="36">
        <f t="shared" si="68"/>
        <v>1571826</v>
      </c>
      <c r="AM76" s="36">
        <f t="shared" si="69"/>
        <v>192823</v>
      </c>
      <c r="AN76" s="36"/>
      <c r="AO76" s="3">
        <f t="shared" si="70"/>
        <v>0</v>
      </c>
      <c r="AP76" s="3">
        <f t="shared" si="71"/>
        <v>0</v>
      </c>
      <c r="AQ76" s="3">
        <f t="shared" si="37"/>
        <v>0</v>
      </c>
      <c r="AR76" s="3">
        <f t="shared" si="38"/>
        <v>0</v>
      </c>
      <c r="AS76" s="3">
        <f t="shared" si="39"/>
        <v>1</v>
      </c>
      <c r="AT76" s="3">
        <f t="shared" si="40"/>
        <v>0</v>
      </c>
      <c r="AU76" s="3">
        <f t="shared" si="41"/>
        <v>0</v>
      </c>
      <c r="AV76" s="3">
        <f t="shared" si="57"/>
        <v>0</v>
      </c>
      <c r="AW76" s="3">
        <f t="shared" si="58"/>
        <v>0</v>
      </c>
      <c r="AX76" s="3">
        <f t="shared" si="44"/>
        <v>0</v>
      </c>
      <c r="AY76" s="3">
        <f t="shared" si="45"/>
        <v>0</v>
      </c>
      <c r="AZ76" s="3">
        <v>0</v>
      </c>
    </row>
    <row r="77" spans="1:52" x14ac:dyDescent="0.35">
      <c r="A77" s="3">
        <v>1871</v>
      </c>
      <c r="B77" s="3">
        <v>67</v>
      </c>
      <c r="C77" s="30">
        <v>286533</v>
      </c>
      <c r="D77" s="30">
        <v>128033</v>
      </c>
      <c r="E77" s="30">
        <v>10614</v>
      </c>
      <c r="F77" s="30">
        <v>93916</v>
      </c>
      <c r="G77" s="30">
        <v>22386</v>
      </c>
      <c r="H77" s="30">
        <v>1117</v>
      </c>
      <c r="I77" s="30">
        <v>158500</v>
      </c>
      <c r="J77" s="30">
        <v>17145</v>
      </c>
      <c r="K77" s="30">
        <v>65783</v>
      </c>
      <c r="L77" s="30">
        <v>73932</v>
      </c>
      <c r="M77" s="30">
        <v>1640</v>
      </c>
      <c r="N77" s="30">
        <v>0</v>
      </c>
      <c r="O77" s="3">
        <f t="shared" ref="O77:O86" si="72">O65/$O$65</f>
        <v>1</v>
      </c>
      <c r="P77" s="30">
        <f t="shared" ref="P77:Z77" si="73">P14/$O77</f>
        <v>1658823</v>
      </c>
      <c r="Q77" s="30">
        <f t="shared" si="73"/>
        <v>837191</v>
      </c>
      <c r="R77" s="30">
        <f t="shared" si="73"/>
        <v>837191</v>
      </c>
      <c r="S77" s="30">
        <f t="shared" si="73"/>
        <v>0</v>
      </c>
      <c r="T77" s="30">
        <f t="shared" si="73"/>
        <v>0</v>
      </c>
      <c r="U77" s="30">
        <f t="shared" si="73"/>
        <v>0</v>
      </c>
      <c r="V77" s="30">
        <f t="shared" si="73"/>
        <v>821632</v>
      </c>
      <c r="W77" s="30">
        <f t="shared" si="73"/>
        <v>821632</v>
      </c>
      <c r="X77" s="30">
        <f t="shared" si="73"/>
        <v>0</v>
      </c>
      <c r="Y77" s="30">
        <f t="shared" si="73"/>
        <v>0</v>
      </c>
      <c r="Z77" s="30">
        <f t="shared" si="73"/>
        <v>0</v>
      </c>
      <c r="AA77" s="30"/>
      <c r="AB77" s="2">
        <v>67</v>
      </c>
      <c r="AC77" s="36">
        <f t="shared" si="59"/>
        <v>36236805</v>
      </c>
      <c r="AD77" s="36">
        <f t="shared" si="60"/>
        <v>17625226</v>
      </c>
      <c r="AE77" s="36">
        <f t="shared" si="61"/>
        <v>8674910</v>
      </c>
      <c r="AF77" s="36">
        <f t="shared" si="62"/>
        <v>8397626</v>
      </c>
      <c r="AG77" s="36">
        <f t="shared" si="63"/>
        <v>423162</v>
      </c>
      <c r="AH77" s="36">
        <f t="shared" si="64"/>
        <v>129528</v>
      </c>
      <c r="AI77" s="36">
        <f t="shared" si="65"/>
        <v>18611579</v>
      </c>
      <c r="AJ77" s="36">
        <f t="shared" si="66"/>
        <v>8058721</v>
      </c>
      <c r="AK77" s="36">
        <f t="shared" si="67"/>
        <v>8712637</v>
      </c>
      <c r="AL77" s="36">
        <f t="shared" si="68"/>
        <v>1645758</v>
      </c>
      <c r="AM77" s="36">
        <f t="shared" si="69"/>
        <v>194463</v>
      </c>
      <c r="AN77" s="36"/>
      <c r="AO77" s="3">
        <f t="shared" si="70"/>
        <v>0</v>
      </c>
      <c r="AP77" s="3">
        <f t="shared" si="71"/>
        <v>0</v>
      </c>
      <c r="AQ77" s="3">
        <f t="shared" si="37"/>
        <v>0</v>
      </c>
      <c r="AR77" s="3">
        <f t="shared" si="38"/>
        <v>0</v>
      </c>
      <c r="AS77" s="3">
        <f t="shared" si="39"/>
        <v>0</v>
      </c>
      <c r="AT77" s="3">
        <f t="shared" si="40"/>
        <v>0</v>
      </c>
      <c r="AU77" s="3">
        <f t="shared" si="41"/>
        <v>0</v>
      </c>
      <c r="AV77" s="3">
        <f t="shared" si="57"/>
        <v>0</v>
      </c>
      <c r="AW77" s="3">
        <f t="shared" si="58"/>
        <v>0</v>
      </c>
      <c r="AX77" s="3">
        <f t="shared" si="44"/>
        <v>0</v>
      </c>
      <c r="AY77" s="3">
        <f t="shared" si="45"/>
        <v>0</v>
      </c>
      <c r="AZ77" s="3">
        <v>0</v>
      </c>
    </row>
    <row r="78" spans="1:52" x14ac:dyDescent="0.35">
      <c r="A78" s="3">
        <v>1870</v>
      </c>
      <c r="B78" s="3">
        <v>68</v>
      </c>
      <c r="C78" s="30">
        <v>310585</v>
      </c>
      <c r="D78" s="30">
        <v>135191</v>
      </c>
      <c r="E78" s="30">
        <v>11240</v>
      </c>
      <c r="F78" s="30">
        <v>97782</v>
      </c>
      <c r="G78" s="30">
        <v>25000</v>
      </c>
      <c r="H78" s="30">
        <v>1169</v>
      </c>
      <c r="I78" s="30">
        <v>175394</v>
      </c>
      <c r="J78" s="30">
        <v>19573</v>
      </c>
      <c r="K78" s="30">
        <v>68509</v>
      </c>
      <c r="L78" s="30">
        <v>85531</v>
      </c>
      <c r="M78" s="30">
        <v>1781</v>
      </c>
      <c r="N78" s="30">
        <v>0</v>
      </c>
      <c r="O78" s="31">
        <f t="shared" si="72"/>
        <v>0.66666666666666663</v>
      </c>
      <c r="P78" s="30">
        <f t="shared" ref="P78:Z78" si="74">P15/$O78</f>
        <v>1723026</v>
      </c>
      <c r="Q78" s="30">
        <f t="shared" si="74"/>
        <v>865638</v>
      </c>
      <c r="R78" s="30">
        <f t="shared" si="74"/>
        <v>865638</v>
      </c>
      <c r="S78" s="30">
        <f t="shared" si="74"/>
        <v>0</v>
      </c>
      <c r="T78" s="30">
        <f t="shared" si="74"/>
        <v>0</v>
      </c>
      <c r="U78" s="30">
        <f t="shared" si="74"/>
        <v>0</v>
      </c>
      <c r="V78" s="30">
        <f t="shared" si="74"/>
        <v>857388</v>
      </c>
      <c r="W78" s="30">
        <f t="shared" si="74"/>
        <v>857388</v>
      </c>
      <c r="X78" s="30">
        <f t="shared" si="74"/>
        <v>0</v>
      </c>
      <c r="Y78" s="30">
        <f t="shared" si="74"/>
        <v>0</v>
      </c>
      <c r="Z78" s="30">
        <f t="shared" si="74"/>
        <v>0</v>
      </c>
      <c r="AA78" s="30"/>
      <c r="AB78" s="2">
        <v>68</v>
      </c>
      <c r="AC78" s="36">
        <f t="shared" si="59"/>
        <v>36547390</v>
      </c>
      <c r="AD78" s="36">
        <f t="shared" si="60"/>
        <v>17760417</v>
      </c>
      <c r="AE78" s="36">
        <f t="shared" si="61"/>
        <v>8686150</v>
      </c>
      <c r="AF78" s="36">
        <f t="shared" si="62"/>
        <v>8495408</v>
      </c>
      <c r="AG78" s="36">
        <f t="shared" si="63"/>
        <v>448162</v>
      </c>
      <c r="AH78" s="36">
        <f t="shared" si="64"/>
        <v>130697</v>
      </c>
      <c r="AI78" s="36">
        <f t="shared" si="65"/>
        <v>18786973</v>
      </c>
      <c r="AJ78" s="36">
        <f t="shared" si="66"/>
        <v>8078294</v>
      </c>
      <c r="AK78" s="36">
        <f t="shared" si="67"/>
        <v>8781146</v>
      </c>
      <c r="AL78" s="36">
        <f t="shared" si="68"/>
        <v>1731289</v>
      </c>
      <c r="AM78" s="36">
        <f t="shared" si="69"/>
        <v>196244</v>
      </c>
      <c r="AN78" s="36"/>
      <c r="AO78" s="3">
        <f t="shared" si="70"/>
        <v>0</v>
      </c>
      <c r="AP78" s="3">
        <f t="shared" si="71"/>
        <v>0</v>
      </c>
      <c r="AQ78" s="3">
        <f t="shared" si="37"/>
        <v>0</v>
      </c>
      <c r="AR78" s="3">
        <f t="shared" si="38"/>
        <v>0</v>
      </c>
      <c r="AS78" s="3">
        <f t="shared" si="39"/>
        <v>0</v>
      </c>
      <c r="AT78" s="3">
        <f t="shared" si="40"/>
        <v>0</v>
      </c>
      <c r="AU78" s="3">
        <f t="shared" si="41"/>
        <v>0</v>
      </c>
      <c r="AV78" s="3">
        <f t="shared" si="57"/>
        <v>0</v>
      </c>
      <c r="AW78" s="3">
        <f t="shared" si="58"/>
        <v>0</v>
      </c>
      <c r="AX78" s="3">
        <f t="shared" si="44"/>
        <v>0</v>
      </c>
      <c r="AY78" s="3">
        <f t="shared" si="45"/>
        <v>0</v>
      </c>
      <c r="AZ78" s="3">
        <v>0</v>
      </c>
    </row>
    <row r="79" spans="1:52" x14ac:dyDescent="0.35">
      <c r="A79" s="3">
        <v>1869</v>
      </c>
      <c r="B79" s="3">
        <v>69</v>
      </c>
      <c r="C79" s="30">
        <v>286987</v>
      </c>
      <c r="D79" s="30">
        <v>127100</v>
      </c>
      <c r="E79" s="30">
        <v>9936</v>
      </c>
      <c r="F79" s="30">
        <v>90523</v>
      </c>
      <c r="G79" s="30">
        <v>25620</v>
      </c>
      <c r="H79" s="30">
        <v>1021</v>
      </c>
      <c r="I79" s="30">
        <v>159887</v>
      </c>
      <c r="J79" s="30">
        <v>17154</v>
      </c>
      <c r="K79" s="30">
        <v>59547</v>
      </c>
      <c r="L79" s="30">
        <v>81570</v>
      </c>
      <c r="M79" s="30">
        <v>1616</v>
      </c>
      <c r="N79" s="30">
        <v>0</v>
      </c>
      <c r="O79" s="31">
        <f t="shared" si="72"/>
        <v>1.6666666666666667</v>
      </c>
      <c r="P79" s="30">
        <f t="shared" ref="P79:Z79" si="75">P16/$O79</f>
        <v>1861654.7999999998</v>
      </c>
      <c r="Q79" s="30">
        <f t="shared" si="75"/>
        <v>937063.2</v>
      </c>
      <c r="R79" s="30">
        <f t="shared" si="75"/>
        <v>937063.2</v>
      </c>
      <c r="S79" s="30">
        <f t="shared" si="75"/>
        <v>0</v>
      </c>
      <c r="T79" s="30">
        <f t="shared" si="75"/>
        <v>0</v>
      </c>
      <c r="U79" s="30">
        <f t="shared" si="75"/>
        <v>0</v>
      </c>
      <c r="V79" s="30">
        <f t="shared" si="75"/>
        <v>924591.6</v>
      </c>
      <c r="W79" s="30">
        <f t="shared" si="75"/>
        <v>924591.6</v>
      </c>
      <c r="X79" s="30">
        <f t="shared" si="75"/>
        <v>0</v>
      </c>
      <c r="Y79" s="30">
        <f t="shared" si="75"/>
        <v>0</v>
      </c>
      <c r="Z79" s="30">
        <f t="shared" si="75"/>
        <v>0</v>
      </c>
      <c r="AA79" s="30"/>
      <c r="AB79" s="2">
        <v>69</v>
      </c>
      <c r="AC79" s="36">
        <f t="shared" si="59"/>
        <v>36834377</v>
      </c>
      <c r="AD79" s="36">
        <f t="shared" si="60"/>
        <v>17887517</v>
      </c>
      <c r="AE79" s="36">
        <f t="shared" si="61"/>
        <v>8696086</v>
      </c>
      <c r="AF79" s="36">
        <f t="shared" si="62"/>
        <v>8585931</v>
      </c>
      <c r="AG79" s="36">
        <f t="shared" si="63"/>
        <v>473782</v>
      </c>
      <c r="AH79" s="36">
        <f t="shared" si="64"/>
        <v>131718</v>
      </c>
      <c r="AI79" s="36">
        <f t="shared" si="65"/>
        <v>18946860</v>
      </c>
      <c r="AJ79" s="36">
        <f t="shared" si="66"/>
        <v>8095448</v>
      </c>
      <c r="AK79" s="36">
        <f t="shared" si="67"/>
        <v>8840693</v>
      </c>
      <c r="AL79" s="36">
        <f t="shared" si="68"/>
        <v>1812859</v>
      </c>
      <c r="AM79" s="36">
        <f t="shared" si="69"/>
        <v>197860</v>
      </c>
      <c r="AN79" s="36"/>
      <c r="AO79" s="3">
        <f t="shared" si="70"/>
        <v>0</v>
      </c>
      <c r="AP79" s="3">
        <f t="shared" si="71"/>
        <v>0</v>
      </c>
      <c r="AQ79" s="3">
        <f t="shared" si="37"/>
        <v>0</v>
      </c>
      <c r="AR79" s="3">
        <f t="shared" si="38"/>
        <v>0</v>
      </c>
      <c r="AS79" s="3">
        <f t="shared" si="39"/>
        <v>0</v>
      </c>
      <c r="AT79" s="3">
        <f t="shared" si="40"/>
        <v>0</v>
      </c>
      <c r="AU79" s="3">
        <f t="shared" si="41"/>
        <v>0</v>
      </c>
      <c r="AV79" s="3">
        <f t="shared" si="57"/>
        <v>0</v>
      </c>
      <c r="AW79" s="3">
        <f t="shared" si="58"/>
        <v>0</v>
      </c>
      <c r="AX79" s="3">
        <f t="shared" si="44"/>
        <v>0</v>
      </c>
      <c r="AY79" s="3">
        <f t="shared" si="45"/>
        <v>0</v>
      </c>
      <c r="AZ79" s="3">
        <v>0</v>
      </c>
    </row>
    <row r="80" spans="1:52" x14ac:dyDescent="0.35">
      <c r="A80" s="3">
        <v>1868</v>
      </c>
      <c r="B80" s="3">
        <v>70</v>
      </c>
      <c r="C80" s="30">
        <v>261439</v>
      </c>
      <c r="D80" s="30">
        <v>112639</v>
      </c>
      <c r="E80" s="30">
        <v>8794</v>
      </c>
      <c r="F80" s="30">
        <v>78067</v>
      </c>
      <c r="G80" s="30">
        <v>24860</v>
      </c>
      <c r="H80" s="30">
        <v>918</v>
      </c>
      <c r="I80" s="30">
        <v>148800</v>
      </c>
      <c r="J80" s="30">
        <v>15991</v>
      </c>
      <c r="K80" s="30">
        <v>51703</v>
      </c>
      <c r="L80" s="30">
        <v>79755</v>
      </c>
      <c r="M80" s="30">
        <v>1351</v>
      </c>
      <c r="N80" s="30">
        <v>0</v>
      </c>
      <c r="O80" s="31">
        <f t="shared" si="72"/>
        <v>2.6666666666666665</v>
      </c>
      <c r="P80" s="30">
        <f t="shared" ref="P80:Z80" si="76">P17/$O80</f>
        <v>1956318</v>
      </c>
      <c r="Q80" s="30">
        <f t="shared" si="76"/>
        <v>988557</v>
      </c>
      <c r="R80" s="30">
        <f t="shared" si="76"/>
        <v>988540.875</v>
      </c>
      <c r="S80" s="30">
        <f t="shared" si="76"/>
        <v>16.125</v>
      </c>
      <c r="T80" s="30">
        <f t="shared" si="76"/>
        <v>0</v>
      </c>
      <c r="U80" s="30">
        <f t="shared" si="76"/>
        <v>0</v>
      </c>
      <c r="V80" s="30">
        <f t="shared" si="76"/>
        <v>967761</v>
      </c>
      <c r="W80" s="30">
        <f t="shared" si="76"/>
        <v>961137</v>
      </c>
      <c r="X80" s="30">
        <f t="shared" si="76"/>
        <v>6614.25</v>
      </c>
      <c r="Y80" s="30">
        <f t="shared" si="76"/>
        <v>8.625</v>
      </c>
      <c r="Z80" s="30">
        <f t="shared" si="76"/>
        <v>1.125</v>
      </c>
      <c r="AA80" s="30"/>
      <c r="AB80" s="2">
        <v>70</v>
      </c>
      <c r="AC80" s="36">
        <f t="shared" si="59"/>
        <v>37095816</v>
      </c>
      <c r="AD80" s="36">
        <f t="shared" si="60"/>
        <v>18000156</v>
      </c>
      <c r="AE80" s="36">
        <f t="shared" si="61"/>
        <v>8704880</v>
      </c>
      <c r="AF80" s="36">
        <f t="shared" si="62"/>
        <v>8663998</v>
      </c>
      <c r="AG80" s="36">
        <f t="shared" si="63"/>
        <v>498642</v>
      </c>
      <c r="AH80" s="36">
        <f t="shared" si="64"/>
        <v>132636</v>
      </c>
      <c r="AI80" s="36">
        <f t="shared" si="65"/>
        <v>19095660</v>
      </c>
      <c r="AJ80" s="36">
        <f t="shared" si="66"/>
        <v>8111439</v>
      </c>
      <c r="AK80" s="36">
        <f t="shared" si="67"/>
        <v>8892396</v>
      </c>
      <c r="AL80" s="36">
        <f t="shared" si="68"/>
        <v>1892614</v>
      </c>
      <c r="AM80" s="36">
        <f t="shared" si="69"/>
        <v>199211</v>
      </c>
      <c r="AN80" s="36"/>
      <c r="AO80" s="3">
        <f t="shared" si="70"/>
        <v>0</v>
      </c>
      <c r="AP80" s="3">
        <f t="shared" si="71"/>
        <v>0</v>
      </c>
      <c r="AQ80" s="3">
        <f t="shared" si="37"/>
        <v>0</v>
      </c>
      <c r="AR80" s="3">
        <f t="shared" si="38"/>
        <v>0</v>
      </c>
      <c r="AS80" s="3">
        <f t="shared" si="39"/>
        <v>0</v>
      </c>
      <c r="AT80" s="3">
        <f t="shared" si="40"/>
        <v>0</v>
      </c>
      <c r="AU80" s="3">
        <f t="shared" si="41"/>
        <v>0</v>
      </c>
      <c r="AV80" s="3">
        <f t="shared" si="57"/>
        <v>0</v>
      </c>
      <c r="AW80" s="3">
        <f t="shared" si="58"/>
        <v>0</v>
      </c>
      <c r="AX80" s="3">
        <f t="shared" si="44"/>
        <v>0</v>
      </c>
      <c r="AY80" s="3">
        <f t="shared" si="45"/>
        <v>0</v>
      </c>
      <c r="AZ80" s="3">
        <v>0</v>
      </c>
    </row>
    <row r="81" spans="1:52" x14ac:dyDescent="0.35">
      <c r="A81" s="3">
        <v>1867</v>
      </c>
      <c r="B81" s="3">
        <v>71</v>
      </c>
      <c r="C81" s="30">
        <v>256646</v>
      </c>
      <c r="D81" s="30">
        <v>111629</v>
      </c>
      <c r="E81" s="30">
        <v>8671</v>
      </c>
      <c r="F81" s="30">
        <v>75575</v>
      </c>
      <c r="G81" s="30">
        <v>26598</v>
      </c>
      <c r="H81" s="30">
        <v>785</v>
      </c>
      <c r="I81" s="30">
        <v>145017</v>
      </c>
      <c r="J81" s="30">
        <v>15335</v>
      </c>
      <c r="K81" s="30">
        <v>47068</v>
      </c>
      <c r="L81" s="30">
        <v>81407</v>
      </c>
      <c r="M81" s="30">
        <v>1207</v>
      </c>
      <c r="N81" s="30">
        <v>0</v>
      </c>
      <c r="O81" s="31">
        <f t="shared" si="72"/>
        <v>2.3333333333333335</v>
      </c>
      <c r="P81" s="30">
        <f t="shared" ref="P81:Z81" si="77">P18/$O81</f>
        <v>1345391.1428571427</v>
      </c>
      <c r="Q81" s="30">
        <f t="shared" si="77"/>
        <v>678868.7142857142</v>
      </c>
      <c r="R81" s="30">
        <f t="shared" si="77"/>
        <v>600105.42857142852</v>
      </c>
      <c r="S81" s="30">
        <f t="shared" si="77"/>
        <v>78253.714285714275</v>
      </c>
      <c r="T81" s="30">
        <f t="shared" si="77"/>
        <v>304.28571428571428</v>
      </c>
      <c r="U81" s="30">
        <f t="shared" si="77"/>
        <v>205.28571428571428</v>
      </c>
      <c r="V81" s="30">
        <f t="shared" si="77"/>
        <v>666522.42857142852</v>
      </c>
      <c r="W81" s="30">
        <f t="shared" si="77"/>
        <v>410400.42857142852</v>
      </c>
      <c r="X81" s="30">
        <f t="shared" si="77"/>
        <v>252522.85714285713</v>
      </c>
      <c r="Y81" s="30">
        <f t="shared" si="77"/>
        <v>2006.1428571428571</v>
      </c>
      <c r="Z81" s="30">
        <f t="shared" si="77"/>
        <v>1593</v>
      </c>
      <c r="AA81" s="30"/>
      <c r="AB81" s="2">
        <v>71</v>
      </c>
      <c r="AC81" s="36">
        <f t="shared" si="59"/>
        <v>37352462</v>
      </c>
      <c r="AD81" s="36">
        <f t="shared" si="60"/>
        <v>18111785</v>
      </c>
      <c r="AE81" s="36">
        <f t="shared" si="61"/>
        <v>8713551</v>
      </c>
      <c r="AF81" s="36">
        <f t="shared" si="62"/>
        <v>8739573</v>
      </c>
      <c r="AG81" s="36">
        <f t="shared" si="63"/>
        <v>525240</v>
      </c>
      <c r="AH81" s="36">
        <f t="shared" si="64"/>
        <v>133421</v>
      </c>
      <c r="AI81" s="36">
        <f t="shared" si="65"/>
        <v>19240677</v>
      </c>
      <c r="AJ81" s="36">
        <f t="shared" si="66"/>
        <v>8126774</v>
      </c>
      <c r="AK81" s="36">
        <f t="shared" si="67"/>
        <v>8939464</v>
      </c>
      <c r="AL81" s="36">
        <f t="shared" si="68"/>
        <v>1974021</v>
      </c>
      <c r="AM81" s="36">
        <f t="shared" si="69"/>
        <v>200418</v>
      </c>
      <c r="AN81" s="36"/>
      <c r="AO81" s="3">
        <f t="shared" si="70"/>
        <v>0</v>
      </c>
      <c r="AP81" s="3">
        <f t="shared" si="71"/>
        <v>0</v>
      </c>
      <c r="AQ81" s="3">
        <f t="shared" si="37"/>
        <v>0</v>
      </c>
      <c r="AR81" s="3">
        <f t="shared" si="38"/>
        <v>0</v>
      </c>
      <c r="AS81" s="3">
        <f t="shared" si="39"/>
        <v>0</v>
      </c>
      <c r="AT81" s="3">
        <f t="shared" si="40"/>
        <v>0</v>
      </c>
      <c r="AU81" s="3">
        <f t="shared" si="41"/>
        <v>0</v>
      </c>
      <c r="AV81" s="3">
        <f t="shared" si="57"/>
        <v>0</v>
      </c>
      <c r="AW81" s="3">
        <f t="shared" si="58"/>
        <v>0</v>
      </c>
      <c r="AX81" s="3">
        <f t="shared" si="44"/>
        <v>0</v>
      </c>
      <c r="AY81" s="3">
        <f t="shared" si="45"/>
        <v>0</v>
      </c>
      <c r="AZ81" s="3">
        <v>0</v>
      </c>
    </row>
    <row r="82" spans="1:52" x14ac:dyDescent="0.35">
      <c r="A82" s="3">
        <v>1866</v>
      </c>
      <c r="B82" s="3">
        <v>72</v>
      </c>
      <c r="C82" s="30">
        <v>248484</v>
      </c>
      <c r="D82" s="30">
        <v>106408</v>
      </c>
      <c r="E82" s="30">
        <v>8248</v>
      </c>
      <c r="F82" s="30">
        <v>70077</v>
      </c>
      <c r="G82" s="30">
        <v>27275</v>
      </c>
      <c r="H82" s="30">
        <v>808</v>
      </c>
      <c r="I82" s="30">
        <v>142076</v>
      </c>
      <c r="J82" s="30">
        <v>15010</v>
      </c>
      <c r="K82" s="30">
        <v>42377</v>
      </c>
      <c r="L82" s="30">
        <v>83579</v>
      </c>
      <c r="M82" s="30">
        <v>1110</v>
      </c>
      <c r="N82" s="30">
        <v>0</v>
      </c>
      <c r="O82" s="31">
        <f t="shared" si="72"/>
        <v>5</v>
      </c>
      <c r="P82" s="30">
        <f t="shared" ref="P82:Z82" si="78">P19/$O82</f>
        <v>1870819</v>
      </c>
      <c r="Q82" s="30">
        <f t="shared" si="78"/>
        <v>947940</v>
      </c>
      <c r="R82" s="30">
        <f t="shared" si="78"/>
        <v>231711.8</v>
      </c>
      <c r="S82" s="30">
        <f t="shared" si="78"/>
        <v>695488.2</v>
      </c>
      <c r="T82" s="30">
        <f t="shared" si="78"/>
        <v>10739.8</v>
      </c>
      <c r="U82" s="30">
        <f t="shared" si="78"/>
        <v>10000.200000000001</v>
      </c>
      <c r="V82" s="30">
        <f t="shared" si="78"/>
        <v>922879</v>
      </c>
      <c r="W82" s="30">
        <f t="shared" si="78"/>
        <v>159916.79999999999</v>
      </c>
      <c r="X82" s="30">
        <f t="shared" si="78"/>
        <v>722783</v>
      </c>
      <c r="Y82" s="30">
        <f t="shared" si="78"/>
        <v>25552.6</v>
      </c>
      <c r="Z82" s="30">
        <f t="shared" si="78"/>
        <v>14626.6</v>
      </c>
      <c r="AA82" s="30"/>
      <c r="AB82" s="2">
        <v>72</v>
      </c>
      <c r="AC82" s="36">
        <f t="shared" si="59"/>
        <v>37600946</v>
      </c>
      <c r="AD82" s="36">
        <f t="shared" si="60"/>
        <v>18218193</v>
      </c>
      <c r="AE82" s="36">
        <f t="shared" si="61"/>
        <v>8721799</v>
      </c>
      <c r="AF82" s="36">
        <f t="shared" si="62"/>
        <v>8809650</v>
      </c>
      <c r="AG82" s="36">
        <f t="shared" si="63"/>
        <v>552515</v>
      </c>
      <c r="AH82" s="36">
        <f t="shared" si="64"/>
        <v>134229</v>
      </c>
      <c r="AI82" s="36">
        <f t="shared" si="65"/>
        <v>19382753</v>
      </c>
      <c r="AJ82" s="36">
        <f t="shared" si="66"/>
        <v>8141784</v>
      </c>
      <c r="AK82" s="36">
        <f t="shared" si="67"/>
        <v>8981841</v>
      </c>
      <c r="AL82" s="36">
        <f t="shared" si="68"/>
        <v>2057600</v>
      </c>
      <c r="AM82" s="36">
        <f t="shared" si="69"/>
        <v>201528</v>
      </c>
      <c r="AN82" s="36"/>
      <c r="AO82" s="3">
        <f t="shared" si="70"/>
        <v>0</v>
      </c>
      <c r="AP82" s="3">
        <f t="shared" si="71"/>
        <v>0</v>
      </c>
      <c r="AQ82" s="3">
        <f t="shared" si="37"/>
        <v>0</v>
      </c>
      <c r="AR82" s="3">
        <f t="shared" si="38"/>
        <v>0</v>
      </c>
      <c r="AS82" s="3">
        <f t="shared" si="39"/>
        <v>0</v>
      </c>
      <c r="AT82" s="3">
        <f t="shared" si="40"/>
        <v>0</v>
      </c>
      <c r="AU82" s="3">
        <f t="shared" si="41"/>
        <v>0</v>
      </c>
      <c r="AV82" s="3">
        <f t="shared" si="57"/>
        <v>0</v>
      </c>
      <c r="AW82" s="3">
        <f t="shared" si="58"/>
        <v>0</v>
      </c>
      <c r="AX82" s="3">
        <f t="shared" si="44"/>
        <v>0</v>
      </c>
      <c r="AY82" s="3">
        <f t="shared" si="45"/>
        <v>0</v>
      </c>
      <c r="AZ82" s="3">
        <v>0</v>
      </c>
    </row>
    <row r="83" spans="1:52" x14ac:dyDescent="0.35">
      <c r="A83" s="3">
        <v>1865</v>
      </c>
      <c r="B83" s="3">
        <v>73</v>
      </c>
      <c r="C83" s="30">
        <v>227327</v>
      </c>
      <c r="D83" s="30">
        <v>94976</v>
      </c>
      <c r="E83" s="30">
        <v>6977</v>
      </c>
      <c r="F83" s="30">
        <v>60767</v>
      </c>
      <c r="G83" s="30">
        <v>26602</v>
      </c>
      <c r="H83" s="30">
        <v>630</v>
      </c>
      <c r="I83" s="30">
        <v>132351</v>
      </c>
      <c r="J83" s="30">
        <v>13956</v>
      </c>
      <c r="K83" s="30">
        <v>38394</v>
      </c>
      <c r="L83" s="30">
        <v>78897</v>
      </c>
      <c r="M83" s="30">
        <v>1104</v>
      </c>
      <c r="N83" s="30">
        <v>0</v>
      </c>
      <c r="O83" s="31">
        <f t="shared" si="72"/>
        <v>5</v>
      </c>
      <c r="P83" s="30">
        <f t="shared" ref="P83:Z83" si="79">P20/$O83</f>
        <v>1490349.8</v>
      </c>
      <c r="Q83" s="30">
        <f t="shared" si="79"/>
        <v>672949.8</v>
      </c>
      <c r="R83" s="30">
        <f t="shared" si="79"/>
        <v>63044.800000000003</v>
      </c>
      <c r="S83" s="30">
        <f t="shared" si="79"/>
        <v>576104.4</v>
      </c>
      <c r="T83" s="30">
        <f t="shared" si="79"/>
        <v>23611.4</v>
      </c>
      <c r="U83" s="30">
        <f t="shared" si="79"/>
        <v>10189.200000000001</v>
      </c>
      <c r="V83" s="30">
        <f t="shared" si="79"/>
        <v>817400</v>
      </c>
      <c r="W83" s="30">
        <f t="shared" si="79"/>
        <v>100361.2</v>
      </c>
      <c r="X83" s="30">
        <f t="shared" si="79"/>
        <v>588504</v>
      </c>
      <c r="Y83" s="30">
        <f t="shared" si="79"/>
        <v>112920</v>
      </c>
      <c r="Z83" s="30">
        <f t="shared" si="79"/>
        <v>15614.8</v>
      </c>
      <c r="AA83" s="30"/>
      <c r="AB83" s="2">
        <v>73</v>
      </c>
      <c r="AC83" s="36">
        <f t="shared" si="59"/>
        <v>37828273</v>
      </c>
      <c r="AD83" s="36">
        <f t="shared" si="60"/>
        <v>18313169</v>
      </c>
      <c r="AE83" s="36">
        <f t="shared" si="61"/>
        <v>8728776</v>
      </c>
      <c r="AF83" s="36">
        <f t="shared" si="62"/>
        <v>8870417</v>
      </c>
      <c r="AG83" s="36">
        <f t="shared" si="63"/>
        <v>579117</v>
      </c>
      <c r="AH83" s="36">
        <f t="shared" si="64"/>
        <v>134859</v>
      </c>
      <c r="AI83" s="36">
        <f t="shared" si="65"/>
        <v>19515104</v>
      </c>
      <c r="AJ83" s="36">
        <f t="shared" si="66"/>
        <v>8155740</v>
      </c>
      <c r="AK83" s="36">
        <f t="shared" si="67"/>
        <v>9020235</v>
      </c>
      <c r="AL83" s="36">
        <f t="shared" si="68"/>
        <v>2136497</v>
      </c>
      <c r="AM83" s="36">
        <f t="shared" si="69"/>
        <v>202632</v>
      </c>
      <c r="AN83" s="36"/>
      <c r="AO83" s="3">
        <f t="shared" si="70"/>
        <v>0</v>
      </c>
      <c r="AP83" s="3">
        <f t="shared" si="71"/>
        <v>0</v>
      </c>
      <c r="AQ83" s="3">
        <f t="shared" si="37"/>
        <v>0</v>
      </c>
      <c r="AR83" s="3">
        <f t="shared" si="38"/>
        <v>0</v>
      </c>
      <c r="AS83" s="3">
        <f t="shared" si="39"/>
        <v>0</v>
      </c>
      <c r="AT83" s="3">
        <f t="shared" si="40"/>
        <v>0</v>
      </c>
      <c r="AU83" s="3">
        <f t="shared" si="41"/>
        <v>0</v>
      </c>
      <c r="AV83" s="3">
        <f t="shared" si="57"/>
        <v>0</v>
      </c>
      <c r="AW83" s="3">
        <f t="shared" si="58"/>
        <v>0</v>
      </c>
      <c r="AX83" s="3">
        <f t="shared" si="44"/>
        <v>0</v>
      </c>
      <c r="AY83" s="3">
        <f t="shared" si="45"/>
        <v>0</v>
      </c>
      <c r="AZ83" s="3">
        <v>0</v>
      </c>
    </row>
    <row r="84" spans="1:52" x14ac:dyDescent="0.35">
      <c r="A84" s="3">
        <v>1864</v>
      </c>
      <c r="B84" s="3">
        <v>74</v>
      </c>
      <c r="C84" s="30">
        <v>210487</v>
      </c>
      <c r="D84" s="30">
        <v>87100</v>
      </c>
      <c r="E84" s="30">
        <v>6307</v>
      </c>
      <c r="F84" s="30">
        <v>54121</v>
      </c>
      <c r="G84" s="30">
        <v>26164</v>
      </c>
      <c r="H84" s="30">
        <v>508</v>
      </c>
      <c r="I84" s="30">
        <v>123387</v>
      </c>
      <c r="J84" s="30">
        <v>12512</v>
      </c>
      <c r="K84" s="30">
        <v>33059</v>
      </c>
      <c r="L84" s="30">
        <v>76824</v>
      </c>
      <c r="M84" s="30">
        <v>992</v>
      </c>
      <c r="N84" s="30">
        <v>0</v>
      </c>
      <c r="O84" s="31">
        <f t="shared" si="72"/>
        <v>3.3333333333333335</v>
      </c>
      <c r="P84" s="30">
        <f t="shared" ref="P84:Z84" si="80">P21/$O84</f>
        <v>1248089.3999999999</v>
      </c>
      <c r="Q84" s="30">
        <f t="shared" si="80"/>
        <v>561564.9</v>
      </c>
      <c r="R84" s="30">
        <f t="shared" si="80"/>
        <v>45703.799999999996</v>
      </c>
      <c r="S84" s="30">
        <f t="shared" si="80"/>
        <v>455155.5</v>
      </c>
      <c r="T84" s="30">
        <f t="shared" si="80"/>
        <v>53583.899999999994</v>
      </c>
      <c r="U84" s="30">
        <f t="shared" si="80"/>
        <v>7121.7</v>
      </c>
      <c r="V84" s="30">
        <f t="shared" si="80"/>
        <v>686524.5</v>
      </c>
      <c r="W84" s="30">
        <f t="shared" si="80"/>
        <v>73185.899999999994</v>
      </c>
      <c r="X84" s="30">
        <f t="shared" si="80"/>
        <v>391112.39999999997</v>
      </c>
      <c r="Y84" s="30">
        <f t="shared" si="80"/>
        <v>212199.3</v>
      </c>
      <c r="Z84" s="30">
        <f t="shared" si="80"/>
        <v>10026.9</v>
      </c>
      <c r="AA84" s="30"/>
      <c r="AB84" s="2">
        <v>74</v>
      </c>
      <c r="AC84" s="36">
        <f t="shared" si="59"/>
        <v>38038760</v>
      </c>
      <c r="AD84" s="36">
        <f t="shared" si="60"/>
        <v>18400269</v>
      </c>
      <c r="AE84" s="36">
        <f t="shared" si="61"/>
        <v>8735083</v>
      </c>
      <c r="AF84" s="36">
        <f t="shared" si="62"/>
        <v>8924538</v>
      </c>
      <c r="AG84" s="36">
        <f t="shared" si="63"/>
        <v>605281</v>
      </c>
      <c r="AH84" s="36">
        <f t="shared" si="64"/>
        <v>135367</v>
      </c>
      <c r="AI84" s="36">
        <f t="shared" si="65"/>
        <v>19638491</v>
      </c>
      <c r="AJ84" s="36">
        <f t="shared" si="66"/>
        <v>8168252</v>
      </c>
      <c r="AK84" s="36">
        <f t="shared" si="67"/>
        <v>9053294</v>
      </c>
      <c r="AL84" s="36">
        <f t="shared" si="68"/>
        <v>2213321</v>
      </c>
      <c r="AM84" s="36">
        <f t="shared" si="69"/>
        <v>203624</v>
      </c>
      <c r="AN84" s="36"/>
      <c r="AO84" s="3">
        <f t="shared" si="70"/>
        <v>0</v>
      </c>
      <c r="AP84" s="3">
        <f t="shared" si="71"/>
        <v>0</v>
      </c>
      <c r="AQ84" s="3">
        <f t="shared" si="37"/>
        <v>0</v>
      </c>
      <c r="AR84" s="3">
        <f t="shared" si="38"/>
        <v>0</v>
      </c>
      <c r="AS84" s="3">
        <f t="shared" si="39"/>
        <v>0</v>
      </c>
      <c r="AT84" s="3">
        <f t="shared" si="40"/>
        <v>0</v>
      </c>
      <c r="AU84" s="3">
        <f t="shared" si="41"/>
        <v>0</v>
      </c>
      <c r="AV84" s="3">
        <f t="shared" si="57"/>
        <v>0</v>
      </c>
      <c r="AW84" s="3">
        <f t="shared" si="58"/>
        <v>0</v>
      </c>
      <c r="AX84" s="3">
        <f t="shared" si="44"/>
        <v>0</v>
      </c>
      <c r="AY84" s="3">
        <f t="shared" si="45"/>
        <v>0</v>
      </c>
      <c r="AZ84" s="3">
        <v>0</v>
      </c>
    </row>
    <row r="85" spans="1:52" x14ac:dyDescent="0.35">
      <c r="A85" s="3">
        <v>1863</v>
      </c>
      <c r="B85" s="3">
        <v>75</v>
      </c>
      <c r="C85" s="30">
        <v>197120</v>
      </c>
      <c r="D85" s="30">
        <v>80693</v>
      </c>
      <c r="E85" s="30">
        <v>5563</v>
      </c>
      <c r="F85" s="30">
        <v>48768</v>
      </c>
      <c r="G85" s="30">
        <v>25940</v>
      </c>
      <c r="H85" s="30">
        <v>422</v>
      </c>
      <c r="I85" s="30">
        <v>116427</v>
      </c>
      <c r="J85" s="30">
        <v>11836</v>
      </c>
      <c r="K85" s="30">
        <v>28938</v>
      </c>
      <c r="L85" s="30">
        <v>74800</v>
      </c>
      <c r="M85" s="30">
        <v>853</v>
      </c>
      <c r="N85" s="30">
        <v>0</v>
      </c>
      <c r="O85" s="31">
        <f t="shared" si="72"/>
        <v>5</v>
      </c>
      <c r="P85" s="30">
        <f t="shared" ref="P85:Z85" si="81">P22/$O85</f>
        <v>722697.6</v>
      </c>
      <c r="Q85" s="30">
        <f t="shared" si="81"/>
        <v>310214.8</v>
      </c>
      <c r="R85" s="30">
        <f t="shared" si="81"/>
        <v>23656.2</v>
      </c>
      <c r="S85" s="30">
        <f t="shared" si="81"/>
        <v>210131.20000000001</v>
      </c>
      <c r="T85" s="30">
        <f t="shared" si="81"/>
        <v>74066.2</v>
      </c>
      <c r="U85" s="30">
        <f t="shared" si="81"/>
        <v>2361.1999999999998</v>
      </c>
      <c r="V85" s="30">
        <f t="shared" si="81"/>
        <v>412482.8</v>
      </c>
      <c r="W85" s="30">
        <f t="shared" si="81"/>
        <v>43392.4</v>
      </c>
      <c r="X85" s="30">
        <f t="shared" si="81"/>
        <v>137914.4</v>
      </c>
      <c r="Y85" s="30">
        <f t="shared" si="81"/>
        <v>227475.8</v>
      </c>
      <c r="Z85" s="30">
        <f t="shared" si="81"/>
        <v>3700.2</v>
      </c>
      <c r="AA85" s="30"/>
      <c r="AB85" s="2">
        <v>75</v>
      </c>
      <c r="AC85" s="36">
        <f t="shared" si="59"/>
        <v>38235880</v>
      </c>
      <c r="AD85" s="36">
        <f t="shared" si="60"/>
        <v>18480962</v>
      </c>
      <c r="AE85" s="36">
        <f t="shared" si="61"/>
        <v>8740646</v>
      </c>
      <c r="AF85" s="36">
        <f t="shared" si="62"/>
        <v>8973306</v>
      </c>
      <c r="AG85" s="36">
        <f t="shared" si="63"/>
        <v>631221</v>
      </c>
      <c r="AH85" s="36">
        <f t="shared" si="64"/>
        <v>135789</v>
      </c>
      <c r="AI85" s="36">
        <f t="shared" si="65"/>
        <v>19754918</v>
      </c>
      <c r="AJ85" s="36">
        <f t="shared" si="66"/>
        <v>8180088</v>
      </c>
      <c r="AK85" s="36">
        <f t="shared" si="67"/>
        <v>9082232</v>
      </c>
      <c r="AL85" s="36">
        <f t="shared" si="68"/>
        <v>2288121</v>
      </c>
      <c r="AM85" s="36">
        <f t="shared" si="69"/>
        <v>204477</v>
      </c>
      <c r="AN85" s="36"/>
      <c r="AO85" s="3">
        <f t="shared" si="70"/>
        <v>0</v>
      </c>
      <c r="AP85" s="3">
        <f t="shared" si="71"/>
        <v>0</v>
      </c>
      <c r="AQ85" s="3">
        <f t="shared" si="37"/>
        <v>0</v>
      </c>
      <c r="AR85" s="3">
        <f t="shared" si="38"/>
        <v>0</v>
      </c>
      <c r="AS85" s="3">
        <f t="shared" si="39"/>
        <v>0</v>
      </c>
      <c r="AT85" s="3">
        <f t="shared" si="40"/>
        <v>0</v>
      </c>
      <c r="AU85" s="3">
        <f t="shared" si="41"/>
        <v>0</v>
      </c>
      <c r="AV85" s="3">
        <f t="shared" si="57"/>
        <v>0</v>
      </c>
      <c r="AW85" s="3">
        <f t="shared" si="58"/>
        <v>0</v>
      </c>
      <c r="AX85" s="3">
        <f t="shared" si="44"/>
        <v>0</v>
      </c>
      <c r="AY85" s="3">
        <f t="shared" si="45"/>
        <v>0</v>
      </c>
      <c r="AZ85" s="3">
        <v>0</v>
      </c>
    </row>
    <row r="86" spans="1:52" x14ac:dyDescent="0.35">
      <c r="A86" s="3">
        <v>1862</v>
      </c>
      <c r="B86" s="3">
        <v>76</v>
      </c>
      <c r="C86" s="30">
        <v>178588</v>
      </c>
      <c r="D86" s="30">
        <v>72167</v>
      </c>
      <c r="E86" s="30">
        <v>5026</v>
      </c>
      <c r="F86" s="30">
        <v>42163</v>
      </c>
      <c r="G86" s="30">
        <v>24615</v>
      </c>
      <c r="H86" s="30">
        <v>363</v>
      </c>
      <c r="I86" s="30">
        <v>106421</v>
      </c>
      <c r="J86" s="30">
        <v>10850</v>
      </c>
      <c r="K86" s="30">
        <v>24315</v>
      </c>
      <c r="L86" s="30">
        <v>70528</v>
      </c>
      <c r="M86" s="30">
        <v>728</v>
      </c>
      <c r="N86" s="30">
        <v>0</v>
      </c>
      <c r="O86" s="31">
        <f t="shared" si="72"/>
        <v>6.666666666666667</v>
      </c>
      <c r="P86" s="30">
        <f>P23/$O86</f>
        <v>80795.099999999991</v>
      </c>
      <c r="Q86" s="30">
        <f t="shared" ref="Q86:Z86" si="82">Q23/$O86</f>
        <v>28403.55</v>
      </c>
      <c r="R86" s="30">
        <f t="shared" si="82"/>
        <v>1619.25</v>
      </c>
      <c r="S86" s="30">
        <f t="shared" si="82"/>
        <v>12068.25</v>
      </c>
      <c r="T86" s="30">
        <f t="shared" si="82"/>
        <v>14289</v>
      </c>
      <c r="U86" s="30">
        <f t="shared" si="82"/>
        <v>91.2</v>
      </c>
      <c r="V86" s="30">
        <f t="shared" si="82"/>
        <v>52391.549999999996</v>
      </c>
      <c r="W86" s="30">
        <f t="shared" si="82"/>
        <v>4745.7</v>
      </c>
      <c r="X86" s="30">
        <f t="shared" si="82"/>
        <v>5969.7</v>
      </c>
      <c r="Y86" s="30">
        <f t="shared" si="82"/>
        <v>40461.449999999997</v>
      </c>
      <c r="Z86" s="30">
        <f t="shared" si="82"/>
        <v>232.64999999999998</v>
      </c>
      <c r="AA86" s="30"/>
      <c r="AB86" s="2">
        <v>76</v>
      </c>
      <c r="AC86" s="36">
        <f t="shared" si="59"/>
        <v>38414468</v>
      </c>
      <c r="AD86" s="36">
        <f t="shared" si="60"/>
        <v>18553129</v>
      </c>
      <c r="AE86" s="36">
        <f t="shared" si="61"/>
        <v>8745672</v>
      </c>
      <c r="AF86" s="36">
        <f t="shared" si="62"/>
        <v>9015469</v>
      </c>
      <c r="AG86" s="36">
        <f t="shared" si="63"/>
        <v>655836</v>
      </c>
      <c r="AH86" s="36">
        <f t="shared" si="64"/>
        <v>136152</v>
      </c>
      <c r="AI86" s="36">
        <f t="shared" si="65"/>
        <v>19861339</v>
      </c>
      <c r="AJ86" s="36">
        <f t="shared" si="66"/>
        <v>8190938</v>
      </c>
      <c r="AK86" s="36">
        <f t="shared" si="67"/>
        <v>9106547</v>
      </c>
      <c r="AL86" s="36">
        <f t="shared" si="68"/>
        <v>2358649</v>
      </c>
      <c r="AM86" s="36">
        <f t="shared" si="69"/>
        <v>205205</v>
      </c>
      <c r="AN86" s="36"/>
      <c r="AO86" s="3">
        <f t="shared" si="70"/>
        <v>0</v>
      </c>
      <c r="AP86" s="3">
        <f t="shared" si="71"/>
        <v>0</v>
      </c>
      <c r="AQ86" s="3">
        <f t="shared" si="37"/>
        <v>0</v>
      </c>
      <c r="AR86" s="3">
        <f t="shared" si="38"/>
        <v>0</v>
      </c>
      <c r="AS86" s="3">
        <f t="shared" si="39"/>
        <v>0</v>
      </c>
      <c r="AT86" s="3">
        <f t="shared" si="40"/>
        <v>0</v>
      </c>
      <c r="AU86" s="3">
        <f t="shared" si="41"/>
        <v>0</v>
      </c>
      <c r="AV86" s="3">
        <f t="shared" si="57"/>
        <v>0</v>
      </c>
      <c r="AW86" s="3">
        <f t="shared" si="58"/>
        <v>0</v>
      </c>
      <c r="AX86" s="3">
        <f t="shared" si="44"/>
        <v>0</v>
      </c>
      <c r="AY86" s="3">
        <f t="shared" si="45"/>
        <v>0</v>
      </c>
      <c r="AZ86" s="3">
        <v>0</v>
      </c>
    </row>
    <row r="87" spans="1:52" x14ac:dyDescent="0.35">
      <c r="A87" s="3">
        <v>1861</v>
      </c>
      <c r="B87" s="3">
        <v>77</v>
      </c>
      <c r="C87" s="30">
        <v>157208</v>
      </c>
      <c r="D87" s="30">
        <v>63484</v>
      </c>
      <c r="E87" s="30">
        <v>4145</v>
      </c>
      <c r="F87" s="30">
        <v>35869</v>
      </c>
      <c r="G87" s="30">
        <v>23170</v>
      </c>
      <c r="H87" s="30">
        <v>300</v>
      </c>
      <c r="I87" s="30">
        <v>93724</v>
      </c>
      <c r="J87" s="30">
        <v>9433</v>
      </c>
      <c r="K87" s="30">
        <v>19656</v>
      </c>
      <c r="L87" s="30">
        <v>64022</v>
      </c>
      <c r="M87" s="30">
        <v>613</v>
      </c>
      <c r="N87" s="30">
        <v>0</v>
      </c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2">
        <v>77</v>
      </c>
      <c r="AC87" s="36">
        <f t="shared" si="59"/>
        <v>38571676</v>
      </c>
      <c r="AD87" s="36">
        <f t="shared" si="60"/>
        <v>18616613</v>
      </c>
      <c r="AE87" s="36">
        <f t="shared" si="61"/>
        <v>8749817</v>
      </c>
      <c r="AF87" s="36">
        <f t="shared" si="62"/>
        <v>9051338</v>
      </c>
      <c r="AG87" s="36">
        <f t="shared" si="63"/>
        <v>679006</v>
      </c>
      <c r="AH87" s="36">
        <f t="shared" si="64"/>
        <v>136452</v>
      </c>
      <c r="AI87" s="36">
        <f t="shared" si="65"/>
        <v>19955063</v>
      </c>
      <c r="AJ87" s="36">
        <f t="shared" si="66"/>
        <v>8200371</v>
      </c>
      <c r="AK87" s="36">
        <f t="shared" si="67"/>
        <v>9126203</v>
      </c>
      <c r="AL87" s="36">
        <f t="shared" si="68"/>
        <v>2422671</v>
      </c>
      <c r="AM87" s="36">
        <f t="shared" si="69"/>
        <v>205818</v>
      </c>
      <c r="AN87" s="36"/>
      <c r="AO87" s="3">
        <f t="shared" si="70"/>
        <v>0</v>
      </c>
      <c r="AP87" s="3">
        <f t="shared" si="71"/>
        <v>0</v>
      </c>
      <c r="AQ87" s="3">
        <f t="shared" si="37"/>
        <v>0</v>
      </c>
      <c r="AR87" s="3">
        <f t="shared" si="38"/>
        <v>0</v>
      </c>
      <c r="AS87" s="3">
        <f t="shared" si="39"/>
        <v>0</v>
      </c>
      <c r="AT87" s="3">
        <f t="shared" si="40"/>
        <v>0</v>
      </c>
      <c r="AU87" s="3">
        <f t="shared" si="41"/>
        <v>0</v>
      </c>
      <c r="AV87" s="3">
        <f t="shared" si="57"/>
        <v>0</v>
      </c>
      <c r="AW87" s="3">
        <f t="shared" si="58"/>
        <v>0</v>
      </c>
      <c r="AX87" s="3">
        <f t="shared" si="44"/>
        <v>0</v>
      </c>
      <c r="AY87" s="3">
        <f t="shared" si="45"/>
        <v>0</v>
      </c>
      <c r="AZ87" s="3">
        <v>0</v>
      </c>
    </row>
    <row r="88" spans="1:52" x14ac:dyDescent="0.35">
      <c r="A88" s="3">
        <v>1860</v>
      </c>
      <c r="B88" s="3">
        <v>78</v>
      </c>
      <c r="C88" s="30">
        <v>146704</v>
      </c>
      <c r="D88" s="30">
        <v>57458</v>
      </c>
      <c r="E88" s="30">
        <v>3875</v>
      </c>
      <c r="F88" s="30">
        <v>31105</v>
      </c>
      <c r="G88" s="30">
        <v>22194</v>
      </c>
      <c r="H88" s="30">
        <v>284</v>
      </c>
      <c r="I88" s="30">
        <v>89246</v>
      </c>
      <c r="J88" s="30">
        <v>9002</v>
      </c>
      <c r="K88" s="30">
        <v>17030</v>
      </c>
      <c r="L88" s="30">
        <v>62660</v>
      </c>
      <c r="M88" s="30">
        <v>554</v>
      </c>
      <c r="N88" s="30">
        <v>0</v>
      </c>
      <c r="O88" s="79" t="s">
        <v>73</v>
      </c>
      <c r="P88" s="3" t="s">
        <v>74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2">
        <v>78</v>
      </c>
      <c r="AC88" s="36">
        <f t="shared" si="59"/>
        <v>38718380</v>
      </c>
      <c r="AD88" s="36">
        <f t="shared" si="60"/>
        <v>18674071</v>
      </c>
      <c r="AE88" s="36">
        <f t="shared" si="61"/>
        <v>8753692</v>
      </c>
      <c r="AF88" s="36">
        <f t="shared" si="62"/>
        <v>9082443</v>
      </c>
      <c r="AG88" s="36">
        <f t="shared" si="63"/>
        <v>701200</v>
      </c>
      <c r="AH88" s="36">
        <f t="shared" si="64"/>
        <v>136736</v>
      </c>
      <c r="AI88" s="36">
        <f t="shared" si="65"/>
        <v>20044309</v>
      </c>
      <c r="AJ88" s="36">
        <f t="shared" si="66"/>
        <v>8209373</v>
      </c>
      <c r="AK88" s="36">
        <f t="shared" si="67"/>
        <v>9143233</v>
      </c>
      <c r="AL88" s="36">
        <f t="shared" si="68"/>
        <v>2485331</v>
      </c>
      <c r="AM88" s="36">
        <f t="shared" si="69"/>
        <v>206372</v>
      </c>
      <c r="AN88" s="36"/>
      <c r="AO88" s="3">
        <f t="shared" si="70"/>
        <v>0</v>
      </c>
      <c r="AP88" s="3">
        <f t="shared" si="71"/>
        <v>0</v>
      </c>
      <c r="AQ88" s="3">
        <f t="shared" si="37"/>
        <v>0</v>
      </c>
      <c r="AR88" s="3">
        <f t="shared" si="38"/>
        <v>0</v>
      </c>
      <c r="AS88" s="3">
        <f t="shared" si="39"/>
        <v>0</v>
      </c>
      <c r="AT88" s="3">
        <f t="shared" si="40"/>
        <v>0</v>
      </c>
      <c r="AU88" s="3">
        <f t="shared" si="41"/>
        <v>0</v>
      </c>
      <c r="AV88" s="3">
        <f t="shared" si="57"/>
        <v>0</v>
      </c>
      <c r="AW88" s="3">
        <f t="shared" si="58"/>
        <v>0</v>
      </c>
      <c r="AX88" s="3">
        <f t="shared" si="44"/>
        <v>0</v>
      </c>
      <c r="AY88" s="3">
        <f t="shared" si="45"/>
        <v>0</v>
      </c>
      <c r="AZ88" s="3">
        <v>0</v>
      </c>
    </row>
    <row r="89" spans="1:52" x14ac:dyDescent="0.35">
      <c r="A89" s="3">
        <v>1859</v>
      </c>
      <c r="B89" s="3">
        <v>79</v>
      </c>
      <c r="C89" s="30">
        <v>127609</v>
      </c>
      <c r="D89" s="30">
        <v>49569</v>
      </c>
      <c r="E89" s="30">
        <v>3128</v>
      </c>
      <c r="F89" s="30">
        <v>25996</v>
      </c>
      <c r="G89" s="30">
        <v>20210</v>
      </c>
      <c r="H89" s="30">
        <v>235</v>
      </c>
      <c r="I89" s="30">
        <v>78040</v>
      </c>
      <c r="J89" s="30">
        <v>7775</v>
      </c>
      <c r="K89" s="30">
        <v>13340</v>
      </c>
      <c r="L89" s="30">
        <v>56446</v>
      </c>
      <c r="M89" s="30">
        <v>479</v>
      </c>
      <c r="N89" s="30">
        <v>0</v>
      </c>
      <c r="O89" s="83">
        <v>0</v>
      </c>
      <c r="P89" s="84">
        <v>0</v>
      </c>
      <c r="Q89" s="84">
        <v>0</v>
      </c>
      <c r="R89" s="84">
        <v>0</v>
      </c>
      <c r="S89" s="84">
        <v>0</v>
      </c>
      <c r="T89" s="84">
        <v>0</v>
      </c>
      <c r="U89" s="84">
        <v>0</v>
      </c>
      <c r="V89" s="84">
        <v>0</v>
      </c>
      <c r="W89" s="84">
        <v>0</v>
      </c>
      <c r="X89" s="84">
        <v>0</v>
      </c>
      <c r="Y89" s="84">
        <v>0</v>
      </c>
      <c r="Z89" s="84">
        <v>0</v>
      </c>
      <c r="AA89" s="30"/>
      <c r="AB89" s="2">
        <v>79</v>
      </c>
      <c r="AC89" s="36">
        <f t="shared" si="59"/>
        <v>38845989</v>
      </c>
      <c r="AD89" s="36">
        <f t="shared" si="60"/>
        <v>18723640</v>
      </c>
      <c r="AE89" s="36">
        <f t="shared" si="61"/>
        <v>8756820</v>
      </c>
      <c r="AF89" s="36">
        <f t="shared" si="62"/>
        <v>9108439</v>
      </c>
      <c r="AG89" s="36">
        <f t="shared" si="63"/>
        <v>721410</v>
      </c>
      <c r="AH89" s="36">
        <f t="shared" si="64"/>
        <v>136971</v>
      </c>
      <c r="AI89" s="36">
        <f t="shared" si="65"/>
        <v>20122349</v>
      </c>
      <c r="AJ89" s="36">
        <f t="shared" si="66"/>
        <v>8217148</v>
      </c>
      <c r="AK89" s="36">
        <f t="shared" si="67"/>
        <v>9156573</v>
      </c>
      <c r="AL89" s="36">
        <f t="shared" si="68"/>
        <v>2541777</v>
      </c>
      <c r="AM89" s="36">
        <f t="shared" si="69"/>
        <v>206851</v>
      </c>
      <c r="AN89" s="36"/>
      <c r="AO89" s="3">
        <f t="shared" si="70"/>
        <v>0</v>
      </c>
      <c r="AP89" s="3">
        <f t="shared" si="71"/>
        <v>0</v>
      </c>
      <c r="AQ89" s="3">
        <f t="shared" si="37"/>
        <v>0</v>
      </c>
      <c r="AR89" s="3">
        <f t="shared" si="38"/>
        <v>0</v>
      </c>
      <c r="AS89" s="3">
        <f t="shared" si="39"/>
        <v>0</v>
      </c>
      <c r="AT89" s="3">
        <f t="shared" si="40"/>
        <v>0</v>
      </c>
      <c r="AU89" s="3">
        <f t="shared" si="41"/>
        <v>0</v>
      </c>
      <c r="AV89" s="3">
        <f t="shared" si="57"/>
        <v>0</v>
      </c>
      <c r="AW89" s="3">
        <f t="shared" si="58"/>
        <v>0</v>
      </c>
      <c r="AX89" s="3">
        <f t="shared" si="44"/>
        <v>0</v>
      </c>
      <c r="AY89" s="3">
        <f t="shared" si="45"/>
        <v>0</v>
      </c>
      <c r="AZ89" s="3">
        <v>0</v>
      </c>
    </row>
    <row r="90" spans="1:52" x14ac:dyDescent="0.35">
      <c r="A90" s="3">
        <v>1858</v>
      </c>
      <c r="B90" s="3">
        <v>80</v>
      </c>
      <c r="C90" s="30">
        <v>102600</v>
      </c>
      <c r="D90" s="30">
        <v>39430</v>
      </c>
      <c r="E90" s="30">
        <v>2414</v>
      </c>
      <c r="F90" s="30">
        <v>19482</v>
      </c>
      <c r="G90" s="30">
        <v>17384</v>
      </c>
      <c r="H90" s="30">
        <v>150</v>
      </c>
      <c r="I90" s="30">
        <v>63170</v>
      </c>
      <c r="J90" s="30">
        <v>6068</v>
      </c>
      <c r="K90" s="30">
        <v>9810</v>
      </c>
      <c r="L90" s="30">
        <v>46937</v>
      </c>
      <c r="M90" s="30">
        <v>355</v>
      </c>
      <c r="N90" s="30">
        <v>0</v>
      </c>
      <c r="O90" s="83">
        <v>0</v>
      </c>
      <c r="P90" s="84">
        <f>P77</f>
        <v>1658823</v>
      </c>
      <c r="Q90" s="84">
        <f>Q77</f>
        <v>837191</v>
      </c>
      <c r="R90" s="84">
        <f>R77</f>
        <v>837191</v>
      </c>
      <c r="S90" s="84">
        <f t="shared" ref="S90:Z90" si="83">S77</f>
        <v>0</v>
      </c>
      <c r="T90" s="84">
        <f t="shared" si="83"/>
        <v>0</v>
      </c>
      <c r="U90" s="84">
        <f t="shared" si="83"/>
        <v>0</v>
      </c>
      <c r="V90" s="84">
        <f t="shared" si="83"/>
        <v>821632</v>
      </c>
      <c r="W90" s="84">
        <f t="shared" si="83"/>
        <v>821632</v>
      </c>
      <c r="X90" s="84">
        <f t="shared" si="83"/>
        <v>0</v>
      </c>
      <c r="Y90" s="84">
        <f t="shared" si="83"/>
        <v>0</v>
      </c>
      <c r="Z90" s="84">
        <f t="shared" si="83"/>
        <v>0</v>
      </c>
      <c r="AA90" s="30"/>
      <c r="AB90" s="2">
        <v>80</v>
      </c>
      <c r="AC90" s="36">
        <f t="shared" si="59"/>
        <v>38948589</v>
      </c>
      <c r="AD90" s="36">
        <f t="shared" si="60"/>
        <v>18763070</v>
      </c>
      <c r="AE90" s="36">
        <f t="shared" si="61"/>
        <v>8759234</v>
      </c>
      <c r="AF90" s="36">
        <f t="shared" si="62"/>
        <v>9127921</v>
      </c>
      <c r="AG90" s="36">
        <f t="shared" si="63"/>
        <v>738794</v>
      </c>
      <c r="AH90" s="36">
        <f t="shared" si="64"/>
        <v>137121</v>
      </c>
      <c r="AI90" s="36">
        <f t="shared" si="65"/>
        <v>20185519</v>
      </c>
      <c r="AJ90" s="36">
        <f t="shared" si="66"/>
        <v>8223216</v>
      </c>
      <c r="AK90" s="36">
        <f t="shared" si="67"/>
        <v>9166383</v>
      </c>
      <c r="AL90" s="36">
        <f t="shared" si="68"/>
        <v>2588714</v>
      </c>
      <c r="AM90" s="36">
        <f t="shared" si="69"/>
        <v>207206</v>
      </c>
      <c r="AN90" s="36"/>
      <c r="AO90" s="3">
        <f t="shared" si="70"/>
        <v>0</v>
      </c>
      <c r="AP90" s="3">
        <f t="shared" si="71"/>
        <v>0</v>
      </c>
      <c r="AQ90" s="3">
        <f t="shared" ref="AQ90:AQ109" si="84">IF(AND(AE90&lt;=AE$111,AE91&gt;=AE$111),1,0)</f>
        <v>0</v>
      </c>
      <c r="AR90" s="3">
        <f t="shared" ref="AR90:AR109" si="85">IF(AND(AF90&lt;=AF$111,AF91&gt;=AF$111),1,0)</f>
        <v>0</v>
      </c>
      <c r="AS90" s="3">
        <f t="shared" ref="AS90:AS109" si="86">IF(AND(AG90&lt;=AG$111,AG91&gt;=AG$111),1,0)</f>
        <v>0</v>
      </c>
      <c r="AT90" s="3">
        <f t="shared" ref="AT90:AT109" si="87">IF(AND(AH90&lt;=AH$111,AH91&gt;=AH$111),1,0)</f>
        <v>0</v>
      </c>
      <c r="AU90" s="3">
        <f t="shared" ref="AU90:AU109" si="88">IF(AND(AI90&lt;=AI$111,AI91&gt;=AI$111),1,0)</f>
        <v>0</v>
      </c>
      <c r="AV90" s="3">
        <f t="shared" ref="AV90:AV109" si="89">IF(AND(AJ90&lt;=AJ$111,AJ91&gt;=AJ$111),1,0)</f>
        <v>0</v>
      </c>
      <c r="AW90" s="3">
        <f t="shared" ref="AW90:AW109" si="90">IF(AND(AK90&lt;=AK$111,AK91&gt;=AK$111),1,0)</f>
        <v>0</v>
      </c>
      <c r="AX90" s="3">
        <f t="shared" ref="AX90:AX109" si="91">IF(AND(AL90&lt;=AL$111,AL91&gt;=AL$111),1,0)</f>
        <v>0</v>
      </c>
      <c r="AY90" s="3">
        <f t="shared" ref="AY90:AY109" si="92">IF(AND(AM90&lt;=AM$111,AM91&gt;=AM$111),1,0)</f>
        <v>0</v>
      </c>
      <c r="AZ90" s="3">
        <v>0</v>
      </c>
    </row>
    <row r="91" spans="1:52" x14ac:dyDescent="0.35">
      <c r="A91" s="3">
        <v>1857</v>
      </c>
      <c r="B91" s="3">
        <v>81</v>
      </c>
      <c r="C91" s="30">
        <v>85929</v>
      </c>
      <c r="D91" s="30">
        <v>31953</v>
      </c>
      <c r="E91" s="30">
        <v>1848</v>
      </c>
      <c r="F91" s="30">
        <v>15052</v>
      </c>
      <c r="G91" s="30">
        <v>14930</v>
      </c>
      <c r="H91" s="30">
        <v>123</v>
      </c>
      <c r="I91" s="30">
        <v>53976</v>
      </c>
      <c r="J91" s="30">
        <v>5004</v>
      </c>
      <c r="K91" s="30">
        <v>7441</v>
      </c>
      <c r="L91" s="30">
        <v>41256</v>
      </c>
      <c r="M91" s="30">
        <v>275</v>
      </c>
      <c r="N91" s="30">
        <v>0</v>
      </c>
      <c r="O91" s="83">
        <v>2</v>
      </c>
      <c r="P91" s="84">
        <f>P90</f>
        <v>1658823</v>
      </c>
      <c r="Q91" s="84">
        <f>Q90</f>
        <v>837191</v>
      </c>
      <c r="R91" s="84">
        <f>R90</f>
        <v>837191</v>
      </c>
      <c r="S91" s="84">
        <f t="shared" ref="S91:Z91" si="93">S90</f>
        <v>0</v>
      </c>
      <c r="T91" s="84">
        <f t="shared" si="93"/>
        <v>0</v>
      </c>
      <c r="U91" s="84">
        <f t="shared" si="93"/>
        <v>0</v>
      </c>
      <c r="V91" s="84">
        <f t="shared" si="93"/>
        <v>821632</v>
      </c>
      <c r="W91" s="84">
        <f t="shared" si="93"/>
        <v>821632</v>
      </c>
      <c r="X91" s="84">
        <f t="shared" si="93"/>
        <v>0</v>
      </c>
      <c r="Y91" s="84">
        <f t="shared" si="93"/>
        <v>0</v>
      </c>
      <c r="Z91" s="84">
        <f t="shared" si="93"/>
        <v>0</v>
      </c>
      <c r="AA91" s="30"/>
      <c r="AB91" s="2">
        <v>81</v>
      </c>
      <c r="AC91" s="36">
        <f t="shared" si="59"/>
        <v>39034518</v>
      </c>
      <c r="AD91" s="36">
        <f t="shared" si="60"/>
        <v>18795023</v>
      </c>
      <c r="AE91" s="36">
        <f t="shared" si="61"/>
        <v>8761082</v>
      </c>
      <c r="AF91" s="36">
        <f t="shared" si="62"/>
        <v>9142973</v>
      </c>
      <c r="AG91" s="36">
        <f t="shared" si="63"/>
        <v>753724</v>
      </c>
      <c r="AH91" s="36">
        <f t="shared" si="64"/>
        <v>137244</v>
      </c>
      <c r="AI91" s="36">
        <f t="shared" si="65"/>
        <v>20239495</v>
      </c>
      <c r="AJ91" s="36">
        <f t="shared" si="66"/>
        <v>8228220</v>
      </c>
      <c r="AK91" s="36">
        <f t="shared" si="67"/>
        <v>9173824</v>
      </c>
      <c r="AL91" s="36">
        <f t="shared" si="68"/>
        <v>2629970</v>
      </c>
      <c r="AM91" s="36">
        <f t="shared" si="69"/>
        <v>207481</v>
      </c>
      <c r="AN91" s="36"/>
      <c r="AO91" s="3">
        <f t="shared" si="70"/>
        <v>0</v>
      </c>
      <c r="AP91" s="3">
        <f t="shared" si="71"/>
        <v>0</v>
      </c>
      <c r="AQ91" s="3">
        <f t="shared" si="84"/>
        <v>0</v>
      </c>
      <c r="AR91" s="3">
        <f t="shared" si="85"/>
        <v>0</v>
      </c>
      <c r="AS91" s="3">
        <f t="shared" si="86"/>
        <v>0</v>
      </c>
      <c r="AT91" s="3">
        <f t="shared" si="87"/>
        <v>0</v>
      </c>
      <c r="AU91" s="3">
        <f t="shared" si="88"/>
        <v>0</v>
      </c>
      <c r="AV91" s="3">
        <f t="shared" si="89"/>
        <v>0</v>
      </c>
      <c r="AW91" s="3">
        <f t="shared" si="90"/>
        <v>0</v>
      </c>
      <c r="AX91" s="3">
        <f t="shared" si="91"/>
        <v>0</v>
      </c>
      <c r="AY91" s="3">
        <f t="shared" si="92"/>
        <v>0</v>
      </c>
      <c r="AZ91" s="3">
        <v>0</v>
      </c>
    </row>
    <row r="92" spans="1:52" x14ac:dyDescent="0.35">
      <c r="A92" s="3">
        <v>1856</v>
      </c>
      <c r="B92" s="3">
        <v>82</v>
      </c>
      <c r="C92" s="30">
        <v>74793</v>
      </c>
      <c r="D92" s="30">
        <v>27500</v>
      </c>
      <c r="E92" s="30">
        <v>1533</v>
      </c>
      <c r="F92" s="30">
        <v>12299</v>
      </c>
      <c r="G92" s="30">
        <v>13563</v>
      </c>
      <c r="H92" s="30">
        <v>105</v>
      </c>
      <c r="I92" s="30">
        <v>47293</v>
      </c>
      <c r="J92" s="30">
        <v>4364</v>
      </c>
      <c r="K92" s="30">
        <v>5921</v>
      </c>
      <c r="L92" s="30">
        <v>36774</v>
      </c>
      <c r="M92" s="30">
        <v>234</v>
      </c>
      <c r="N92" s="30">
        <v>0</v>
      </c>
      <c r="O92" s="83">
        <v>2</v>
      </c>
      <c r="P92" s="84">
        <f>P78</f>
        <v>1723026</v>
      </c>
      <c r="Q92" s="84">
        <f>Q78</f>
        <v>865638</v>
      </c>
      <c r="R92" s="84">
        <f>R78</f>
        <v>865638</v>
      </c>
      <c r="S92" s="84">
        <f t="shared" ref="S92:Z92" si="94">S78</f>
        <v>0</v>
      </c>
      <c r="T92" s="84">
        <f t="shared" si="94"/>
        <v>0</v>
      </c>
      <c r="U92" s="84">
        <f t="shared" si="94"/>
        <v>0</v>
      </c>
      <c r="V92" s="84">
        <f t="shared" si="94"/>
        <v>857388</v>
      </c>
      <c r="W92" s="84">
        <f t="shared" si="94"/>
        <v>857388</v>
      </c>
      <c r="X92" s="84">
        <f t="shared" si="94"/>
        <v>0</v>
      </c>
      <c r="Y92" s="84">
        <f t="shared" si="94"/>
        <v>0</v>
      </c>
      <c r="Z92" s="84">
        <f t="shared" si="94"/>
        <v>0</v>
      </c>
      <c r="AA92" s="30"/>
      <c r="AB92" s="2">
        <v>82</v>
      </c>
      <c r="AC92" s="36">
        <f t="shared" si="59"/>
        <v>39109311</v>
      </c>
      <c r="AD92" s="36">
        <f t="shared" si="60"/>
        <v>18822523</v>
      </c>
      <c r="AE92" s="36">
        <f t="shared" si="61"/>
        <v>8762615</v>
      </c>
      <c r="AF92" s="36">
        <f t="shared" si="62"/>
        <v>9155272</v>
      </c>
      <c r="AG92" s="36">
        <f t="shared" si="63"/>
        <v>767287</v>
      </c>
      <c r="AH92" s="36">
        <f t="shared" si="64"/>
        <v>137349</v>
      </c>
      <c r="AI92" s="36">
        <f t="shared" si="65"/>
        <v>20286788</v>
      </c>
      <c r="AJ92" s="36">
        <f t="shared" si="66"/>
        <v>8232584</v>
      </c>
      <c r="AK92" s="36">
        <f t="shared" si="67"/>
        <v>9179745</v>
      </c>
      <c r="AL92" s="36">
        <f t="shared" si="68"/>
        <v>2666744</v>
      </c>
      <c r="AM92" s="36">
        <f t="shared" si="69"/>
        <v>207715</v>
      </c>
      <c r="AN92" s="36"/>
      <c r="AO92" s="3">
        <f t="shared" si="70"/>
        <v>0</v>
      </c>
      <c r="AP92" s="3">
        <f t="shared" si="71"/>
        <v>0</v>
      </c>
      <c r="AQ92" s="3">
        <f t="shared" si="84"/>
        <v>0</v>
      </c>
      <c r="AR92" s="3">
        <f t="shared" si="85"/>
        <v>0</v>
      </c>
      <c r="AS92" s="3">
        <f t="shared" si="86"/>
        <v>0</v>
      </c>
      <c r="AT92" s="3">
        <f t="shared" si="87"/>
        <v>0</v>
      </c>
      <c r="AU92" s="3">
        <f t="shared" si="88"/>
        <v>0</v>
      </c>
      <c r="AV92" s="3">
        <f t="shared" si="89"/>
        <v>0</v>
      </c>
      <c r="AW92" s="3">
        <f t="shared" si="90"/>
        <v>0</v>
      </c>
      <c r="AX92" s="3">
        <f t="shared" si="91"/>
        <v>0</v>
      </c>
      <c r="AY92" s="3">
        <f t="shared" si="92"/>
        <v>0</v>
      </c>
      <c r="AZ92" s="3">
        <v>0</v>
      </c>
    </row>
    <row r="93" spans="1:52" x14ac:dyDescent="0.35">
      <c r="A93" s="3">
        <v>1855</v>
      </c>
      <c r="B93" s="3">
        <v>83</v>
      </c>
      <c r="C93" s="30">
        <v>60892</v>
      </c>
      <c r="D93" s="30">
        <v>21342</v>
      </c>
      <c r="E93" s="30">
        <v>1153</v>
      </c>
      <c r="F93" s="30">
        <v>9157</v>
      </c>
      <c r="G93" s="30">
        <v>10973</v>
      </c>
      <c r="H93" s="30">
        <v>59</v>
      </c>
      <c r="I93" s="30">
        <v>39550</v>
      </c>
      <c r="J93" s="30">
        <v>3648</v>
      </c>
      <c r="K93" s="30">
        <v>4477</v>
      </c>
      <c r="L93" s="30">
        <v>31263</v>
      </c>
      <c r="M93" s="30">
        <v>162</v>
      </c>
      <c r="N93" s="30">
        <v>0</v>
      </c>
      <c r="O93" s="83">
        <v>2</v>
      </c>
      <c r="P93" s="81">
        <f t="shared" ref="P93:R94" si="95">P92</f>
        <v>1723026</v>
      </c>
      <c r="Q93" s="81">
        <f t="shared" si="95"/>
        <v>865638</v>
      </c>
      <c r="R93" s="81">
        <f t="shared" si="95"/>
        <v>865638</v>
      </c>
      <c r="S93" s="81">
        <f t="shared" ref="S93:Z94" si="96">S92</f>
        <v>0</v>
      </c>
      <c r="T93" s="81">
        <f t="shared" si="96"/>
        <v>0</v>
      </c>
      <c r="U93" s="81">
        <f t="shared" si="96"/>
        <v>0</v>
      </c>
      <c r="V93" s="81">
        <f t="shared" si="96"/>
        <v>857388</v>
      </c>
      <c r="W93" s="81">
        <f t="shared" si="96"/>
        <v>857388</v>
      </c>
      <c r="X93" s="81">
        <f t="shared" si="96"/>
        <v>0</v>
      </c>
      <c r="Y93" s="81">
        <f t="shared" si="96"/>
        <v>0</v>
      </c>
      <c r="Z93" s="81">
        <f t="shared" si="96"/>
        <v>0</v>
      </c>
      <c r="AA93" s="30"/>
      <c r="AB93" s="2">
        <v>83</v>
      </c>
      <c r="AC93" s="36">
        <f t="shared" si="59"/>
        <v>39170203</v>
      </c>
      <c r="AD93" s="36">
        <f t="shared" si="60"/>
        <v>18843865</v>
      </c>
      <c r="AE93" s="36">
        <f t="shared" si="61"/>
        <v>8763768</v>
      </c>
      <c r="AF93" s="36">
        <f t="shared" si="62"/>
        <v>9164429</v>
      </c>
      <c r="AG93" s="36">
        <f t="shared" si="63"/>
        <v>778260</v>
      </c>
      <c r="AH93" s="36">
        <f t="shared" si="64"/>
        <v>137408</v>
      </c>
      <c r="AI93" s="36">
        <f t="shared" si="65"/>
        <v>20326338</v>
      </c>
      <c r="AJ93" s="36">
        <f t="shared" si="66"/>
        <v>8236232</v>
      </c>
      <c r="AK93" s="36">
        <f t="shared" si="67"/>
        <v>9184222</v>
      </c>
      <c r="AL93" s="36">
        <f t="shared" si="68"/>
        <v>2698007</v>
      </c>
      <c r="AM93" s="36">
        <f t="shared" si="69"/>
        <v>207877</v>
      </c>
      <c r="AN93" s="36"/>
      <c r="AO93" s="3">
        <f t="shared" si="70"/>
        <v>0</v>
      </c>
      <c r="AP93" s="3">
        <f t="shared" si="71"/>
        <v>0</v>
      </c>
      <c r="AQ93" s="3">
        <f t="shared" si="84"/>
        <v>0</v>
      </c>
      <c r="AR93" s="3">
        <f t="shared" si="85"/>
        <v>0</v>
      </c>
      <c r="AS93" s="3">
        <f t="shared" si="86"/>
        <v>0</v>
      </c>
      <c r="AT93" s="3">
        <f t="shared" si="87"/>
        <v>0</v>
      </c>
      <c r="AU93" s="3">
        <f t="shared" si="88"/>
        <v>0</v>
      </c>
      <c r="AV93" s="3">
        <f t="shared" si="89"/>
        <v>0</v>
      </c>
      <c r="AW93" s="3">
        <f t="shared" si="90"/>
        <v>0</v>
      </c>
      <c r="AX93" s="3">
        <f t="shared" si="91"/>
        <v>0</v>
      </c>
      <c r="AY93" s="3">
        <f t="shared" si="92"/>
        <v>0</v>
      </c>
      <c r="AZ93" s="3">
        <v>0</v>
      </c>
    </row>
    <row r="94" spans="1:52" x14ac:dyDescent="0.35">
      <c r="A94" s="3">
        <v>1854</v>
      </c>
      <c r="B94" s="3">
        <v>84</v>
      </c>
      <c r="C94" s="30">
        <v>49160</v>
      </c>
      <c r="D94" s="30">
        <v>16900</v>
      </c>
      <c r="E94" s="30">
        <v>961</v>
      </c>
      <c r="F94" s="30">
        <v>6784</v>
      </c>
      <c r="G94" s="30">
        <v>9109</v>
      </c>
      <c r="H94" s="30">
        <v>46</v>
      </c>
      <c r="I94" s="30">
        <v>32260</v>
      </c>
      <c r="J94" s="30">
        <v>2979</v>
      </c>
      <c r="K94" s="30">
        <v>3497</v>
      </c>
      <c r="L94" s="30">
        <v>25640</v>
      </c>
      <c r="M94" s="30">
        <v>144</v>
      </c>
      <c r="N94" s="30">
        <v>0</v>
      </c>
      <c r="O94" s="83">
        <v>5</v>
      </c>
      <c r="P94" s="84">
        <f t="shared" si="95"/>
        <v>1723026</v>
      </c>
      <c r="Q94" s="84">
        <f t="shared" si="95"/>
        <v>865638</v>
      </c>
      <c r="R94" s="84">
        <f t="shared" si="95"/>
        <v>865638</v>
      </c>
      <c r="S94" s="84">
        <f t="shared" si="96"/>
        <v>0</v>
      </c>
      <c r="T94" s="84">
        <f t="shared" si="96"/>
        <v>0</v>
      </c>
      <c r="U94" s="84">
        <f t="shared" si="96"/>
        <v>0</v>
      </c>
      <c r="V94" s="84">
        <f t="shared" si="96"/>
        <v>857388</v>
      </c>
      <c r="W94" s="84">
        <f t="shared" si="96"/>
        <v>857388</v>
      </c>
      <c r="X94" s="84">
        <f t="shared" si="96"/>
        <v>0</v>
      </c>
      <c r="Y94" s="84">
        <f t="shared" si="96"/>
        <v>0</v>
      </c>
      <c r="Z94" s="84">
        <f t="shared" si="96"/>
        <v>0</v>
      </c>
      <c r="AA94" s="30"/>
      <c r="AB94" s="2">
        <v>84</v>
      </c>
      <c r="AC94" s="36">
        <f t="shared" si="59"/>
        <v>39219363</v>
      </c>
      <c r="AD94" s="36">
        <f t="shared" si="60"/>
        <v>18860765</v>
      </c>
      <c r="AE94" s="36">
        <f t="shared" si="61"/>
        <v>8764729</v>
      </c>
      <c r="AF94" s="36">
        <f t="shared" si="62"/>
        <v>9171213</v>
      </c>
      <c r="AG94" s="36">
        <f t="shared" si="63"/>
        <v>787369</v>
      </c>
      <c r="AH94" s="36">
        <f t="shared" si="64"/>
        <v>137454</v>
      </c>
      <c r="AI94" s="36">
        <f t="shared" si="65"/>
        <v>20358598</v>
      </c>
      <c r="AJ94" s="36">
        <f t="shared" si="66"/>
        <v>8239211</v>
      </c>
      <c r="AK94" s="36">
        <f t="shared" si="67"/>
        <v>9187719</v>
      </c>
      <c r="AL94" s="36">
        <f t="shared" si="68"/>
        <v>2723647</v>
      </c>
      <c r="AM94" s="36">
        <f t="shared" si="69"/>
        <v>208021</v>
      </c>
      <c r="AN94" s="36"/>
      <c r="AO94" s="3">
        <f t="shared" si="70"/>
        <v>0</v>
      </c>
      <c r="AP94" s="3">
        <f t="shared" si="71"/>
        <v>0</v>
      </c>
      <c r="AQ94" s="3">
        <f t="shared" si="84"/>
        <v>0</v>
      </c>
      <c r="AR94" s="3">
        <f t="shared" si="85"/>
        <v>0</v>
      </c>
      <c r="AS94" s="3">
        <f t="shared" si="86"/>
        <v>0</v>
      </c>
      <c r="AT94" s="3">
        <f t="shared" si="87"/>
        <v>0</v>
      </c>
      <c r="AU94" s="3">
        <f t="shared" si="88"/>
        <v>0</v>
      </c>
      <c r="AV94" s="3">
        <f t="shared" si="89"/>
        <v>0</v>
      </c>
      <c r="AW94" s="3">
        <f t="shared" si="90"/>
        <v>0</v>
      </c>
      <c r="AX94" s="3">
        <f t="shared" si="91"/>
        <v>0</v>
      </c>
      <c r="AY94" s="3">
        <f t="shared" si="92"/>
        <v>0</v>
      </c>
      <c r="AZ94" s="3">
        <v>0</v>
      </c>
    </row>
    <row r="95" spans="1:52" x14ac:dyDescent="0.35">
      <c r="A95" s="3">
        <v>1853</v>
      </c>
      <c r="B95" s="3">
        <v>85</v>
      </c>
      <c r="C95" s="30">
        <v>41524</v>
      </c>
      <c r="D95" s="30">
        <v>14208</v>
      </c>
      <c r="E95" s="30">
        <v>747</v>
      </c>
      <c r="F95" s="30">
        <v>5490</v>
      </c>
      <c r="G95" s="30">
        <v>7930</v>
      </c>
      <c r="H95" s="30">
        <v>41</v>
      </c>
      <c r="I95" s="30">
        <v>27316</v>
      </c>
      <c r="J95" s="30">
        <v>2396</v>
      </c>
      <c r="K95" s="30">
        <v>2532</v>
      </c>
      <c r="L95" s="30">
        <v>22265</v>
      </c>
      <c r="M95" s="30">
        <v>123</v>
      </c>
      <c r="N95" s="30">
        <v>0</v>
      </c>
      <c r="O95" s="83">
        <v>5</v>
      </c>
      <c r="P95" s="84">
        <f>P79</f>
        <v>1861654.7999999998</v>
      </c>
      <c r="Q95" s="84">
        <f>Q79</f>
        <v>937063.2</v>
      </c>
      <c r="R95" s="84">
        <f>R79</f>
        <v>937063.2</v>
      </c>
      <c r="S95" s="84">
        <f t="shared" ref="S95:Z95" si="97">S79</f>
        <v>0</v>
      </c>
      <c r="T95" s="84">
        <f t="shared" si="97"/>
        <v>0</v>
      </c>
      <c r="U95" s="84">
        <f t="shared" si="97"/>
        <v>0</v>
      </c>
      <c r="V95" s="84">
        <f t="shared" si="97"/>
        <v>924591.6</v>
      </c>
      <c r="W95" s="84">
        <f t="shared" si="97"/>
        <v>924591.6</v>
      </c>
      <c r="X95" s="84">
        <f t="shared" si="97"/>
        <v>0</v>
      </c>
      <c r="Y95" s="84">
        <f t="shared" si="97"/>
        <v>0</v>
      </c>
      <c r="Z95" s="84">
        <f t="shared" si="97"/>
        <v>0</v>
      </c>
      <c r="AA95" s="30"/>
      <c r="AB95" s="2">
        <v>85</v>
      </c>
      <c r="AC95" s="36">
        <f t="shared" si="59"/>
        <v>39260887</v>
      </c>
      <c r="AD95" s="36">
        <f t="shared" si="60"/>
        <v>18874973</v>
      </c>
      <c r="AE95" s="36">
        <f t="shared" si="61"/>
        <v>8765476</v>
      </c>
      <c r="AF95" s="36">
        <f t="shared" si="62"/>
        <v>9176703</v>
      </c>
      <c r="AG95" s="36">
        <f t="shared" si="63"/>
        <v>795299</v>
      </c>
      <c r="AH95" s="36">
        <f t="shared" si="64"/>
        <v>137495</v>
      </c>
      <c r="AI95" s="36">
        <f t="shared" si="65"/>
        <v>20385914</v>
      </c>
      <c r="AJ95" s="36">
        <f t="shared" si="66"/>
        <v>8241607</v>
      </c>
      <c r="AK95" s="36">
        <f t="shared" si="67"/>
        <v>9190251</v>
      </c>
      <c r="AL95" s="36">
        <f t="shared" si="68"/>
        <v>2745912</v>
      </c>
      <c r="AM95" s="36">
        <f t="shared" si="69"/>
        <v>208144</v>
      </c>
      <c r="AN95" s="36"/>
      <c r="AO95" s="3">
        <f t="shared" si="70"/>
        <v>0</v>
      </c>
      <c r="AP95" s="3">
        <f t="shared" si="71"/>
        <v>0</v>
      </c>
      <c r="AQ95" s="3">
        <f t="shared" si="84"/>
        <v>0</v>
      </c>
      <c r="AR95" s="3">
        <f t="shared" si="85"/>
        <v>0</v>
      </c>
      <c r="AS95" s="3">
        <f t="shared" si="86"/>
        <v>0</v>
      </c>
      <c r="AT95" s="3">
        <f t="shared" si="87"/>
        <v>0</v>
      </c>
      <c r="AU95" s="3">
        <f t="shared" si="88"/>
        <v>0</v>
      </c>
      <c r="AV95" s="3">
        <f t="shared" si="89"/>
        <v>0</v>
      </c>
      <c r="AW95" s="3">
        <f t="shared" si="90"/>
        <v>0</v>
      </c>
      <c r="AX95" s="3">
        <f t="shared" si="91"/>
        <v>0</v>
      </c>
      <c r="AY95" s="3">
        <f t="shared" si="92"/>
        <v>0</v>
      </c>
      <c r="AZ95" s="3">
        <v>0</v>
      </c>
    </row>
    <row r="96" spans="1:52" x14ac:dyDescent="0.35">
      <c r="A96" s="3">
        <v>1852</v>
      </c>
      <c r="B96" s="3">
        <v>86</v>
      </c>
      <c r="C96" s="30">
        <v>33799</v>
      </c>
      <c r="D96" s="30">
        <v>11081</v>
      </c>
      <c r="E96" s="30">
        <v>615</v>
      </c>
      <c r="F96" s="30">
        <v>4191</v>
      </c>
      <c r="G96" s="30">
        <v>6247</v>
      </c>
      <c r="H96" s="30">
        <v>28</v>
      </c>
      <c r="I96" s="30">
        <v>22718</v>
      </c>
      <c r="J96" s="30">
        <v>2029</v>
      </c>
      <c r="K96" s="30">
        <v>2001</v>
      </c>
      <c r="L96" s="30">
        <v>18610</v>
      </c>
      <c r="M96" s="30">
        <v>78</v>
      </c>
      <c r="N96" s="30">
        <v>0</v>
      </c>
      <c r="O96" s="82">
        <v>5</v>
      </c>
      <c r="P96" s="81">
        <f t="shared" ref="P96:R97" si="98">P95</f>
        <v>1861654.7999999998</v>
      </c>
      <c r="Q96" s="81">
        <f t="shared" si="98"/>
        <v>937063.2</v>
      </c>
      <c r="R96" s="81">
        <f t="shared" si="98"/>
        <v>937063.2</v>
      </c>
      <c r="S96" s="81">
        <f t="shared" ref="S96:Z97" si="99">S95</f>
        <v>0</v>
      </c>
      <c r="T96" s="81">
        <f t="shared" si="99"/>
        <v>0</v>
      </c>
      <c r="U96" s="81">
        <f t="shared" si="99"/>
        <v>0</v>
      </c>
      <c r="V96" s="81">
        <f t="shared" si="99"/>
        <v>924591.6</v>
      </c>
      <c r="W96" s="81">
        <f t="shared" si="99"/>
        <v>924591.6</v>
      </c>
      <c r="X96" s="81">
        <f t="shared" si="99"/>
        <v>0</v>
      </c>
      <c r="Y96" s="81">
        <f t="shared" si="99"/>
        <v>0</v>
      </c>
      <c r="Z96" s="81">
        <f t="shared" si="99"/>
        <v>0</v>
      </c>
      <c r="AA96" s="30"/>
      <c r="AB96" s="2">
        <v>86</v>
      </c>
      <c r="AC96" s="36">
        <f t="shared" si="59"/>
        <v>39294686</v>
      </c>
      <c r="AD96" s="36">
        <f t="shared" si="60"/>
        <v>18886054</v>
      </c>
      <c r="AE96" s="36">
        <f t="shared" si="61"/>
        <v>8766091</v>
      </c>
      <c r="AF96" s="36">
        <f t="shared" si="62"/>
        <v>9180894</v>
      </c>
      <c r="AG96" s="36">
        <f t="shared" si="63"/>
        <v>801546</v>
      </c>
      <c r="AH96" s="36">
        <f t="shared" si="64"/>
        <v>137523</v>
      </c>
      <c r="AI96" s="36">
        <f t="shared" si="65"/>
        <v>20408632</v>
      </c>
      <c r="AJ96" s="36">
        <f t="shared" si="66"/>
        <v>8243636</v>
      </c>
      <c r="AK96" s="36">
        <f t="shared" si="67"/>
        <v>9192252</v>
      </c>
      <c r="AL96" s="36">
        <f t="shared" si="68"/>
        <v>2764522</v>
      </c>
      <c r="AM96" s="36">
        <f t="shared" si="69"/>
        <v>208222</v>
      </c>
      <c r="AN96" s="36"/>
      <c r="AO96" s="3">
        <f t="shared" si="70"/>
        <v>0</v>
      </c>
      <c r="AP96" s="3">
        <f t="shared" si="71"/>
        <v>0</v>
      </c>
      <c r="AQ96" s="3">
        <f t="shared" si="84"/>
        <v>0</v>
      </c>
      <c r="AR96" s="3">
        <f t="shared" si="85"/>
        <v>0</v>
      </c>
      <c r="AS96" s="3">
        <f t="shared" si="86"/>
        <v>0</v>
      </c>
      <c r="AT96" s="3">
        <f t="shared" si="87"/>
        <v>0</v>
      </c>
      <c r="AU96" s="3">
        <f t="shared" si="88"/>
        <v>0</v>
      </c>
      <c r="AV96" s="3">
        <f t="shared" si="89"/>
        <v>0</v>
      </c>
      <c r="AW96" s="3">
        <f t="shared" si="90"/>
        <v>0</v>
      </c>
      <c r="AX96" s="3">
        <f t="shared" si="91"/>
        <v>0</v>
      </c>
      <c r="AY96" s="3">
        <f t="shared" si="92"/>
        <v>0</v>
      </c>
      <c r="AZ96" s="3">
        <v>0</v>
      </c>
    </row>
    <row r="97" spans="1:52" x14ac:dyDescent="0.35">
      <c r="A97" s="3">
        <v>1851</v>
      </c>
      <c r="B97" s="3">
        <v>87</v>
      </c>
      <c r="C97" s="30">
        <v>26077</v>
      </c>
      <c r="D97" s="30">
        <v>8512</v>
      </c>
      <c r="E97" s="30">
        <v>472</v>
      </c>
      <c r="F97" s="30">
        <v>2977</v>
      </c>
      <c r="G97" s="30">
        <v>5042</v>
      </c>
      <c r="H97" s="30">
        <v>21</v>
      </c>
      <c r="I97" s="30">
        <v>17565</v>
      </c>
      <c r="J97" s="30">
        <v>1605</v>
      </c>
      <c r="K97" s="30">
        <v>1359</v>
      </c>
      <c r="L97" s="30">
        <v>14526</v>
      </c>
      <c r="M97" s="30">
        <v>75</v>
      </c>
      <c r="N97" s="30">
        <v>0</v>
      </c>
      <c r="O97" s="83">
        <v>10</v>
      </c>
      <c r="P97" s="84">
        <f t="shared" si="98"/>
        <v>1861654.7999999998</v>
      </c>
      <c r="Q97" s="84">
        <f t="shared" si="98"/>
        <v>937063.2</v>
      </c>
      <c r="R97" s="84">
        <f t="shared" si="98"/>
        <v>937063.2</v>
      </c>
      <c r="S97" s="84">
        <f t="shared" si="99"/>
        <v>0</v>
      </c>
      <c r="T97" s="84">
        <f t="shared" si="99"/>
        <v>0</v>
      </c>
      <c r="U97" s="84">
        <f t="shared" si="99"/>
        <v>0</v>
      </c>
      <c r="V97" s="84">
        <f t="shared" si="99"/>
        <v>924591.6</v>
      </c>
      <c r="W97" s="84">
        <f t="shared" si="99"/>
        <v>924591.6</v>
      </c>
      <c r="X97" s="84">
        <f t="shared" si="99"/>
        <v>0</v>
      </c>
      <c r="Y97" s="84">
        <f t="shared" si="99"/>
        <v>0</v>
      </c>
      <c r="Z97" s="84">
        <f t="shared" si="99"/>
        <v>0</v>
      </c>
      <c r="AA97" s="30"/>
      <c r="AB97" s="2">
        <v>87</v>
      </c>
      <c r="AC97" s="36">
        <f t="shared" si="59"/>
        <v>39320763</v>
      </c>
      <c r="AD97" s="36">
        <f t="shared" si="60"/>
        <v>18894566</v>
      </c>
      <c r="AE97" s="36">
        <f t="shared" si="61"/>
        <v>8766563</v>
      </c>
      <c r="AF97" s="36">
        <f t="shared" si="62"/>
        <v>9183871</v>
      </c>
      <c r="AG97" s="36">
        <f t="shared" si="63"/>
        <v>806588</v>
      </c>
      <c r="AH97" s="36">
        <f t="shared" si="64"/>
        <v>137544</v>
      </c>
      <c r="AI97" s="36">
        <f t="shared" si="65"/>
        <v>20426197</v>
      </c>
      <c r="AJ97" s="36">
        <f t="shared" si="66"/>
        <v>8245241</v>
      </c>
      <c r="AK97" s="36">
        <f t="shared" si="67"/>
        <v>9193611</v>
      </c>
      <c r="AL97" s="36">
        <f t="shared" si="68"/>
        <v>2779048</v>
      </c>
      <c r="AM97" s="36">
        <f t="shared" si="69"/>
        <v>208297</v>
      </c>
      <c r="AN97" s="36"/>
      <c r="AO97" s="3">
        <f t="shared" si="70"/>
        <v>0</v>
      </c>
      <c r="AP97" s="3">
        <f t="shared" si="71"/>
        <v>0</v>
      </c>
      <c r="AQ97" s="3">
        <f t="shared" si="84"/>
        <v>0</v>
      </c>
      <c r="AR97" s="3">
        <f t="shared" si="85"/>
        <v>0</v>
      </c>
      <c r="AS97" s="3">
        <f t="shared" si="86"/>
        <v>0</v>
      </c>
      <c r="AT97" s="3">
        <f t="shared" si="87"/>
        <v>0</v>
      </c>
      <c r="AU97" s="3">
        <f t="shared" si="88"/>
        <v>0</v>
      </c>
      <c r="AV97" s="3">
        <f t="shared" si="89"/>
        <v>0</v>
      </c>
      <c r="AW97" s="3">
        <f t="shared" si="90"/>
        <v>0</v>
      </c>
      <c r="AX97" s="3">
        <f t="shared" si="91"/>
        <v>0</v>
      </c>
      <c r="AY97" s="3">
        <f t="shared" si="92"/>
        <v>0</v>
      </c>
      <c r="AZ97" s="3">
        <v>0</v>
      </c>
    </row>
    <row r="98" spans="1:52" x14ac:dyDescent="0.35">
      <c r="A98" s="3">
        <v>1850</v>
      </c>
      <c r="B98" s="3">
        <v>88</v>
      </c>
      <c r="C98" s="30">
        <v>20015</v>
      </c>
      <c r="D98" s="30">
        <v>6125</v>
      </c>
      <c r="E98" s="30">
        <v>395</v>
      </c>
      <c r="F98" s="30">
        <v>2018</v>
      </c>
      <c r="G98" s="30">
        <v>3694</v>
      </c>
      <c r="H98" s="30">
        <v>18</v>
      </c>
      <c r="I98" s="30">
        <v>13890</v>
      </c>
      <c r="J98" s="30">
        <v>1304</v>
      </c>
      <c r="K98" s="30">
        <v>1079</v>
      </c>
      <c r="L98" s="30">
        <v>11467</v>
      </c>
      <c r="M98" s="30">
        <v>40</v>
      </c>
      <c r="N98" s="30">
        <v>0</v>
      </c>
      <c r="O98" s="83">
        <v>10</v>
      </c>
      <c r="P98" s="84">
        <f>P80</f>
        <v>1956318</v>
      </c>
      <c r="Q98" s="84">
        <f>Q80</f>
        <v>988557</v>
      </c>
      <c r="R98" s="84">
        <f>R80</f>
        <v>988540.875</v>
      </c>
      <c r="S98" s="84">
        <f t="shared" ref="S98:Z98" si="100">S80</f>
        <v>16.125</v>
      </c>
      <c r="T98" s="84">
        <f t="shared" si="100"/>
        <v>0</v>
      </c>
      <c r="U98" s="84">
        <f t="shared" si="100"/>
        <v>0</v>
      </c>
      <c r="V98" s="84">
        <f t="shared" si="100"/>
        <v>967761</v>
      </c>
      <c r="W98" s="84">
        <f t="shared" si="100"/>
        <v>961137</v>
      </c>
      <c r="X98" s="84">
        <f t="shared" si="100"/>
        <v>6614.25</v>
      </c>
      <c r="Y98" s="84">
        <f t="shared" si="100"/>
        <v>8.625</v>
      </c>
      <c r="Z98" s="84">
        <f t="shared" si="100"/>
        <v>1.125</v>
      </c>
      <c r="AA98" s="30"/>
      <c r="AB98" s="2">
        <v>88</v>
      </c>
      <c r="AC98" s="36">
        <f t="shared" si="59"/>
        <v>39340778</v>
      </c>
      <c r="AD98" s="36">
        <f t="shared" si="60"/>
        <v>18900691</v>
      </c>
      <c r="AE98" s="36">
        <f t="shared" si="61"/>
        <v>8766958</v>
      </c>
      <c r="AF98" s="36">
        <f t="shared" si="62"/>
        <v>9185889</v>
      </c>
      <c r="AG98" s="36">
        <f t="shared" si="63"/>
        <v>810282</v>
      </c>
      <c r="AH98" s="36">
        <f t="shared" si="64"/>
        <v>137562</v>
      </c>
      <c r="AI98" s="36">
        <f t="shared" si="65"/>
        <v>20440087</v>
      </c>
      <c r="AJ98" s="36">
        <f t="shared" si="66"/>
        <v>8246545</v>
      </c>
      <c r="AK98" s="36">
        <f t="shared" si="67"/>
        <v>9194690</v>
      </c>
      <c r="AL98" s="36">
        <f t="shared" si="68"/>
        <v>2790515</v>
      </c>
      <c r="AM98" s="36">
        <f t="shared" si="69"/>
        <v>208337</v>
      </c>
      <c r="AN98" s="36"/>
      <c r="AO98" s="3">
        <f t="shared" si="70"/>
        <v>0</v>
      </c>
      <c r="AP98" s="3">
        <f t="shared" si="71"/>
        <v>0</v>
      </c>
      <c r="AQ98" s="3">
        <f t="shared" si="84"/>
        <v>0</v>
      </c>
      <c r="AR98" s="3">
        <f t="shared" si="85"/>
        <v>0</v>
      </c>
      <c r="AS98" s="3">
        <f t="shared" si="86"/>
        <v>0</v>
      </c>
      <c r="AT98" s="3">
        <f t="shared" si="87"/>
        <v>0</v>
      </c>
      <c r="AU98" s="3">
        <f t="shared" si="88"/>
        <v>0</v>
      </c>
      <c r="AV98" s="3">
        <f t="shared" si="89"/>
        <v>0</v>
      </c>
      <c r="AW98" s="3">
        <f t="shared" si="90"/>
        <v>0</v>
      </c>
      <c r="AX98" s="3">
        <f t="shared" si="91"/>
        <v>0</v>
      </c>
      <c r="AY98" s="3">
        <f t="shared" si="92"/>
        <v>0</v>
      </c>
      <c r="AZ98" s="3">
        <v>0</v>
      </c>
    </row>
    <row r="99" spans="1:52" x14ac:dyDescent="0.35">
      <c r="A99" s="3">
        <v>1849</v>
      </c>
      <c r="B99" s="3">
        <v>89</v>
      </c>
      <c r="C99" s="30">
        <v>13655</v>
      </c>
      <c r="D99" s="30">
        <v>3993</v>
      </c>
      <c r="E99" s="30">
        <v>226</v>
      </c>
      <c r="F99" s="30">
        <v>1226</v>
      </c>
      <c r="G99" s="30">
        <v>2534</v>
      </c>
      <c r="H99" s="30">
        <v>7</v>
      </c>
      <c r="I99" s="30">
        <v>9662</v>
      </c>
      <c r="J99" s="30">
        <v>786</v>
      </c>
      <c r="K99" s="30">
        <v>681</v>
      </c>
      <c r="L99" s="30">
        <v>8170</v>
      </c>
      <c r="M99" s="30">
        <v>25</v>
      </c>
      <c r="N99" s="30">
        <v>0</v>
      </c>
      <c r="O99" s="82">
        <v>10</v>
      </c>
      <c r="P99" s="81">
        <f t="shared" ref="P99:R100" si="101">P98</f>
        <v>1956318</v>
      </c>
      <c r="Q99" s="81">
        <f t="shared" si="101"/>
        <v>988557</v>
      </c>
      <c r="R99" s="81">
        <f t="shared" si="101"/>
        <v>988540.875</v>
      </c>
      <c r="S99" s="81">
        <f t="shared" ref="S99:Z100" si="102">S98</f>
        <v>16.125</v>
      </c>
      <c r="T99" s="81">
        <f t="shared" si="102"/>
        <v>0</v>
      </c>
      <c r="U99" s="81">
        <f t="shared" si="102"/>
        <v>0</v>
      </c>
      <c r="V99" s="81">
        <f t="shared" si="102"/>
        <v>967761</v>
      </c>
      <c r="W99" s="81">
        <f t="shared" si="102"/>
        <v>961137</v>
      </c>
      <c r="X99" s="81">
        <f t="shared" si="102"/>
        <v>6614.25</v>
      </c>
      <c r="Y99" s="81">
        <f t="shared" si="102"/>
        <v>8.625</v>
      </c>
      <c r="Z99" s="81">
        <f t="shared" si="102"/>
        <v>1.125</v>
      </c>
      <c r="AA99" s="30"/>
      <c r="AB99" s="2">
        <v>89</v>
      </c>
      <c r="AC99" s="36">
        <f t="shared" si="59"/>
        <v>39354433</v>
      </c>
      <c r="AD99" s="36">
        <f t="shared" si="60"/>
        <v>18904684</v>
      </c>
      <c r="AE99" s="36">
        <f t="shared" si="61"/>
        <v>8767184</v>
      </c>
      <c r="AF99" s="36">
        <f t="shared" si="62"/>
        <v>9187115</v>
      </c>
      <c r="AG99" s="36">
        <f t="shared" si="63"/>
        <v>812816</v>
      </c>
      <c r="AH99" s="36">
        <f t="shared" si="64"/>
        <v>137569</v>
      </c>
      <c r="AI99" s="36">
        <f t="shared" si="65"/>
        <v>20449749</v>
      </c>
      <c r="AJ99" s="36">
        <f t="shared" si="66"/>
        <v>8247331</v>
      </c>
      <c r="AK99" s="36">
        <f t="shared" si="67"/>
        <v>9195371</v>
      </c>
      <c r="AL99" s="36">
        <f t="shared" si="68"/>
        <v>2798685</v>
      </c>
      <c r="AM99" s="36">
        <f t="shared" si="69"/>
        <v>208362</v>
      </c>
      <c r="AN99" s="36"/>
      <c r="AO99" s="3">
        <f t="shared" si="70"/>
        <v>0</v>
      </c>
      <c r="AP99" s="3">
        <f t="shared" si="71"/>
        <v>0</v>
      </c>
      <c r="AQ99" s="3">
        <f t="shared" si="84"/>
        <v>0</v>
      </c>
      <c r="AR99" s="3">
        <f t="shared" si="85"/>
        <v>0</v>
      </c>
      <c r="AS99" s="3">
        <f t="shared" si="86"/>
        <v>0</v>
      </c>
      <c r="AT99" s="3">
        <f t="shared" si="87"/>
        <v>0</v>
      </c>
      <c r="AU99" s="3">
        <f t="shared" si="88"/>
        <v>0</v>
      </c>
      <c r="AV99" s="3">
        <f t="shared" si="89"/>
        <v>0</v>
      </c>
      <c r="AW99" s="3">
        <f t="shared" si="90"/>
        <v>0</v>
      </c>
      <c r="AX99" s="3">
        <f t="shared" si="91"/>
        <v>0</v>
      </c>
      <c r="AY99" s="3">
        <f t="shared" si="92"/>
        <v>0</v>
      </c>
      <c r="AZ99" s="3">
        <v>0</v>
      </c>
    </row>
    <row r="100" spans="1:52" x14ac:dyDescent="0.35">
      <c r="A100" s="3">
        <v>1848</v>
      </c>
      <c r="B100" s="3">
        <v>90</v>
      </c>
      <c r="C100" s="30">
        <v>10138</v>
      </c>
      <c r="D100" s="30">
        <v>2925</v>
      </c>
      <c r="E100" s="30">
        <v>184</v>
      </c>
      <c r="F100" s="30">
        <v>859</v>
      </c>
      <c r="G100" s="30">
        <v>1877</v>
      </c>
      <c r="H100" s="30">
        <v>5</v>
      </c>
      <c r="I100" s="30">
        <v>7213</v>
      </c>
      <c r="J100" s="30">
        <v>637</v>
      </c>
      <c r="K100" s="30">
        <v>499</v>
      </c>
      <c r="L100" s="30">
        <v>6062</v>
      </c>
      <c r="M100" s="30">
        <v>15</v>
      </c>
      <c r="N100" s="30">
        <v>0</v>
      </c>
      <c r="O100" s="83">
        <v>18</v>
      </c>
      <c r="P100" s="81">
        <f t="shared" si="101"/>
        <v>1956318</v>
      </c>
      <c r="Q100" s="81">
        <f t="shared" si="101"/>
        <v>988557</v>
      </c>
      <c r="R100" s="81">
        <f t="shared" si="101"/>
        <v>988540.875</v>
      </c>
      <c r="S100" s="81">
        <f t="shared" si="102"/>
        <v>16.125</v>
      </c>
      <c r="T100" s="81">
        <f t="shared" si="102"/>
        <v>0</v>
      </c>
      <c r="U100" s="81">
        <f t="shared" si="102"/>
        <v>0</v>
      </c>
      <c r="V100" s="81">
        <f t="shared" si="102"/>
        <v>967761</v>
      </c>
      <c r="W100" s="81">
        <f t="shared" si="102"/>
        <v>961137</v>
      </c>
      <c r="X100" s="81">
        <f t="shared" si="102"/>
        <v>6614.25</v>
      </c>
      <c r="Y100" s="81">
        <f t="shared" si="102"/>
        <v>8.625</v>
      </c>
      <c r="Z100" s="81">
        <f t="shared" si="102"/>
        <v>1.125</v>
      </c>
      <c r="AA100" s="30"/>
      <c r="AB100" s="2">
        <v>90</v>
      </c>
      <c r="AC100" s="36">
        <f t="shared" si="59"/>
        <v>39364571</v>
      </c>
      <c r="AD100" s="36">
        <f t="shared" si="60"/>
        <v>18907609</v>
      </c>
      <c r="AE100" s="36">
        <f t="shared" si="61"/>
        <v>8767368</v>
      </c>
      <c r="AF100" s="36">
        <f t="shared" si="62"/>
        <v>9187974</v>
      </c>
      <c r="AG100" s="36">
        <f t="shared" si="63"/>
        <v>814693</v>
      </c>
      <c r="AH100" s="36">
        <f t="shared" si="64"/>
        <v>137574</v>
      </c>
      <c r="AI100" s="36">
        <f t="shared" si="65"/>
        <v>20456962</v>
      </c>
      <c r="AJ100" s="36">
        <f t="shared" si="66"/>
        <v>8247968</v>
      </c>
      <c r="AK100" s="36">
        <f t="shared" si="67"/>
        <v>9195870</v>
      </c>
      <c r="AL100" s="36">
        <f t="shared" si="68"/>
        <v>2804747</v>
      </c>
      <c r="AM100" s="36">
        <f t="shared" si="69"/>
        <v>208377</v>
      </c>
      <c r="AN100" s="36"/>
      <c r="AO100" s="3">
        <f t="shared" si="70"/>
        <v>0</v>
      </c>
      <c r="AP100" s="3">
        <f t="shared" si="71"/>
        <v>0</v>
      </c>
      <c r="AQ100" s="3">
        <f t="shared" si="84"/>
        <v>0</v>
      </c>
      <c r="AR100" s="3">
        <f t="shared" si="85"/>
        <v>0</v>
      </c>
      <c r="AS100" s="3">
        <f t="shared" si="86"/>
        <v>0</v>
      </c>
      <c r="AT100" s="3">
        <f t="shared" si="87"/>
        <v>0</v>
      </c>
      <c r="AU100" s="3">
        <f t="shared" si="88"/>
        <v>0</v>
      </c>
      <c r="AV100" s="3">
        <f t="shared" si="89"/>
        <v>0</v>
      </c>
      <c r="AW100" s="3">
        <f t="shared" si="90"/>
        <v>0</v>
      </c>
      <c r="AX100" s="3">
        <f t="shared" si="91"/>
        <v>0</v>
      </c>
      <c r="AY100" s="3">
        <f t="shared" si="92"/>
        <v>0</v>
      </c>
      <c r="AZ100" s="3">
        <v>0</v>
      </c>
    </row>
    <row r="101" spans="1:52" x14ac:dyDescent="0.35">
      <c r="A101" s="3">
        <v>1847</v>
      </c>
      <c r="B101" s="3">
        <v>91</v>
      </c>
      <c r="C101" s="30">
        <v>6650</v>
      </c>
      <c r="D101" s="30">
        <v>1760</v>
      </c>
      <c r="E101" s="30">
        <v>127</v>
      </c>
      <c r="F101" s="30">
        <v>550</v>
      </c>
      <c r="G101" s="30">
        <v>1080</v>
      </c>
      <c r="H101" s="30">
        <v>3</v>
      </c>
      <c r="I101" s="30">
        <v>4890</v>
      </c>
      <c r="J101" s="30">
        <v>502</v>
      </c>
      <c r="K101" s="30">
        <v>351</v>
      </c>
      <c r="L101" s="30">
        <v>4018</v>
      </c>
      <c r="M101" s="30">
        <v>19</v>
      </c>
      <c r="N101" s="30">
        <v>0</v>
      </c>
      <c r="O101" s="83">
        <v>18</v>
      </c>
      <c r="P101" s="84">
        <f>P81</f>
        <v>1345391.1428571427</v>
      </c>
      <c r="Q101" s="84">
        <f>Q81</f>
        <v>678868.7142857142</v>
      </c>
      <c r="R101" s="84">
        <f>R81</f>
        <v>600105.42857142852</v>
      </c>
      <c r="S101" s="84">
        <f t="shared" ref="S101:Z101" si="103">S81</f>
        <v>78253.714285714275</v>
      </c>
      <c r="T101" s="84">
        <f t="shared" si="103"/>
        <v>304.28571428571428</v>
      </c>
      <c r="U101" s="84">
        <f t="shared" si="103"/>
        <v>205.28571428571428</v>
      </c>
      <c r="V101" s="84">
        <f t="shared" si="103"/>
        <v>666522.42857142852</v>
      </c>
      <c r="W101" s="84">
        <f t="shared" si="103"/>
        <v>410400.42857142852</v>
      </c>
      <c r="X101" s="84">
        <f t="shared" si="103"/>
        <v>252522.85714285713</v>
      </c>
      <c r="Y101" s="84">
        <f t="shared" si="103"/>
        <v>2006.1428571428571</v>
      </c>
      <c r="Z101" s="84">
        <f t="shared" si="103"/>
        <v>1593</v>
      </c>
      <c r="AA101" s="30"/>
      <c r="AB101" s="2">
        <v>91</v>
      </c>
      <c r="AC101" s="36">
        <f t="shared" si="59"/>
        <v>39371221</v>
      </c>
      <c r="AD101" s="36">
        <f t="shared" si="60"/>
        <v>18909369</v>
      </c>
      <c r="AE101" s="36">
        <f t="shared" si="61"/>
        <v>8767495</v>
      </c>
      <c r="AF101" s="36">
        <f t="shared" si="62"/>
        <v>9188524</v>
      </c>
      <c r="AG101" s="36">
        <f t="shared" si="63"/>
        <v>815773</v>
      </c>
      <c r="AH101" s="36">
        <f t="shared" si="64"/>
        <v>137577</v>
      </c>
      <c r="AI101" s="36">
        <f t="shared" si="65"/>
        <v>20461852</v>
      </c>
      <c r="AJ101" s="36">
        <f t="shared" si="66"/>
        <v>8248470</v>
      </c>
      <c r="AK101" s="36">
        <f t="shared" si="67"/>
        <v>9196221</v>
      </c>
      <c r="AL101" s="36">
        <f t="shared" si="68"/>
        <v>2808765</v>
      </c>
      <c r="AM101" s="36">
        <f t="shared" si="69"/>
        <v>208396</v>
      </c>
      <c r="AN101" s="36"/>
      <c r="AO101" s="3">
        <f t="shared" si="70"/>
        <v>0</v>
      </c>
      <c r="AP101" s="3">
        <f t="shared" si="71"/>
        <v>0</v>
      </c>
      <c r="AQ101" s="3">
        <f t="shared" si="84"/>
        <v>0</v>
      </c>
      <c r="AR101" s="3">
        <f t="shared" si="85"/>
        <v>0</v>
      </c>
      <c r="AS101" s="3">
        <f t="shared" si="86"/>
        <v>0</v>
      </c>
      <c r="AT101" s="3">
        <f t="shared" si="87"/>
        <v>0</v>
      </c>
      <c r="AU101" s="3">
        <f t="shared" si="88"/>
        <v>0</v>
      </c>
      <c r="AV101" s="3">
        <f t="shared" si="89"/>
        <v>0</v>
      </c>
      <c r="AW101" s="3">
        <f t="shared" si="90"/>
        <v>0</v>
      </c>
      <c r="AX101" s="3">
        <f t="shared" si="91"/>
        <v>0</v>
      </c>
      <c r="AY101" s="3">
        <f t="shared" si="92"/>
        <v>0</v>
      </c>
      <c r="AZ101" s="3">
        <v>0</v>
      </c>
    </row>
    <row r="102" spans="1:52" x14ac:dyDescent="0.35">
      <c r="A102" s="3">
        <v>1846</v>
      </c>
      <c r="B102" s="3">
        <v>92</v>
      </c>
      <c r="C102" s="30">
        <v>4616</v>
      </c>
      <c r="D102" s="30">
        <v>1389</v>
      </c>
      <c r="E102" s="30">
        <v>120</v>
      </c>
      <c r="F102" s="30">
        <v>370</v>
      </c>
      <c r="G102" s="30">
        <v>897</v>
      </c>
      <c r="H102" s="30">
        <v>2</v>
      </c>
      <c r="I102" s="30">
        <v>3227</v>
      </c>
      <c r="J102" s="30">
        <v>316</v>
      </c>
      <c r="K102" s="30">
        <v>150</v>
      </c>
      <c r="L102" s="30">
        <v>2755</v>
      </c>
      <c r="M102" s="30">
        <v>6</v>
      </c>
      <c r="N102" s="30">
        <v>0</v>
      </c>
      <c r="O102" s="82">
        <v>18</v>
      </c>
      <c r="P102" s="81">
        <f t="shared" ref="P102:R103" si="104">P101</f>
        <v>1345391.1428571427</v>
      </c>
      <c r="Q102" s="81">
        <f t="shared" si="104"/>
        <v>678868.7142857142</v>
      </c>
      <c r="R102" s="81">
        <f t="shared" si="104"/>
        <v>600105.42857142852</v>
      </c>
      <c r="S102" s="81">
        <f t="shared" ref="S102:Z103" si="105">S101</f>
        <v>78253.714285714275</v>
      </c>
      <c r="T102" s="81">
        <f t="shared" si="105"/>
        <v>304.28571428571428</v>
      </c>
      <c r="U102" s="81">
        <f t="shared" si="105"/>
        <v>205.28571428571428</v>
      </c>
      <c r="V102" s="81">
        <f t="shared" si="105"/>
        <v>666522.42857142852</v>
      </c>
      <c r="W102" s="81">
        <f t="shared" si="105"/>
        <v>410400.42857142852</v>
      </c>
      <c r="X102" s="81">
        <f t="shared" si="105"/>
        <v>252522.85714285713</v>
      </c>
      <c r="Y102" s="81">
        <f t="shared" si="105"/>
        <v>2006.1428571428571</v>
      </c>
      <c r="Z102" s="81">
        <f t="shared" si="105"/>
        <v>1593</v>
      </c>
      <c r="AA102" s="30"/>
      <c r="AB102" s="2">
        <v>92</v>
      </c>
      <c r="AC102" s="36">
        <f t="shared" si="59"/>
        <v>39375837</v>
      </c>
      <c r="AD102" s="36">
        <f t="shared" si="60"/>
        <v>18910758</v>
      </c>
      <c r="AE102" s="36">
        <f t="shared" si="61"/>
        <v>8767615</v>
      </c>
      <c r="AF102" s="36">
        <f t="shared" si="62"/>
        <v>9188894</v>
      </c>
      <c r="AG102" s="36">
        <f t="shared" si="63"/>
        <v>816670</v>
      </c>
      <c r="AH102" s="36">
        <f t="shared" si="64"/>
        <v>137579</v>
      </c>
      <c r="AI102" s="36">
        <f t="shared" si="65"/>
        <v>20465079</v>
      </c>
      <c r="AJ102" s="36">
        <f t="shared" si="66"/>
        <v>8248786</v>
      </c>
      <c r="AK102" s="36">
        <f t="shared" si="67"/>
        <v>9196371</v>
      </c>
      <c r="AL102" s="36">
        <f t="shared" si="68"/>
        <v>2811520</v>
      </c>
      <c r="AM102" s="36">
        <f t="shared" si="69"/>
        <v>208402</v>
      </c>
      <c r="AN102" s="36"/>
      <c r="AO102" s="3">
        <f t="shared" si="70"/>
        <v>0</v>
      </c>
      <c r="AP102" s="3">
        <f t="shared" si="71"/>
        <v>0</v>
      </c>
      <c r="AQ102" s="3">
        <f t="shared" si="84"/>
        <v>0</v>
      </c>
      <c r="AR102" s="3">
        <f t="shared" si="85"/>
        <v>0</v>
      </c>
      <c r="AS102" s="3">
        <f t="shared" si="86"/>
        <v>0</v>
      </c>
      <c r="AT102" s="3">
        <f t="shared" si="87"/>
        <v>0</v>
      </c>
      <c r="AU102" s="3">
        <f t="shared" si="88"/>
        <v>0</v>
      </c>
      <c r="AV102" s="3">
        <f t="shared" si="89"/>
        <v>0</v>
      </c>
      <c r="AW102" s="3">
        <f t="shared" si="90"/>
        <v>0</v>
      </c>
      <c r="AX102" s="3">
        <f t="shared" si="91"/>
        <v>0</v>
      </c>
      <c r="AY102" s="3">
        <f t="shared" si="92"/>
        <v>0</v>
      </c>
      <c r="AZ102" s="3">
        <v>0</v>
      </c>
    </row>
    <row r="103" spans="1:52" x14ac:dyDescent="0.35">
      <c r="A103" s="3">
        <v>1845</v>
      </c>
      <c r="B103" s="3">
        <v>93</v>
      </c>
      <c r="C103" s="30">
        <v>3410</v>
      </c>
      <c r="D103" s="30">
        <v>907</v>
      </c>
      <c r="E103" s="30"/>
      <c r="F103" s="30"/>
      <c r="G103" s="30"/>
      <c r="H103" s="30"/>
      <c r="I103" s="30">
        <v>2503</v>
      </c>
      <c r="J103" s="30"/>
      <c r="K103" s="30"/>
      <c r="L103" s="30"/>
      <c r="M103" s="30"/>
      <c r="N103" s="30">
        <v>0</v>
      </c>
      <c r="O103" s="83">
        <v>25</v>
      </c>
      <c r="P103" s="84">
        <f t="shared" si="104"/>
        <v>1345391.1428571427</v>
      </c>
      <c r="Q103" s="84">
        <f t="shared" si="104"/>
        <v>678868.7142857142</v>
      </c>
      <c r="R103" s="84">
        <f t="shared" si="104"/>
        <v>600105.42857142852</v>
      </c>
      <c r="S103" s="84">
        <f t="shared" si="105"/>
        <v>78253.714285714275</v>
      </c>
      <c r="T103" s="84">
        <f t="shared" si="105"/>
        <v>304.28571428571428</v>
      </c>
      <c r="U103" s="84">
        <f t="shared" si="105"/>
        <v>205.28571428571428</v>
      </c>
      <c r="V103" s="84">
        <f t="shared" si="105"/>
        <v>666522.42857142852</v>
      </c>
      <c r="W103" s="84">
        <f t="shared" si="105"/>
        <v>410400.42857142852</v>
      </c>
      <c r="X103" s="84">
        <f t="shared" si="105"/>
        <v>252522.85714285713</v>
      </c>
      <c r="Y103" s="84">
        <f t="shared" si="105"/>
        <v>2006.1428571428571</v>
      </c>
      <c r="Z103" s="84">
        <f t="shared" si="105"/>
        <v>1593</v>
      </c>
      <c r="AA103" s="30"/>
      <c r="AB103" s="2">
        <v>93</v>
      </c>
      <c r="AC103" s="36">
        <f t="shared" si="59"/>
        <v>39379247</v>
      </c>
      <c r="AD103" s="36">
        <f t="shared" si="60"/>
        <v>18911665</v>
      </c>
      <c r="AE103" s="36">
        <f t="shared" si="61"/>
        <v>8767615</v>
      </c>
      <c r="AF103" s="36">
        <f t="shared" si="62"/>
        <v>9188894</v>
      </c>
      <c r="AG103" s="36">
        <f t="shared" si="63"/>
        <v>816670</v>
      </c>
      <c r="AH103" s="36">
        <f t="shared" si="64"/>
        <v>137579</v>
      </c>
      <c r="AI103" s="36">
        <f t="shared" si="65"/>
        <v>20467582</v>
      </c>
      <c r="AJ103" s="36">
        <f t="shared" si="66"/>
        <v>8248786</v>
      </c>
      <c r="AK103" s="36">
        <f t="shared" si="67"/>
        <v>9196371</v>
      </c>
      <c r="AL103" s="36">
        <f t="shared" si="68"/>
        <v>2811520</v>
      </c>
      <c r="AM103" s="36">
        <f t="shared" si="69"/>
        <v>208402</v>
      </c>
      <c r="AN103" s="36"/>
      <c r="AO103" s="3">
        <f t="shared" si="70"/>
        <v>0</v>
      </c>
      <c r="AP103" s="3">
        <f t="shared" si="71"/>
        <v>0</v>
      </c>
      <c r="AQ103" s="3">
        <f t="shared" si="84"/>
        <v>0</v>
      </c>
      <c r="AR103" s="3">
        <f t="shared" si="85"/>
        <v>0</v>
      </c>
      <c r="AS103" s="3">
        <f t="shared" si="86"/>
        <v>0</v>
      </c>
      <c r="AT103" s="3">
        <f t="shared" si="87"/>
        <v>0</v>
      </c>
      <c r="AU103" s="3">
        <f t="shared" si="88"/>
        <v>0</v>
      </c>
      <c r="AV103" s="3">
        <f t="shared" si="89"/>
        <v>0</v>
      </c>
      <c r="AW103" s="3">
        <f t="shared" si="90"/>
        <v>0</v>
      </c>
      <c r="AX103" s="3">
        <f t="shared" si="91"/>
        <v>0</v>
      </c>
      <c r="AY103" s="3">
        <f t="shared" si="92"/>
        <v>0</v>
      </c>
      <c r="AZ103" s="36">
        <f t="shared" ref="AZ103:AZ109" si="106">C103</f>
        <v>3410</v>
      </c>
    </row>
    <row r="104" spans="1:52" x14ac:dyDescent="0.35">
      <c r="A104" s="3">
        <v>1844</v>
      </c>
      <c r="B104" s="3">
        <v>94</v>
      </c>
      <c r="C104" s="30">
        <v>2097</v>
      </c>
      <c r="D104" s="30">
        <v>521</v>
      </c>
      <c r="E104" s="30"/>
      <c r="F104" s="30"/>
      <c r="G104" s="30"/>
      <c r="H104" s="30"/>
      <c r="I104" s="30">
        <v>1576</v>
      </c>
      <c r="J104" s="30"/>
      <c r="K104" s="30"/>
      <c r="L104" s="30"/>
      <c r="M104" s="30"/>
      <c r="N104" s="30">
        <v>0</v>
      </c>
      <c r="O104" s="83">
        <v>25</v>
      </c>
      <c r="P104" s="84">
        <f>P82</f>
        <v>1870819</v>
      </c>
      <c r="Q104" s="84">
        <f>Q82</f>
        <v>947940</v>
      </c>
      <c r="R104" s="84">
        <f>R82</f>
        <v>231711.8</v>
      </c>
      <c r="S104" s="84">
        <f t="shared" ref="S104:Z104" si="107">S82</f>
        <v>695488.2</v>
      </c>
      <c r="T104" s="84">
        <f t="shared" si="107"/>
        <v>10739.8</v>
      </c>
      <c r="U104" s="84">
        <f t="shared" si="107"/>
        <v>10000.200000000001</v>
      </c>
      <c r="V104" s="84">
        <f t="shared" si="107"/>
        <v>922879</v>
      </c>
      <c r="W104" s="84">
        <f t="shared" si="107"/>
        <v>159916.79999999999</v>
      </c>
      <c r="X104" s="84">
        <f t="shared" si="107"/>
        <v>722783</v>
      </c>
      <c r="Y104" s="84">
        <f t="shared" si="107"/>
        <v>25552.6</v>
      </c>
      <c r="Z104" s="84">
        <f t="shared" si="107"/>
        <v>14626.6</v>
      </c>
      <c r="AA104" s="30"/>
      <c r="AB104" s="2">
        <v>94</v>
      </c>
      <c r="AC104" s="36">
        <f t="shared" si="59"/>
        <v>39381344</v>
      </c>
      <c r="AD104" s="36">
        <f t="shared" si="60"/>
        <v>18912186</v>
      </c>
      <c r="AE104" s="36">
        <f t="shared" si="61"/>
        <v>8767615</v>
      </c>
      <c r="AF104" s="36">
        <f t="shared" si="62"/>
        <v>9188894</v>
      </c>
      <c r="AG104" s="36">
        <f t="shared" si="63"/>
        <v>816670</v>
      </c>
      <c r="AH104" s="36">
        <f t="shared" si="64"/>
        <v>137579</v>
      </c>
      <c r="AI104" s="36">
        <f t="shared" si="65"/>
        <v>20469158</v>
      </c>
      <c r="AJ104" s="36">
        <f t="shared" si="66"/>
        <v>8248786</v>
      </c>
      <c r="AK104" s="36">
        <f t="shared" si="67"/>
        <v>9196371</v>
      </c>
      <c r="AL104" s="36">
        <f t="shared" si="68"/>
        <v>2811520</v>
      </c>
      <c r="AM104" s="36">
        <f t="shared" si="69"/>
        <v>208402</v>
      </c>
      <c r="AN104" s="36"/>
      <c r="AO104" s="3">
        <f t="shared" si="70"/>
        <v>0</v>
      </c>
      <c r="AP104" s="3">
        <f t="shared" si="71"/>
        <v>0</v>
      </c>
      <c r="AQ104" s="3">
        <f t="shared" si="84"/>
        <v>0</v>
      </c>
      <c r="AR104" s="3">
        <f t="shared" si="85"/>
        <v>0</v>
      </c>
      <c r="AS104" s="3">
        <f t="shared" si="86"/>
        <v>0</v>
      </c>
      <c r="AT104" s="3">
        <f t="shared" si="87"/>
        <v>0</v>
      </c>
      <c r="AU104" s="3">
        <f t="shared" si="88"/>
        <v>0</v>
      </c>
      <c r="AV104" s="3">
        <f t="shared" si="89"/>
        <v>0</v>
      </c>
      <c r="AW104" s="3">
        <f t="shared" si="90"/>
        <v>0</v>
      </c>
      <c r="AX104" s="3">
        <f t="shared" si="91"/>
        <v>0</v>
      </c>
      <c r="AY104" s="3">
        <f t="shared" si="92"/>
        <v>0</v>
      </c>
      <c r="AZ104" s="36">
        <f t="shared" si="106"/>
        <v>2097</v>
      </c>
    </row>
    <row r="105" spans="1:52" x14ac:dyDescent="0.35">
      <c r="A105" s="3">
        <v>1843</v>
      </c>
      <c r="B105" s="3">
        <v>95</v>
      </c>
      <c r="C105" s="30">
        <v>1263</v>
      </c>
      <c r="D105" s="30">
        <v>320</v>
      </c>
      <c r="E105" s="30"/>
      <c r="F105" s="30"/>
      <c r="G105" s="30"/>
      <c r="H105" s="30"/>
      <c r="I105" s="30">
        <v>943</v>
      </c>
      <c r="J105" s="30"/>
      <c r="K105" s="30"/>
      <c r="L105" s="30"/>
      <c r="M105" s="30"/>
      <c r="N105" s="30">
        <v>0</v>
      </c>
      <c r="O105" s="82">
        <v>25</v>
      </c>
      <c r="P105" s="81">
        <f t="shared" ref="P105:R106" si="108">P104</f>
        <v>1870819</v>
      </c>
      <c r="Q105" s="81">
        <f t="shared" si="108"/>
        <v>947940</v>
      </c>
      <c r="R105" s="81">
        <f t="shared" si="108"/>
        <v>231711.8</v>
      </c>
      <c r="S105" s="81">
        <f t="shared" ref="S105:Z106" si="109">S104</f>
        <v>695488.2</v>
      </c>
      <c r="T105" s="81">
        <f t="shared" si="109"/>
        <v>10739.8</v>
      </c>
      <c r="U105" s="81">
        <f t="shared" si="109"/>
        <v>10000.200000000001</v>
      </c>
      <c r="V105" s="81">
        <f t="shared" si="109"/>
        <v>922879</v>
      </c>
      <c r="W105" s="81">
        <f t="shared" si="109"/>
        <v>159916.79999999999</v>
      </c>
      <c r="X105" s="81">
        <f t="shared" si="109"/>
        <v>722783</v>
      </c>
      <c r="Y105" s="81">
        <f t="shared" si="109"/>
        <v>25552.6</v>
      </c>
      <c r="Z105" s="81">
        <f t="shared" si="109"/>
        <v>14626.6</v>
      </c>
      <c r="AA105" s="30"/>
      <c r="AB105" s="2">
        <v>95</v>
      </c>
      <c r="AC105" s="36">
        <f t="shared" si="59"/>
        <v>39382607</v>
      </c>
      <c r="AD105" s="36">
        <f t="shared" si="60"/>
        <v>18912506</v>
      </c>
      <c r="AE105" s="36">
        <f t="shared" si="61"/>
        <v>8767615</v>
      </c>
      <c r="AF105" s="36">
        <f t="shared" si="62"/>
        <v>9188894</v>
      </c>
      <c r="AG105" s="36">
        <f t="shared" si="63"/>
        <v>816670</v>
      </c>
      <c r="AH105" s="36">
        <f t="shared" si="64"/>
        <v>137579</v>
      </c>
      <c r="AI105" s="36">
        <f t="shared" si="65"/>
        <v>20470101</v>
      </c>
      <c r="AJ105" s="36">
        <f t="shared" si="66"/>
        <v>8248786</v>
      </c>
      <c r="AK105" s="36">
        <f t="shared" si="67"/>
        <v>9196371</v>
      </c>
      <c r="AL105" s="36">
        <f t="shared" si="68"/>
        <v>2811520</v>
      </c>
      <c r="AM105" s="36">
        <f t="shared" si="69"/>
        <v>208402</v>
      </c>
      <c r="AN105" s="36"/>
      <c r="AO105" s="3">
        <f t="shared" si="70"/>
        <v>0</v>
      </c>
      <c r="AP105" s="3">
        <f t="shared" si="71"/>
        <v>0</v>
      </c>
      <c r="AQ105" s="3">
        <f t="shared" si="84"/>
        <v>0</v>
      </c>
      <c r="AR105" s="3">
        <f t="shared" si="85"/>
        <v>0</v>
      </c>
      <c r="AS105" s="3">
        <f t="shared" si="86"/>
        <v>0</v>
      </c>
      <c r="AT105" s="3">
        <f t="shared" si="87"/>
        <v>0</v>
      </c>
      <c r="AU105" s="3">
        <f t="shared" si="88"/>
        <v>0</v>
      </c>
      <c r="AV105" s="3">
        <f t="shared" si="89"/>
        <v>0</v>
      </c>
      <c r="AW105" s="3">
        <f t="shared" si="90"/>
        <v>0</v>
      </c>
      <c r="AX105" s="3">
        <f t="shared" si="91"/>
        <v>0</v>
      </c>
      <c r="AY105" s="3">
        <f t="shared" si="92"/>
        <v>0</v>
      </c>
      <c r="AZ105" s="36">
        <f t="shared" si="106"/>
        <v>1263</v>
      </c>
    </row>
    <row r="106" spans="1:52" x14ac:dyDescent="0.35">
      <c r="A106" s="3">
        <v>1842</v>
      </c>
      <c r="B106" s="3">
        <v>96</v>
      </c>
      <c r="C106" s="30">
        <v>820</v>
      </c>
      <c r="D106" s="30">
        <v>185</v>
      </c>
      <c r="E106" s="30"/>
      <c r="F106" s="30"/>
      <c r="G106" s="30"/>
      <c r="H106" s="30"/>
      <c r="I106" s="30">
        <v>635</v>
      </c>
      <c r="J106" s="30"/>
      <c r="K106" s="30"/>
      <c r="L106" s="30"/>
      <c r="M106" s="30"/>
      <c r="N106" s="30">
        <v>0</v>
      </c>
      <c r="O106" s="83">
        <v>40</v>
      </c>
      <c r="P106" s="84">
        <f t="shared" si="108"/>
        <v>1870819</v>
      </c>
      <c r="Q106" s="84">
        <f t="shared" si="108"/>
        <v>947940</v>
      </c>
      <c r="R106" s="84">
        <f t="shared" si="108"/>
        <v>231711.8</v>
      </c>
      <c r="S106" s="84">
        <f t="shared" si="109"/>
        <v>695488.2</v>
      </c>
      <c r="T106" s="84">
        <f t="shared" si="109"/>
        <v>10739.8</v>
      </c>
      <c r="U106" s="84">
        <f t="shared" si="109"/>
        <v>10000.200000000001</v>
      </c>
      <c r="V106" s="84">
        <f t="shared" si="109"/>
        <v>922879</v>
      </c>
      <c r="W106" s="84">
        <f t="shared" si="109"/>
        <v>159916.79999999999</v>
      </c>
      <c r="X106" s="84">
        <f t="shared" si="109"/>
        <v>722783</v>
      </c>
      <c r="Y106" s="84">
        <f t="shared" si="109"/>
        <v>25552.6</v>
      </c>
      <c r="Z106" s="84">
        <f t="shared" si="109"/>
        <v>14626.6</v>
      </c>
      <c r="AA106" s="30"/>
      <c r="AB106" s="2">
        <v>96</v>
      </c>
      <c r="AC106" s="36">
        <f t="shared" si="59"/>
        <v>39383427</v>
      </c>
      <c r="AD106" s="36">
        <f t="shared" si="60"/>
        <v>18912691</v>
      </c>
      <c r="AE106" s="36">
        <f t="shared" si="61"/>
        <v>8767615</v>
      </c>
      <c r="AF106" s="36">
        <f t="shared" si="62"/>
        <v>9188894</v>
      </c>
      <c r="AG106" s="36">
        <f t="shared" si="63"/>
        <v>816670</v>
      </c>
      <c r="AH106" s="36">
        <f t="shared" si="64"/>
        <v>137579</v>
      </c>
      <c r="AI106" s="36">
        <f t="shared" si="65"/>
        <v>20470736</v>
      </c>
      <c r="AJ106" s="36">
        <f t="shared" si="66"/>
        <v>8248786</v>
      </c>
      <c r="AK106" s="36">
        <f t="shared" si="67"/>
        <v>9196371</v>
      </c>
      <c r="AL106" s="36">
        <f t="shared" si="68"/>
        <v>2811520</v>
      </c>
      <c r="AM106" s="36">
        <f t="shared" si="69"/>
        <v>208402</v>
      </c>
      <c r="AN106" s="36"/>
      <c r="AO106" s="3">
        <f t="shared" si="70"/>
        <v>0</v>
      </c>
      <c r="AP106" s="3">
        <f t="shared" si="71"/>
        <v>0</v>
      </c>
      <c r="AQ106" s="3">
        <f t="shared" si="84"/>
        <v>0</v>
      </c>
      <c r="AR106" s="3">
        <f t="shared" si="85"/>
        <v>0</v>
      </c>
      <c r="AS106" s="3">
        <f t="shared" si="86"/>
        <v>0</v>
      </c>
      <c r="AT106" s="3">
        <f t="shared" si="87"/>
        <v>0</v>
      </c>
      <c r="AU106" s="3">
        <f t="shared" si="88"/>
        <v>0</v>
      </c>
      <c r="AV106" s="3">
        <f t="shared" si="89"/>
        <v>0</v>
      </c>
      <c r="AW106" s="3">
        <f t="shared" si="90"/>
        <v>0</v>
      </c>
      <c r="AX106" s="3">
        <f t="shared" si="91"/>
        <v>0</v>
      </c>
      <c r="AY106" s="3">
        <f t="shared" si="92"/>
        <v>0</v>
      </c>
      <c r="AZ106" s="36">
        <f t="shared" si="106"/>
        <v>820</v>
      </c>
    </row>
    <row r="107" spans="1:52" x14ac:dyDescent="0.35">
      <c r="A107" s="3">
        <v>1841</v>
      </c>
      <c r="B107" s="3">
        <v>97</v>
      </c>
      <c r="C107" s="30">
        <v>499</v>
      </c>
      <c r="D107" s="30">
        <v>137</v>
      </c>
      <c r="E107" s="30"/>
      <c r="F107" s="30"/>
      <c r="G107" s="30"/>
      <c r="H107" s="30"/>
      <c r="I107" s="30">
        <v>362</v>
      </c>
      <c r="J107" s="30"/>
      <c r="K107" s="30"/>
      <c r="L107" s="30"/>
      <c r="M107" s="30"/>
      <c r="N107" s="30">
        <v>0</v>
      </c>
      <c r="O107" s="83">
        <v>40</v>
      </c>
      <c r="P107" s="84">
        <f>P83</f>
        <v>1490349.8</v>
      </c>
      <c r="Q107" s="84">
        <f>Q83</f>
        <v>672949.8</v>
      </c>
      <c r="R107" s="84">
        <f>R83</f>
        <v>63044.800000000003</v>
      </c>
      <c r="S107" s="84">
        <f t="shared" ref="S107:Z107" si="110">S83</f>
        <v>576104.4</v>
      </c>
      <c r="T107" s="84">
        <f t="shared" si="110"/>
        <v>23611.4</v>
      </c>
      <c r="U107" s="84">
        <f t="shared" si="110"/>
        <v>10189.200000000001</v>
      </c>
      <c r="V107" s="84">
        <f t="shared" si="110"/>
        <v>817400</v>
      </c>
      <c r="W107" s="84">
        <f t="shared" si="110"/>
        <v>100361.2</v>
      </c>
      <c r="X107" s="84">
        <f t="shared" si="110"/>
        <v>588504</v>
      </c>
      <c r="Y107" s="84">
        <f t="shared" si="110"/>
        <v>112920</v>
      </c>
      <c r="Z107" s="84">
        <f t="shared" si="110"/>
        <v>15614.8</v>
      </c>
      <c r="AA107" s="30"/>
      <c r="AB107" s="2">
        <v>97</v>
      </c>
      <c r="AC107" s="36">
        <f t="shared" si="59"/>
        <v>39383926</v>
      </c>
      <c r="AD107" s="36">
        <f t="shared" si="60"/>
        <v>18912828</v>
      </c>
      <c r="AE107" s="36">
        <f t="shared" si="61"/>
        <v>8767615</v>
      </c>
      <c r="AF107" s="36">
        <f t="shared" si="62"/>
        <v>9188894</v>
      </c>
      <c r="AG107" s="36">
        <f t="shared" si="63"/>
        <v>816670</v>
      </c>
      <c r="AH107" s="36">
        <f t="shared" si="64"/>
        <v>137579</v>
      </c>
      <c r="AI107" s="36">
        <f t="shared" si="65"/>
        <v>20471098</v>
      </c>
      <c r="AJ107" s="36">
        <f t="shared" si="66"/>
        <v>8248786</v>
      </c>
      <c r="AK107" s="36">
        <f t="shared" si="67"/>
        <v>9196371</v>
      </c>
      <c r="AL107" s="36">
        <f t="shared" si="68"/>
        <v>2811520</v>
      </c>
      <c r="AM107" s="36">
        <f t="shared" si="69"/>
        <v>208402</v>
      </c>
      <c r="AN107" s="36"/>
      <c r="AO107" s="3">
        <f t="shared" si="70"/>
        <v>0</v>
      </c>
      <c r="AP107" s="3">
        <f t="shared" si="71"/>
        <v>0</v>
      </c>
      <c r="AQ107" s="3">
        <f t="shared" si="84"/>
        <v>0</v>
      </c>
      <c r="AR107" s="3">
        <f t="shared" si="85"/>
        <v>0</v>
      </c>
      <c r="AS107" s="3">
        <f t="shared" si="86"/>
        <v>0</v>
      </c>
      <c r="AT107" s="3">
        <f t="shared" si="87"/>
        <v>0</v>
      </c>
      <c r="AU107" s="3">
        <f t="shared" si="88"/>
        <v>0</v>
      </c>
      <c r="AV107" s="3">
        <f t="shared" si="89"/>
        <v>0</v>
      </c>
      <c r="AW107" s="3">
        <f t="shared" si="90"/>
        <v>0</v>
      </c>
      <c r="AX107" s="3">
        <f t="shared" si="91"/>
        <v>0</v>
      </c>
      <c r="AY107" s="3">
        <f t="shared" si="92"/>
        <v>0</v>
      </c>
      <c r="AZ107" s="36">
        <f t="shared" si="106"/>
        <v>499</v>
      </c>
    </row>
    <row r="108" spans="1:52" x14ac:dyDescent="0.35">
      <c r="A108" s="3">
        <v>1840</v>
      </c>
      <c r="B108" s="3">
        <v>98</v>
      </c>
      <c r="C108" s="30">
        <v>481</v>
      </c>
      <c r="D108" s="30">
        <v>121</v>
      </c>
      <c r="E108" s="30"/>
      <c r="F108" s="30"/>
      <c r="G108" s="30"/>
      <c r="H108" s="30"/>
      <c r="I108" s="30">
        <v>360</v>
      </c>
      <c r="J108" s="30"/>
      <c r="K108" s="30"/>
      <c r="L108" s="30"/>
      <c r="M108" s="30"/>
      <c r="N108" s="30">
        <v>0</v>
      </c>
      <c r="O108" s="82">
        <v>40</v>
      </c>
      <c r="P108" s="81">
        <f t="shared" ref="P108:R109" si="111">P107</f>
        <v>1490349.8</v>
      </c>
      <c r="Q108" s="81">
        <f t="shared" si="111"/>
        <v>672949.8</v>
      </c>
      <c r="R108" s="81">
        <f t="shared" si="111"/>
        <v>63044.800000000003</v>
      </c>
      <c r="S108" s="81">
        <f t="shared" ref="S108:Z109" si="112">S107</f>
        <v>576104.4</v>
      </c>
      <c r="T108" s="81">
        <f t="shared" si="112"/>
        <v>23611.4</v>
      </c>
      <c r="U108" s="81">
        <f t="shared" si="112"/>
        <v>10189.200000000001</v>
      </c>
      <c r="V108" s="81">
        <f t="shared" si="112"/>
        <v>817400</v>
      </c>
      <c r="W108" s="81">
        <f t="shared" si="112"/>
        <v>100361.2</v>
      </c>
      <c r="X108" s="81">
        <f t="shared" si="112"/>
        <v>588504</v>
      </c>
      <c r="Y108" s="81">
        <f t="shared" si="112"/>
        <v>112920</v>
      </c>
      <c r="Z108" s="81">
        <f t="shared" si="112"/>
        <v>15614.8</v>
      </c>
      <c r="AA108" s="30"/>
      <c r="AB108" s="2">
        <v>98</v>
      </c>
      <c r="AC108" s="36">
        <f t="shared" si="59"/>
        <v>39384407</v>
      </c>
      <c r="AD108" s="36">
        <f t="shared" si="60"/>
        <v>18912949</v>
      </c>
      <c r="AE108" s="36">
        <f t="shared" si="61"/>
        <v>8767615</v>
      </c>
      <c r="AF108" s="36">
        <f t="shared" si="62"/>
        <v>9188894</v>
      </c>
      <c r="AG108" s="36">
        <f t="shared" si="63"/>
        <v>816670</v>
      </c>
      <c r="AH108" s="36">
        <f t="shared" si="64"/>
        <v>137579</v>
      </c>
      <c r="AI108" s="36">
        <f t="shared" si="65"/>
        <v>20471458</v>
      </c>
      <c r="AJ108" s="36">
        <f t="shared" si="66"/>
        <v>8248786</v>
      </c>
      <c r="AK108" s="36">
        <f t="shared" si="67"/>
        <v>9196371</v>
      </c>
      <c r="AL108" s="36">
        <f t="shared" si="68"/>
        <v>2811520</v>
      </c>
      <c r="AM108" s="36">
        <f t="shared" si="69"/>
        <v>208402</v>
      </c>
      <c r="AN108" s="36"/>
      <c r="AO108" s="3">
        <f t="shared" si="70"/>
        <v>0</v>
      </c>
      <c r="AP108" s="3">
        <f t="shared" si="71"/>
        <v>0</v>
      </c>
      <c r="AQ108" s="3">
        <f t="shared" si="84"/>
        <v>0</v>
      </c>
      <c r="AR108" s="3">
        <f t="shared" si="85"/>
        <v>0</v>
      </c>
      <c r="AS108" s="3">
        <f t="shared" si="86"/>
        <v>0</v>
      </c>
      <c r="AT108" s="3">
        <f t="shared" si="87"/>
        <v>0</v>
      </c>
      <c r="AU108" s="3">
        <f t="shared" si="88"/>
        <v>0</v>
      </c>
      <c r="AV108" s="3">
        <f t="shared" si="89"/>
        <v>0</v>
      </c>
      <c r="AW108" s="3">
        <f t="shared" si="90"/>
        <v>0</v>
      </c>
      <c r="AX108" s="3">
        <f t="shared" si="91"/>
        <v>0</v>
      </c>
      <c r="AY108" s="3">
        <f t="shared" si="92"/>
        <v>0</v>
      </c>
      <c r="AZ108" s="36">
        <f t="shared" si="106"/>
        <v>481</v>
      </c>
    </row>
    <row r="109" spans="1:52" x14ac:dyDescent="0.35">
      <c r="A109" s="3" t="s">
        <v>34</v>
      </c>
      <c r="B109" s="3" t="s">
        <v>35</v>
      </c>
      <c r="C109" s="30">
        <v>216</v>
      </c>
      <c r="D109" s="30">
        <v>48</v>
      </c>
      <c r="E109" s="30"/>
      <c r="F109" s="30"/>
      <c r="G109" s="30"/>
      <c r="H109" s="30"/>
      <c r="I109" s="30">
        <v>168</v>
      </c>
      <c r="J109" s="30"/>
      <c r="K109" s="30"/>
      <c r="L109" s="30"/>
      <c r="M109" s="30"/>
      <c r="N109" s="30">
        <v>0</v>
      </c>
      <c r="O109" s="83">
        <v>55</v>
      </c>
      <c r="P109" s="84">
        <f t="shared" si="111"/>
        <v>1490349.8</v>
      </c>
      <c r="Q109" s="84">
        <f t="shared" si="111"/>
        <v>672949.8</v>
      </c>
      <c r="R109" s="84">
        <f t="shared" si="111"/>
        <v>63044.800000000003</v>
      </c>
      <c r="S109" s="84">
        <f t="shared" si="112"/>
        <v>576104.4</v>
      </c>
      <c r="T109" s="84">
        <f t="shared" si="112"/>
        <v>23611.4</v>
      </c>
      <c r="U109" s="84">
        <f t="shared" si="112"/>
        <v>10189.200000000001</v>
      </c>
      <c r="V109" s="84">
        <f t="shared" si="112"/>
        <v>817400</v>
      </c>
      <c r="W109" s="84">
        <f t="shared" si="112"/>
        <v>100361.2</v>
      </c>
      <c r="X109" s="84">
        <f t="shared" si="112"/>
        <v>588504</v>
      </c>
      <c r="Y109" s="84">
        <f t="shared" si="112"/>
        <v>112920</v>
      </c>
      <c r="Z109" s="84">
        <f t="shared" si="112"/>
        <v>15614.8</v>
      </c>
      <c r="AA109" s="30"/>
      <c r="AB109" s="2">
        <v>99</v>
      </c>
      <c r="AC109" s="36">
        <f t="shared" si="59"/>
        <v>39384623</v>
      </c>
      <c r="AD109" s="36">
        <f t="shared" si="60"/>
        <v>18912997</v>
      </c>
      <c r="AE109" s="36">
        <f t="shared" si="61"/>
        <v>8767615</v>
      </c>
      <c r="AF109" s="36">
        <f t="shared" si="62"/>
        <v>9188894</v>
      </c>
      <c r="AG109" s="36">
        <f t="shared" si="63"/>
        <v>816670</v>
      </c>
      <c r="AH109" s="36">
        <f t="shared" si="64"/>
        <v>137579</v>
      </c>
      <c r="AI109" s="36">
        <f t="shared" si="65"/>
        <v>20471626</v>
      </c>
      <c r="AJ109" s="36">
        <f t="shared" si="66"/>
        <v>8248786</v>
      </c>
      <c r="AK109" s="36">
        <f t="shared" si="67"/>
        <v>9196371</v>
      </c>
      <c r="AL109" s="36">
        <f t="shared" si="68"/>
        <v>2811520</v>
      </c>
      <c r="AM109" s="36">
        <f t="shared" si="69"/>
        <v>208402</v>
      </c>
      <c r="AN109" s="36"/>
      <c r="AO109" s="3">
        <f t="shared" si="70"/>
        <v>0</v>
      </c>
      <c r="AP109" s="3">
        <f t="shared" si="71"/>
        <v>0</v>
      </c>
      <c r="AQ109" s="3">
        <f t="shared" si="84"/>
        <v>0</v>
      </c>
      <c r="AR109" s="3">
        <f t="shared" si="85"/>
        <v>0</v>
      </c>
      <c r="AS109" s="3">
        <f t="shared" si="86"/>
        <v>0</v>
      </c>
      <c r="AT109" s="3">
        <f t="shared" si="87"/>
        <v>0</v>
      </c>
      <c r="AU109" s="3">
        <f t="shared" si="88"/>
        <v>0</v>
      </c>
      <c r="AV109" s="3">
        <f t="shared" si="89"/>
        <v>0</v>
      </c>
      <c r="AW109" s="3">
        <f t="shared" si="90"/>
        <v>0</v>
      </c>
      <c r="AX109" s="3">
        <f t="shared" si="91"/>
        <v>0</v>
      </c>
      <c r="AY109" s="3">
        <f t="shared" si="92"/>
        <v>0</v>
      </c>
      <c r="AZ109" s="36">
        <f t="shared" si="106"/>
        <v>216</v>
      </c>
    </row>
    <row r="110" spans="1:52" x14ac:dyDescent="0.35">
      <c r="A110" s="4"/>
      <c r="B110" s="4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83">
        <v>55</v>
      </c>
      <c r="P110" s="84">
        <f>P84</f>
        <v>1248089.3999999999</v>
      </c>
      <c r="Q110" s="84">
        <f>Q84</f>
        <v>561564.9</v>
      </c>
      <c r="R110" s="84">
        <f>R84</f>
        <v>45703.799999999996</v>
      </c>
      <c r="S110" s="84">
        <f t="shared" ref="S110:Z110" si="113">S84</f>
        <v>455155.5</v>
      </c>
      <c r="T110" s="84">
        <f t="shared" si="113"/>
        <v>53583.899999999994</v>
      </c>
      <c r="U110" s="84">
        <f t="shared" si="113"/>
        <v>7121.7</v>
      </c>
      <c r="V110" s="84">
        <f t="shared" si="113"/>
        <v>686524.5</v>
      </c>
      <c r="W110" s="84">
        <f t="shared" si="113"/>
        <v>73185.899999999994</v>
      </c>
      <c r="X110" s="84">
        <f t="shared" si="113"/>
        <v>391112.39999999997</v>
      </c>
      <c r="Y110" s="84">
        <f t="shared" si="113"/>
        <v>212199.3</v>
      </c>
      <c r="Z110" s="84">
        <f t="shared" si="113"/>
        <v>10026.9</v>
      </c>
      <c r="AA110" s="30"/>
      <c r="AB110" s="2"/>
      <c r="AC110" s="2"/>
      <c r="AD110" s="36"/>
    </row>
    <row r="111" spans="1:52" x14ac:dyDescent="0.35">
      <c r="A111" s="142" t="s">
        <v>22</v>
      </c>
      <c r="B111" s="142"/>
      <c r="C111" s="30">
        <f>SUM(C10:C109)</f>
        <v>39384623</v>
      </c>
      <c r="D111" s="30">
        <f>IF(COUNTIF(D10:D109,".")=0,SUM(D10:D109),".")</f>
        <v>18912997</v>
      </c>
      <c r="E111" s="30">
        <f t="shared" ref="E111:H111" si="114">IF(COUNTIF(E10:E109,".")=0,SUM(E10:E109),".")</f>
        <v>8767615</v>
      </c>
      <c r="F111" s="30">
        <f t="shared" si="114"/>
        <v>9188894</v>
      </c>
      <c r="G111" s="30">
        <f t="shared" si="114"/>
        <v>816670</v>
      </c>
      <c r="H111" s="30">
        <f t="shared" si="114"/>
        <v>137579</v>
      </c>
      <c r="I111" s="30">
        <f t="shared" ref="I111:M111" si="115">IF(COUNTIF(I10:I109,". ")=0,SUM(I10:I109),". ")</f>
        <v>20471626</v>
      </c>
      <c r="J111" s="30">
        <f t="shared" si="115"/>
        <v>8248786</v>
      </c>
      <c r="K111" s="30">
        <f t="shared" si="115"/>
        <v>9196371</v>
      </c>
      <c r="L111" s="30">
        <f t="shared" si="115"/>
        <v>2811520</v>
      </c>
      <c r="M111" s="30">
        <f t="shared" si="115"/>
        <v>208402</v>
      </c>
      <c r="N111" s="30"/>
      <c r="O111" s="82">
        <v>55</v>
      </c>
      <c r="P111" s="81">
        <f t="shared" ref="P111:R112" si="116">P110</f>
        <v>1248089.3999999999</v>
      </c>
      <c r="Q111" s="81">
        <f t="shared" si="116"/>
        <v>561564.9</v>
      </c>
      <c r="R111" s="81">
        <f t="shared" si="116"/>
        <v>45703.799999999996</v>
      </c>
      <c r="S111" s="81">
        <f t="shared" ref="S111:Z112" si="117">S110</f>
        <v>455155.5</v>
      </c>
      <c r="T111" s="81">
        <f t="shared" si="117"/>
        <v>53583.899999999994</v>
      </c>
      <c r="U111" s="81">
        <f t="shared" si="117"/>
        <v>7121.7</v>
      </c>
      <c r="V111" s="81">
        <f t="shared" si="117"/>
        <v>686524.5</v>
      </c>
      <c r="W111" s="81">
        <f t="shared" si="117"/>
        <v>73185.899999999994</v>
      </c>
      <c r="X111" s="81">
        <f t="shared" si="117"/>
        <v>391112.39999999997</v>
      </c>
      <c r="Y111" s="81">
        <f t="shared" si="117"/>
        <v>212199.3</v>
      </c>
      <c r="Z111" s="81">
        <f t="shared" si="117"/>
        <v>10026.9</v>
      </c>
      <c r="AA111" s="30"/>
      <c r="AB111" s="2" t="s">
        <v>51</v>
      </c>
      <c r="AC111" s="3">
        <f>AC109/2</f>
        <v>19692311.5</v>
      </c>
      <c r="AD111" s="3">
        <f>AD109/2</f>
        <v>9456498.5</v>
      </c>
      <c r="AE111" s="3">
        <f t="shared" ref="AE111:AM111" si="118">AE109/2</f>
        <v>4383807.5</v>
      </c>
      <c r="AF111" s="3">
        <f t="shared" si="118"/>
        <v>4594447</v>
      </c>
      <c r="AG111" s="3">
        <f t="shared" si="118"/>
        <v>408335</v>
      </c>
      <c r="AH111" s="3">
        <f t="shared" si="118"/>
        <v>68789.5</v>
      </c>
      <c r="AI111" s="3">
        <f t="shared" si="118"/>
        <v>10235813</v>
      </c>
      <c r="AJ111" s="3">
        <f t="shared" si="118"/>
        <v>4124393</v>
      </c>
      <c r="AK111" s="3">
        <f t="shared" si="118"/>
        <v>4598185.5</v>
      </c>
      <c r="AL111" s="3">
        <f t="shared" si="118"/>
        <v>1405760</v>
      </c>
      <c r="AM111" s="3">
        <f t="shared" si="118"/>
        <v>104201</v>
      </c>
      <c r="AO111" s="3">
        <f>SUM(AO10:AO109)</f>
        <v>1</v>
      </c>
      <c r="AP111" s="3">
        <f>SUM(AP10:AP109)</f>
        <v>1</v>
      </c>
      <c r="AQ111" s="3">
        <f t="shared" ref="AQ111:AW111" si="119">SUM(AQ10:AQ109)</f>
        <v>1</v>
      </c>
      <c r="AR111" s="3">
        <f t="shared" si="119"/>
        <v>1</v>
      </c>
      <c r="AS111" s="3">
        <f t="shared" si="119"/>
        <v>1</v>
      </c>
      <c r="AT111" s="3">
        <f t="shared" si="119"/>
        <v>1</v>
      </c>
      <c r="AU111" s="3">
        <f t="shared" si="119"/>
        <v>1</v>
      </c>
      <c r="AV111" s="3">
        <f t="shared" si="119"/>
        <v>1</v>
      </c>
      <c r="AW111" s="3">
        <f t="shared" si="119"/>
        <v>1</v>
      </c>
      <c r="AX111" s="3">
        <f t="shared" ref="AX111:AY111" si="120">SUM(AX10:AX109)</f>
        <v>1</v>
      </c>
      <c r="AY111" s="3">
        <f t="shared" si="120"/>
        <v>1</v>
      </c>
    </row>
    <row r="112" spans="1:52" x14ac:dyDescent="0.35">
      <c r="A112" s="32"/>
      <c r="B112" s="32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83">
        <v>65</v>
      </c>
      <c r="P112" s="81">
        <f t="shared" si="116"/>
        <v>1248089.3999999999</v>
      </c>
      <c r="Q112" s="81">
        <f t="shared" si="116"/>
        <v>561564.9</v>
      </c>
      <c r="R112" s="81">
        <f t="shared" si="116"/>
        <v>45703.799999999996</v>
      </c>
      <c r="S112" s="81">
        <f t="shared" si="117"/>
        <v>455155.5</v>
      </c>
      <c r="T112" s="81">
        <f t="shared" si="117"/>
        <v>53583.899999999994</v>
      </c>
      <c r="U112" s="81">
        <f t="shared" si="117"/>
        <v>7121.7</v>
      </c>
      <c r="V112" s="81">
        <f t="shared" si="117"/>
        <v>686524.5</v>
      </c>
      <c r="W112" s="81">
        <f t="shared" si="117"/>
        <v>73185.899999999994</v>
      </c>
      <c r="X112" s="81">
        <f t="shared" si="117"/>
        <v>391112.39999999997</v>
      </c>
      <c r="Y112" s="81">
        <f t="shared" si="117"/>
        <v>212199.3</v>
      </c>
      <c r="Z112" s="81">
        <f t="shared" si="117"/>
        <v>10026.9</v>
      </c>
      <c r="AA112" s="30"/>
      <c r="AB112" s="2"/>
      <c r="AC112" s="2"/>
    </row>
    <row r="113" spans="1:39" x14ac:dyDescent="0.35">
      <c r="A113" s="142" t="s">
        <v>23</v>
      </c>
      <c r="B113" s="142"/>
      <c r="C113" s="30">
        <f>SUM(C10:C29)</f>
        <v>12227489</v>
      </c>
      <c r="D113" s="30">
        <f>SUM(D10:D29)</f>
        <v>6158568</v>
      </c>
      <c r="E113" s="30">
        <f t="shared" ref="E113:M113" si="121">IF(COUNTIF(E10:E29,". ")=0,SUM(E10:E29),". ")</f>
        <v>6153316</v>
      </c>
      <c r="F113" s="30">
        <f t="shared" si="121"/>
        <v>5249</v>
      </c>
      <c r="G113" s="30">
        <f t="shared" si="121"/>
        <v>2</v>
      </c>
      <c r="H113" s="30">
        <f t="shared" si="121"/>
        <v>1</v>
      </c>
      <c r="I113" s="30">
        <f t="shared" si="121"/>
        <v>6068921</v>
      </c>
      <c r="J113" s="30">
        <f t="shared" si="121"/>
        <v>5972488</v>
      </c>
      <c r="K113" s="30">
        <f t="shared" si="121"/>
        <v>96150</v>
      </c>
      <c r="L113" s="30">
        <f t="shared" si="121"/>
        <v>181</v>
      </c>
      <c r="M113" s="30">
        <f t="shared" si="121"/>
        <v>102</v>
      </c>
      <c r="N113" s="30"/>
      <c r="O113" s="83">
        <v>65</v>
      </c>
      <c r="P113" s="84">
        <f>P85</f>
        <v>722697.6</v>
      </c>
      <c r="Q113" s="84">
        <f>Q85</f>
        <v>310214.8</v>
      </c>
      <c r="R113" s="84">
        <f>R85</f>
        <v>23656.2</v>
      </c>
      <c r="S113" s="84">
        <f t="shared" ref="S113:Z113" si="122">S85</f>
        <v>210131.20000000001</v>
      </c>
      <c r="T113" s="84">
        <f t="shared" si="122"/>
        <v>74066.2</v>
      </c>
      <c r="U113" s="84">
        <f t="shared" si="122"/>
        <v>2361.1999999999998</v>
      </c>
      <c r="V113" s="84">
        <f t="shared" si="122"/>
        <v>412482.8</v>
      </c>
      <c r="W113" s="84">
        <f t="shared" si="122"/>
        <v>43392.4</v>
      </c>
      <c r="X113" s="84">
        <f t="shared" si="122"/>
        <v>137914.4</v>
      </c>
      <c r="Y113" s="84">
        <f t="shared" si="122"/>
        <v>227475.8</v>
      </c>
      <c r="Z113" s="84">
        <f t="shared" si="122"/>
        <v>3700.2</v>
      </c>
      <c r="AA113" s="30"/>
      <c r="AB113" s="42" t="s">
        <v>52</v>
      </c>
      <c r="AC113" s="3">
        <f t="shared" ref="AC113:AM113" si="123">SUMPRODUCT($AB10:$AB109,AO10:AO109)</f>
        <v>32</v>
      </c>
      <c r="AD113" s="3">
        <f t="shared" si="123"/>
        <v>31</v>
      </c>
      <c r="AE113" s="3">
        <f t="shared" si="123"/>
        <v>13</v>
      </c>
      <c r="AF113" s="3">
        <f t="shared" si="123"/>
        <v>43</v>
      </c>
      <c r="AG113" s="3">
        <f t="shared" si="123"/>
        <v>66</v>
      </c>
      <c r="AH113" s="3">
        <f t="shared" si="123"/>
        <v>43</v>
      </c>
      <c r="AI113" s="3">
        <f t="shared" si="123"/>
        <v>34</v>
      </c>
      <c r="AJ113" s="3">
        <f t="shared" si="123"/>
        <v>12</v>
      </c>
      <c r="AK113" s="3">
        <f t="shared" si="123"/>
        <v>40</v>
      </c>
      <c r="AL113" s="3">
        <f t="shared" si="123"/>
        <v>64</v>
      </c>
      <c r="AM113" s="3">
        <f t="shared" si="123"/>
        <v>43</v>
      </c>
    </row>
    <row r="114" spans="1:39" x14ac:dyDescent="0.35">
      <c r="A114" s="142" t="s">
        <v>24</v>
      </c>
      <c r="B114" s="142"/>
      <c r="C114" s="30">
        <f>SUM(C30:C69)</f>
        <v>20989406</v>
      </c>
      <c r="D114" s="30">
        <f>SUM(D30:D69)</f>
        <v>10097264</v>
      </c>
      <c r="E114" s="30">
        <f t="shared" ref="E114:M114" si="124">IF(COUNTIF(E30:E69,". ")=0,SUM(E30:E69),". ")</f>
        <v>2411138</v>
      </c>
      <c r="F114" s="30">
        <f t="shared" si="124"/>
        <v>7326563</v>
      </c>
      <c r="G114" s="30">
        <f t="shared" si="124"/>
        <v>245090</v>
      </c>
      <c r="H114" s="30">
        <f t="shared" si="124"/>
        <v>114473</v>
      </c>
      <c r="I114" s="30">
        <f t="shared" si="124"/>
        <v>10892142</v>
      </c>
      <c r="J114" s="30">
        <f t="shared" si="124"/>
        <v>1910473</v>
      </c>
      <c r="K114" s="30">
        <f t="shared" si="124"/>
        <v>7789947</v>
      </c>
      <c r="L114" s="30">
        <f t="shared" si="124"/>
        <v>1017981</v>
      </c>
      <c r="M114" s="30">
        <f t="shared" si="124"/>
        <v>173741</v>
      </c>
      <c r="N114" s="30"/>
      <c r="O114" s="83">
        <v>65</v>
      </c>
      <c r="P114" s="84">
        <f t="shared" ref="P114:R115" si="125">P113</f>
        <v>722697.6</v>
      </c>
      <c r="Q114" s="84">
        <f t="shared" si="125"/>
        <v>310214.8</v>
      </c>
      <c r="R114" s="84">
        <f t="shared" si="125"/>
        <v>23656.2</v>
      </c>
      <c r="S114" s="84">
        <f t="shared" ref="S114:Z115" si="126">S113</f>
        <v>210131.20000000001</v>
      </c>
      <c r="T114" s="84">
        <f t="shared" si="126"/>
        <v>74066.2</v>
      </c>
      <c r="U114" s="84">
        <f t="shared" si="126"/>
        <v>2361.1999999999998</v>
      </c>
      <c r="V114" s="84">
        <f t="shared" si="126"/>
        <v>412482.8</v>
      </c>
      <c r="W114" s="84">
        <f t="shared" si="126"/>
        <v>43392.4</v>
      </c>
      <c r="X114" s="84">
        <f t="shared" si="126"/>
        <v>137914.4</v>
      </c>
      <c r="Y114" s="84">
        <f t="shared" si="126"/>
        <v>227475.8</v>
      </c>
      <c r="Z114" s="84">
        <f t="shared" si="126"/>
        <v>3700.2</v>
      </c>
      <c r="AA114" s="30"/>
      <c r="AB114" s="42" t="s">
        <v>53</v>
      </c>
      <c r="AC114" s="3">
        <f t="shared" ref="AC114:AM114" si="127">SUMPRODUCT($AB11:$AB110,AO10:AO109)</f>
        <v>33</v>
      </c>
      <c r="AD114" s="3">
        <f t="shared" si="127"/>
        <v>32</v>
      </c>
      <c r="AE114" s="3">
        <f t="shared" si="127"/>
        <v>14</v>
      </c>
      <c r="AF114" s="3">
        <f t="shared" si="127"/>
        <v>44</v>
      </c>
      <c r="AG114" s="3">
        <f t="shared" si="127"/>
        <v>67</v>
      </c>
      <c r="AH114" s="3">
        <f t="shared" si="127"/>
        <v>44</v>
      </c>
      <c r="AI114" s="3">
        <f t="shared" si="127"/>
        <v>35</v>
      </c>
      <c r="AJ114" s="3">
        <f t="shared" si="127"/>
        <v>13</v>
      </c>
      <c r="AK114" s="3">
        <f t="shared" si="127"/>
        <v>41</v>
      </c>
      <c r="AL114" s="3">
        <f t="shared" si="127"/>
        <v>65</v>
      </c>
      <c r="AM114" s="3">
        <f t="shared" si="127"/>
        <v>44</v>
      </c>
    </row>
    <row r="115" spans="1:39" x14ac:dyDescent="0.35">
      <c r="A115" s="142" t="s">
        <v>25</v>
      </c>
      <c r="B115" s="142"/>
      <c r="C115" s="30">
        <f>SUM(C70:C109)</f>
        <v>6167728</v>
      </c>
      <c r="D115" s="30">
        <f>SUM(D70:D109)</f>
        <v>2657165</v>
      </c>
      <c r="E115" s="30">
        <f t="shared" ref="E115:M115" si="128">IF(COUNTIF(E70:E109,". ")=0,SUM(E70:E109),". ")</f>
        <v>203161</v>
      </c>
      <c r="F115" s="30">
        <f t="shared" si="128"/>
        <v>1857082</v>
      </c>
      <c r="G115" s="30">
        <f t="shared" si="128"/>
        <v>571578</v>
      </c>
      <c r="H115" s="30">
        <f t="shared" si="128"/>
        <v>23105</v>
      </c>
      <c r="I115" s="30">
        <f t="shared" si="128"/>
        <v>3510563</v>
      </c>
      <c r="J115" s="30">
        <f t="shared" si="128"/>
        <v>365825</v>
      </c>
      <c r="K115" s="30">
        <f t="shared" si="128"/>
        <v>1310274</v>
      </c>
      <c r="L115" s="30">
        <f t="shared" si="128"/>
        <v>1793358</v>
      </c>
      <c r="M115" s="30">
        <f t="shared" si="128"/>
        <v>34559</v>
      </c>
      <c r="N115" s="30"/>
      <c r="O115" s="83">
        <v>80</v>
      </c>
      <c r="P115" s="84">
        <f t="shared" si="125"/>
        <v>722697.6</v>
      </c>
      <c r="Q115" s="84">
        <f t="shared" si="125"/>
        <v>310214.8</v>
      </c>
      <c r="R115" s="84">
        <f t="shared" si="125"/>
        <v>23656.2</v>
      </c>
      <c r="S115" s="84">
        <f t="shared" si="126"/>
        <v>210131.20000000001</v>
      </c>
      <c r="T115" s="84">
        <f t="shared" si="126"/>
        <v>74066.2</v>
      </c>
      <c r="U115" s="84">
        <f t="shared" si="126"/>
        <v>2361.1999999999998</v>
      </c>
      <c r="V115" s="84">
        <f t="shared" si="126"/>
        <v>412482.8</v>
      </c>
      <c r="W115" s="84">
        <f t="shared" si="126"/>
        <v>43392.4</v>
      </c>
      <c r="X115" s="84">
        <f t="shared" si="126"/>
        <v>137914.4</v>
      </c>
      <c r="Y115" s="84">
        <f t="shared" si="126"/>
        <v>227475.8</v>
      </c>
      <c r="Z115" s="84">
        <f t="shared" si="126"/>
        <v>3700.2</v>
      </c>
      <c r="AA115" s="30"/>
      <c r="AB115" s="43" t="s">
        <v>54</v>
      </c>
      <c r="AC115" s="3">
        <f>AC114-AC113</f>
        <v>1</v>
      </c>
      <c r="AD115" s="3">
        <f>AD114-AD113</f>
        <v>1</v>
      </c>
      <c r="AE115" s="3">
        <f>AE114-AE113</f>
        <v>1</v>
      </c>
      <c r="AF115" s="3">
        <f t="shared" ref="AF115:AM115" si="129">AF114-AF113</f>
        <v>1</v>
      </c>
      <c r="AG115" s="3">
        <f t="shared" si="129"/>
        <v>1</v>
      </c>
      <c r="AH115" s="3">
        <f t="shared" si="129"/>
        <v>1</v>
      </c>
      <c r="AI115" s="3">
        <f t="shared" si="129"/>
        <v>1</v>
      </c>
      <c r="AJ115" s="3">
        <f t="shared" si="129"/>
        <v>1</v>
      </c>
      <c r="AK115" s="3">
        <f t="shared" si="129"/>
        <v>1</v>
      </c>
      <c r="AL115" s="3">
        <f t="shared" si="129"/>
        <v>1</v>
      </c>
      <c r="AM115" s="3">
        <f t="shared" si="129"/>
        <v>1</v>
      </c>
    </row>
    <row r="116" spans="1:39" x14ac:dyDescent="0.35">
      <c r="A116" s="32"/>
      <c r="B116" s="32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83">
        <v>80</v>
      </c>
      <c r="P116" s="84">
        <f>P86</f>
        <v>80795.099999999991</v>
      </c>
      <c r="Q116" s="84">
        <f>Q86</f>
        <v>28403.55</v>
      </c>
      <c r="R116" s="84">
        <f>R86</f>
        <v>1619.25</v>
      </c>
      <c r="S116" s="84">
        <f t="shared" ref="S116:Z116" si="130">S86</f>
        <v>12068.25</v>
      </c>
      <c r="T116" s="84">
        <f t="shared" si="130"/>
        <v>14289</v>
      </c>
      <c r="U116" s="84">
        <f t="shared" si="130"/>
        <v>91.2</v>
      </c>
      <c r="V116" s="84">
        <f t="shared" si="130"/>
        <v>52391.549999999996</v>
      </c>
      <c r="W116" s="84">
        <f t="shared" si="130"/>
        <v>4745.7</v>
      </c>
      <c r="X116" s="84">
        <f t="shared" si="130"/>
        <v>5969.7</v>
      </c>
      <c r="Y116" s="84">
        <f t="shared" si="130"/>
        <v>40461.449999999997</v>
      </c>
      <c r="Z116" s="84">
        <f t="shared" si="130"/>
        <v>232.64999999999998</v>
      </c>
      <c r="AA116" s="30"/>
      <c r="AB116" s="42" t="s">
        <v>55</v>
      </c>
      <c r="AC116" s="3">
        <f t="shared" ref="AC116:AM116" si="131">SUMPRODUCT(AC10:AC109,AO10:AO109)</f>
        <v>19209683</v>
      </c>
      <c r="AD116" s="3">
        <f t="shared" si="131"/>
        <v>9374371</v>
      </c>
      <c r="AE116" s="3">
        <f t="shared" si="131"/>
        <v>4260548</v>
      </c>
      <c r="AF116" s="3">
        <f t="shared" si="131"/>
        <v>4549592</v>
      </c>
      <c r="AG116" s="3">
        <f t="shared" si="131"/>
        <v>400776</v>
      </c>
      <c r="AH116" s="3">
        <f t="shared" si="131"/>
        <v>67357</v>
      </c>
      <c r="AI116" s="3">
        <f t="shared" si="131"/>
        <v>10134970</v>
      </c>
      <c r="AJ116" s="3">
        <f t="shared" si="131"/>
        <v>3883545</v>
      </c>
      <c r="AK116" s="3">
        <f t="shared" si="131"/>
        <v>4452610</v>
      </c>
      <c r="AL116" s="3">
        <f t="shared" si="131"/>
        <v>1404398</v>
      </c>
      <c r="AM116" s="3">
        <f t="shared" si="131"/>
        <v>99356</v>
      </c>
    </row>
    <row r="117" spans="1:39" x14ac:dyDescent="0.35">
      <c r="A117" s="142" t="s">
        <v>26</v>
      </c>
      <c r="B117" s="142"/>
      <c r="C117" s="30">
        <f>SUM(C10:C24)</f>
        <v>9104897</v>
      </c>
      <c r="D117" s="30">
        <f>SUM(D10:D24)</f>
        <v>4581546</v>
      </c>
      <c r="E117" s="30">
        <f t="shared" ref="E117:M117" si="132">IF(COUNTIF(E10:E24,". ")=0,SUM(E10:E24),". ")</f>
        <v>4581546</v>
      </c>
      <c r="F117" s="30">
        <f t="shared" si="132"/>
        <v>0</v>
      </c>
      <c r="G117" s="30">
        <f t="shared" si="132"/>
        <v>0</v>
      </c>
      <c r="H117" s="30">
        <f t="shared" si="132"/>
        <v>0</v>
      </c>
      <c r="I117" s="30">
        <f t="shared" si="132"/>
        <v>4523351</v>
      </c>
      <c r="J117" s="30">
        <f t="shared" si="132"/>
        <v>4523351</v>
      </c>
      <c r="K117" s="30">
        <f t="shared" si="132"/>
        <v>0</v>
      </c>
      <c r="L117" s="30">
        <f t="shared" si="132"/>
        <v>0</v>
      </c>
      <c r="M117" s="30">
        <f t="shared" si="132"/>
        <v>0</v>
      </c>
      <c r="N117" s="30"/>
      <c r="O117" s="83">
        <v>100</v>
      </c>
      <c r="P117" s="84">
        <f t="shared" ref="P117:R118" si="133">P116</f>
        <v>80795.099999999991</v>
      </c>
      <c r="Q117" s="84">
        <f t="shared" si="133"/>
        <v>28403.55</v>
      </c>
      <c r="R117" s="84">
        <f t="shared" si="133"/>
        <v>1619.25</v>
      </c>
      <c r="S117" s="84">
        <f t="shared" ref="S117:Z118" si="134">S116</f>
        <v>12068.25</v>
      </c>
      <c r="T117" s="84">
        <f t="shared" si="134"/>
        <v>14289</v>
      </c>
      <c r="U117" s="84">
        <f t="shared" si="134"/>
        <v>91.2</v>
      </c>
      <c r="V117" s="84">
        <f t="shared" si="134"/>
        <v>52391.549999999996</v>
      </c>
      <c r="W117" s="84">
        <f t="shared" si="134"/>
        <v>4745.7</v>
      </c>
      <c r="X117" s="84">
        <f t="shared" si="134"/>
        <v>5969.7</v>
      </c>
      <c r="Y117" s="84">
        <f t="shared" si="134"/>
        <v>40461.449999999997</v>
      </c>
      <c r="Z117" s="84">
        <f t="shared" si="134"/>
        <v>232.64999999999998</v>
      </c>
      <c r="AA117" s="30"/>
      <c r="AB117" s="42" t="s">
        <v>57</v>
      </c>
      <c r="AC117" s="3">
        <f t="shared" ref="AC117:AM117" si="135">SUMPRODUCT(AC11:AC110,AO10:AO109)</f>
        <v>19844648</v>
      </c>
      <c r="AD117" s="3">
        <f t="shared" si="135"/>
        <v>9694305</v>
      </c>
      <c r="AE117" s="3">
        <f t="shared" si="135"/>
        <v>4581546</v>
      </c>
      <c r="AF117" s="3">
        <f t="shared" si="135"/>
        <v>4739159</v>
      </c>
      <c r="AG117" s="3">
        <f t="shared" si="135"/>
        <v>423162</v>
      </c>
      <c r="AH117" s="3">
        <f t="shared" si="135"/>
        <v>70841</v>
      </c>
      <c r="AI117" s="3">
        <f t="shared" si="135"/>
        <v>10445514</v>
      </c>
      <c r="AJ117" s="3">
        <f t="shared" si="135"/>
        <v>4206135</v>
      </c>
      <c r="AK117" s="3">
        <f t="shared" si="135"/>
        <v>4684950</v>
      </c>
      <c r="AL117" s="3">
        <f t="shared" si="135"/>
        <v>1485990</v>
      </c>
      <c r="AM117" s="3">
        <f t="shared" si="135"/>
        <v>104847</v>
      </c>
    </row>
    <row r="118" spans="1:39" x14ac:dyDescent="0.35">
      <c r="A118" s="142" t="s">
        <v>27</v>
      </c>
      <c r="B118" s="142"/>
      <c r="C118" s="30">
        <f>SUM(C25:C54)</f>
        <v>17235560</v>
      </c>
      <c r="D118" s="30">
        <f>SUM(D25:D54)</f>
        <v>8619777</v>
      </c>
      <c r="E118" s="30">
        <f t="shared" ref="E118:M118" si="136">IF(COUNTIF(E25:E54,". ")=0,SUM(E25:E54),". ")</f>
        <v>3724851</v>
      </c>
      <c r="F118" s="30">
        <f t="shared" si="136"/>
        <v>4739159</v>
      </c>
      <c r="G118" s="30">
        <f t="shared" si="136"/>
        <v>84926</v>
      </c>
      <c r="H118" s="30">
        <f t="shared" si="136"/>
        <v>70841</v>
      </c>
      <c r="I118" s="30">
        <f t="shared" si="136"/>
        <v>8615783</v>
      </c>
      <c r="J118" s="30">
        <f t="shared" si="136"/>
        <v>2924026</v>
      </c>
      <c r="K118" s="30">
        <f t="shared" si="136"/>
        <v>5342489</v>
      </c>
      <c r="L118" s="30">
        <f t="shared" si="136"/>
        <v>244421</v>
      </c>
      <c r="M118" s="30">
        <f t="shared" si="136"/>
        <v>104847</v>
      </c>
      <c r="N118" s="30"/>
      <c r="O118" s="83">
        <v>100</v>
      </c>
      <c r="P118" s="84">
        <f t="shared" si="133"/>
        <v>80795.099999999991</v>
      </c>
      <c r="Q118" s="84">
        <f t="shared" si="133"/>
        <v>28403.55</v>
      </c>
      <c r="R118" s="84">
        <f t="shared" si="133"/>
        <v>1619.25</v>
      </c>
      <c r="S118" s="84">
        <f t="shared" si="134"/>
        <v>12068.25</v>
      </c>
      <c r="T118" s="84">
        <f t="shared" si="134"/>
        <v>14289</v>
      </c>
      <c r="U118" s="84">
        <f t="shared" si="134"/>
        <v>91.2</v>
      </c>
      <c r="V118" s="84">
        <f t="shared" si="134"/>
        <v>52391.549999999996</v>
      </c>
      <c r="W118" s="84">
        <f t="shared" si="134"/>
        <v>4745.7</v>
      </c>
      <c r="X118" s="84">
        <f t="shared" si="134"/>
        <v>5969.7</v>
      </c>
      <c r="Y118" s="84">
        <f t="shared" si="134"/>
        <v>40461.449999999997</v>
      </c>
      <c r="Z118" s="84">
        <f t="shared" si="134"/>
        <v>232.64999999999998</v>
      </c>
      <c r="AA118" s="30"/>
      <c r="AB118" s="2" t="s">
        <v>56</v>
      </c>
      <c r="AC118" s="3">
        <f>(AC111-AC116)/(AC117-AC116)</f>
        <v>0.76008677643649647</v>
      </c>
      <c r="AD118" s="3">
        <f>(AD111-AD116)/(AD117-AD116)</f>
        <v>0.25670138216007049</v>
      </c>
      <c r="AE118" s="3">
        <f t="shared" ref="AE118:AM118" si="137">(AE111-AE116)/(AE117-AE116)</f>
        <v>0.38398837375933809</v>
      </c>
      <c r="AF118" s="3">
        <f t="shared" si="137"/>
        <v>0.23661818776474808</v>
      </c>
      <c r="AG118" s="3">
        <f t="shared" si="137"/>
        <v>0.33766639864200843</v>
      </c>
      <c r="AH118" s="3">
        <f t="shared" si="137"/>
        <v>0.41116532721010335</v>
      </c>
      <c r="AI118" s="3">
        <f t="shared" si="137"/>
        <v>0.32473015096089441</v>
      </c>
      <c r="AJ118" s="3">
        <f t="shared" si="137"/>
        <v>0.7466071483926966</v>
      </c>
      <c r="AK118" s="3">
        <f t="shared" si="137"/>
        <v>0.62656236549883793</v>
      </c>
      <c r="AL118" s="3">
        <f t="shared" si="137"/>
        <v>1.6692813020884399E-2</v>
      </c>
      <c r="AM118" s="3">
        <f t="shared" si="137"/>
        <v>0.88235294117647056</v>
      </c>
    </row>
    <row r="119" spans="1:39" x14ac:dyDescent="0.35">
      <c r="A119" s="142" t="s">
        <v>28</v>
      </c>
      <c r="B119" s="142"/>
      <c r="C119" s="30">
        <f>SUM(C55:C84)</f>
        <v>11698303</v>
      </c>
      <c r="D119" s="30">
        <f>SUM(D55:D84)</f>
        <v>5198946</v>
      </c>
      <c r="E119" s="30">
        <f t="shared" ref="E119:M119" si="138">IF(COUNTIF(E55:E84,". ")=0,SUM(E55:E84),". ")</f>
        <v>428686</v>
      </c>
      <c r="F119" s="30">
        <f t="shared" si="138"/>
        <v>4185379</v>
      </c>
      <c r="G119" s="30">
        <f t="shared" si="138"/>
        <v>520355</v>
      </c>
      <c r="H119" s="30">
        <f t="shared" si="138"/>
        <v>64526</v>
      </c>
      <c r="I119" s="30">
        <f t="shared" si="138"/>
        <v>6499357</v>
      </c>
      <c r="J119" s="30">
        <f t="shared" si="138"/>
        <v>720875</v>
      </c>
      <c r="K119" s="30">
        <f t="shared" si="138"/>
        <v>3710805</v>
      </c>
      <c r="L119" s="30">
        <f t="shared" si="138"/>
        <v>1968900</v>
      </c>
      <c r="M119" s="30">
        <f t="shared" si="138"/>
        <v>98777</v>
      </c>
      <c r="N119" s="30"/>
      <c r="O119" s="83">
        <v>100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84">
        <v>0</v>
      </c>
      <c r="W119" s="84">
        <v>0</v>
      </c>
      <c r="X119" s="84">
        <v>0</v>
      </c>
      <c r="Y119" s="84">
        <v>0</v>
      </c>
      <c r="Z119" s="84"/>
      <c r="AA119" s="30"/>
      <c r="AB119" s="42" t="s">
        <v>39</v>
      </c>
      <c r="AC119" s="3">
        <f>AC113+AC115*AC118</f>
        <v>32.760086776436495</v>
      </c>
      <c r="AD119" s="3">
        <f>AD113+AD115*AD118</f>
        <v>31.25670138216007</v>
      </c>
      <c r="AE119" s="3">
        <f t="shared" ref="AE119:AM119" si="139">AE113+AE115*AE118</f>
        <v>13.383988373759339</v>
      </c>
      <c r="AF119" s="3">
        <f t="shared" si="139"/>
        <v>43.236618187764748</v>
      </c>
      <c r="AG119" s="3">
        <f t="shared" si="139"/>
        <v>66.337666398642014</v>
      </c>
      <c r="AH119" s="3">
        <f t="shared" si="139"/>
        <v>43.411165327210107</v>
      </c>
      <c r="AI119" s="3">
        <f t="shared" si="139"/>
        <v>34.324730150960896</v>
      </c>
      <c r="AJ119" s="3">
        <f t="shared" si="139"/>
        <v>12.746607148392696</v>
      </c>
      <c r="AK119" s="3">
        <f t="shared" si="139"/>
        <v>40.626562365498835</v>
      </c>
      <c r="AL119" s="3">
        <f t="shared" si="139"/>
        <v>64.016692813020882</v>
      </c>
      <c r="AM119" s="3">
        <f t="shared" si="139"/>
        <v>43.882352941176471</v>
      </c>
    </row>
    <row r="120" spans="1:39" x14ac:dyDescent="0.35">
      <c r="A120" s="142" t="s">
        <v>29</v>
      </c>
      <c r="B120" s="142"/>
      <c r="C120" s="30">
        <f>SUM(C85:C109)</f>
        <v>1345863</v>
      </c>
      <c r="D120" s="30">
        <f>SUM(D85:D109)</f>
        <v>512728</v>
      </c>
      <c r="E120" s="30">
        <f t="shared" ref="E120:M120" si="140">IF(COUNTIF(E85:E109,". ")=0,SUM(E85:E109),". ")</f>
        <v>32532</v>
      </c>
      <c r="F120" s="30">
        <f t="shared" si="140"/>
        <v>264356</v>
      </c>
      <c r="G120" s="30">
        <f t="shared" si="140"/>
        <v>211389</v>
      </c>
      <c r="H120" s="30">
        <f t="shared" si="140"/>
        <v>2212</v>
      </c>
      <c r="I120" s="30">
        <f t="shared" si="140"/>
        <v>833135</v>
      </c>
      <c r="J120" s="30">
        <f t="shared" si="140"/>
        <v>80534</v>
      </c>
      <c r="K120" s="30">
        <f t="shared" si="140"/>
        <v>143077</v>
      </c>
      <c r="L120" s="30">
        <f t="shared" si="140"/>
        <v>598199</v>
      </c>
      <c r="M120" s="30">
        <f t="shared" si="140"/>
        <v>4778</v>
      </c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"/>
      <c r="AC120" s="2"/>
    </row>
    <row r="121" spans="1:39" x14ac:dyDescent="0.35">
      <c r="A121" s="32"/>
      <c r="B121" s="32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>
        <v>-1</v>
      </c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"/>
      <c r="AC121" s="2"/>
    </row>
    <row r="122" spans="1:39" x14ac:dyDescent="0.35">
      <c r="A122" s="142" t="s">
        <v>30</v>
      </c>
      <c r="B122" s="142"/>
      <c r="C122" s="30">
        <f>SUM(C30:C74)</f>
        <v>23005012</v>
      </c>
      <c r="D122" s="30">
        <f>SUM(D30:D74)</f>
        <v>11013998</v>
      </c>
      <c r="E122" s="30">
        <f t="shared" ref="E122:M122" si="141">IF(COUNTIF(E30:E74,". ")=0,SUM(E30:E74),". ")</f>
        <v>2485223</v>
      </c>
      <c r="F122" s="30">
        <f t="shared" si="141"/>
        <v>8052534</v>
      </c>
      <c r="G122" s="30">
        <f t="shared" si="141"/>
        <v>351077</v>
      </c>
      <c r="H122" s="30">
        <f t="shared" si="141"/>
        <v>125164</v>
      </c>
      <c r="I122" s="30">
        <f t="shared" si="141"/>
        <v>11991014</v>
      </c>
      <c r="J122" s="30">
        <f t="shared" si="141"/>
        <v>2027698</v>
      </c>
      <c r="K122" s="30">
        <f t="shared" si="141"/>
        <v>8370851</v>
      </c>
      <c r="L122" s="30">
        <f t="shared" si="141"/>
        <v>1404217</v>
      </c>
      <c r="M122" s="30">
        <f t="shared" si="141"/>
        <v>188248</v>
      </c>
      <c r="N122" s="30"/>
      <c r="O122" s="30">
        <f>O89</f>
        <v>0</v>
      </c>
      <c r="P122" s="30"/>
      <c r="Q122" s="30">
        <f t="shared" ref="Q122:R152" si="142">(Q89)*-1</f>
        <v>0</v>
      </c>
      <c r="R122" s="30">
        <f t="shared" si="142"/>
        <v>0</v>
      </c>
      <c r="S122" s="30">
        <f>(R122+S89)*-1</f>
        <v>0</v>
      </c>
      <c r="T122" s="30">
        <f>(S122+T89)*-1</f>
        <v>0</v>
      </c>
      <c r="U122" s="30">
        <f>(T122+U89)*-1</f>
        <v>0</v>
      </c>
      <c r="V122" s="30">
        <f>V89</f>
        <v>0</v>
      </c>
      <c r="W122" s="30">
        <f>V122+W89</f>
        <v>0</v>
      </c>
      <c r="X122" s="30">
        <f t="shared" ref="X122:Y122" si="143">W122+X89</f>
        <v>0</v>
      </c>
      <c r="Y122" s="30">
        <f t="shared" si="143"/>
        <v>0</v>
      </c>
      <c r="Z122" s="30">
        <f t="shared" ref="Z122" si="144">Y122+Z89</f>
        <v>0</v>
      </c>
      <c r="AA122" s="30"/>
      <c r="AB122" s="2"/>
      <c r="AC122" s="2"/>
    </row>
    <row r="123" spans="1:39" x14ac:dyDescent="0.35">
      <c r="A123" s="142" t="s">
        <v>31</v>
      </c>
      <c r="B123" s="142"/>
      <c r="C123" s="30">
        <f>SUM(C75:C109)</f>
        <v>4152122</v>
      </c>
      <c r="D123" s="30">
        <f>SUM(D75:D109)</f>
        <v>1740431</v>
      </c>
      <c r="E123" s="30">
        <f t="shared" ref="E123:M123" si="145">IF(COUNTIF(E75:E109,". ")=0,SUM(E75:E109),". ")</f>
        <v>129076</v>
      </c>
      <c r="F123" s="30">
        <f t="shared" si="145"/>
        <v>1131111</v>
      </c>
      <c r="G123" s="30">
        <f t="shared" si="145"/>
        <v>465591</v>
      </c>
      <c r="H123" s="30">
        <f t="shared" si="145"/>
        <v>12414</v>
      </c>
      <c r="I123" s="30">
        <f t="shared" si="145"/>
        <v>2411691</v>
      </c>
      <c r="J123" s="30">
        <f t="shared" si="145"/>
        <v>248600</v>
      </c>
      <c r="K123" s="30">
        <f t="shared" si="145"/>
        <v>729370</v>
      </c>
      <c r="L123" s="30">
        <f t="shared" si="145"/>
        <v>1407122</v>
      </c>
      <c r="M123" s="30">
        <f t="shared" si="145"/>
        <v>20052</v>
      </c>
      <c r="N123" s="30"/>
      <c r="O123" s="30">
        <f t="shared" ref="O123:O152" si="146">O90</f>
        <v>0</v>
      </c>
      <c r="P123" s="30"/>
      <c r="Q123" s="30">
        <f t="shared" si="142"/>
        <v>-837191</v>
      </c>
      <c r="R123" s="30">
        <f t="shared" si="142"/>
        <v>-837191</v>
      </c>
      <c r="S123" s="30">
        <f>(R123-S90)</f>
        <v>-837191</v>
      </c>
      <c r="T123" s="30">
        <f>(S123-T90)</f>
        <v>-837191</v>
      </c>
      <c r="U123" s="30">
        <f>(T123-U90)</f>
        <v>-837191</v>
      </c>
      <c r="V123" s="30">
        <f t="shared" ref="V123:W152" si="147">V90</f>
        <v>821632</v>
      </c>
      <c r="W123" s="30">
        <f t="shared" si="147"/>
        <v>821632</v>
      </c>
      <c r="X123" s="30">
        <f t="shared" ref="X123:Y123" si="148">W123+X90</f>
        <v>821632</v>
      </c>
      <c r="Y123" s="30">
        <f t="shared" si="148"/>
        <v>821632</v>
      </c>
      <c r="Z123" s="30">
        <f>Y123+Z90</f>
        <v>821632</v>
      </c>
      <c r="AA123" s="30"/>
      <c r="AB123" s="2"/>
      <c r="AC123" s="2"/>
    </row>
    <row r="124" spans="1:39" x14ac:dyDescent="0.35">
      <c r="A124" s="33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5"/>
      <c r="O124" s="30">
        <f t="shared" si="146"/>
        <v>2</v>
      </c>
      <c r="P124" s="35"/>
      <c r="Q124" s="30">
        <f t="shared" si="142"/>
        <v>-837191</v>
      </c>
      <c r="R124" s="30">
        <f t="shared" si="142"/>
        <v>-837191</v>
      </c>
      <c r="S124" s="30">
        <f>(R124-S91)</f>
        <v>-837191</v>
      </c>
      <c r="T124" s="30">
        <f t="shared" ref="T124:U151" si="149">(S124-T91)</f>
        <v>-837191</v>
      </c>
      <c r="U124" s="30">
        <f t="shared" si="149"/>
        <v>-837191</v>
      </c>
      <c r="V124" s="30">
        <f t="shared" si="147"/>
        <v>821632</v>
      </c>
      <c r="W124" s="30">
        <f t="shared" si="147"/>
        <v>821632</v>
      </c>
      <c r="X124" s="30">
        <f t="shared" ref="X124:Y124" si="150">W124+X91</f>
        <v>821632</v>
      </c>
      <c r="Y124" s="30">
        <f t="shared" si="150"/>
        <v>821632</v>
      </c>
      <c r="Z124" s="30">
        <f t="shared" ref="Z124" si="151">Y124+Z91</f>
        <v>821632</v>
      </c>
      <c r="AA124" s="35"/>
      <c r="AB124" s="2"/>
      <c r="AC124" s="2"/>
    </row>
    <row r="125" spans="1:39" x14ac:dyDescent="0.35">
      <c r="A125" s="27"/>
      <c r="B125" s="27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0">
        <f t="shared" si="146"/>
        <v>2</v>
      </c>
      <c r="P125" s="35"/>
      <c r="Q125" s="30">
        <f t="shared" si="142"/>
        <v>-865638</v>
      </c>
      <c r="R125" s="30">
        <f t="shared" si="142"/>
        <v>-865638</v>
      </c>
      <c r="S125" s="30">
        <f t="shared" ref="S125:S151" si="152">(R125-S92)</f>
        <v>-865638</v>
      </c>
      <c r="T125" s="30">
        <f t="shared" si="149"/>
        <v>-865638</v>
      </c>
      <c r="U125" s="30">
        <f t="shared" si="149"/>
        <v>-865638</v>
      </c>
      <c r="V125" s="30">
        <f t="shared" si="147"/>
        <v>857388</v>
      </c>
      <c r="W125" s="30">
        <f t="shared" si="147"/>
        <v>857388</v>
      </c>
      <c r="X125" s="30">
        <f t="shared" ref="X125:Y125" si="153">W125+X92</f>
        <v>857388</v>
      </c>
      <c r="Y125" s="30">
        <f t="shared" si="153"/>
        <v>857388</v>
      </c>
      <c r="Z125" s="30">
        <f t="shared" ref="Z125" si="154">Y125+Z92</f>
        <v>857388</v>
      </c>
      <c r="AA125" s="35"/>
      <c r="AB125" s="2"/>
      <c r="AC125" s="2"/>
    </row>
    <row r="126" spans="1:39" x14ac:dyDescent="0.35">
      <c r="A126" s="1" t="s">
        <v>32</v>
      </c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0">
        <f t="shared" si="146"/>
        <v>2</v>
      </c>
      <c r="P126" s="2"/>
      <c r="Q126" s="30">
        <f t="shared" si="142"/>
        <v>-865638</v>
      </c>
      <c r="R126" s="30">
        <f t="shared" si="142"/>
        <v>-865638</v>
      </c>
      <c r="S126" s="30">
        <f t="shared" si="152"/>
        <v>-865638</v>
      </c>
      <c r="T126" s="30">
        <f t="shared" si="149"/>
        <v>-865638</v>
      </c>
      <c r="U126" s="30">
        <f t="shared" si="149"/>
        <v>-865638</v>
      </c>
      <c r="V126" s="30">
        <f t="shared" si="147"/>
        <v>857388</v>
      </c>
      <c r="W126" s="30">
        <f t="shared" si="147"/>
        <v>857388</v>
      </c>
      <c r="X126" s="30">
        <f t="shared" ref="X126:Y126" si="155">W126+X93</f>
        <v>857388</v>
      </c>
      <c r="Y126" s="30">
        <f t="shared" si="155"/>
        <v>857388</v>
      </c>
      <c r="Z126" s="30">
        <f t="shared" ref="Z126" si="156">Y126+Z93</f>
        <v>857388</v>
      </c>
      <c r="AA126" s="2"/>
      <c r="AB126" s="2"/>
      <c r="AC126" s="2"/>
    </row>
    <row r="127" spans="1:39" x14ac:dyDescent="0.35">
      <c r="A127" s="1" t="s">
        <v>33</v>
      </c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0">
        <f t="shared" si="146"/>
        <v>5</v>
      </c>
      <c r="P127" s="2"/>
      <c r="Q127" s="30">
        <f t="shared" si="142"/>
        <v>-865638</v>
      </c>
      <c r="R127" s="30">
        <f t="shared" si="142"/>
        <v>-865638</v>
      </c>
      <c r="S127" s="30">
        <f t="shared" si="152"/>
        <v>-865638</v>
      </c>
      <c r="T127" s="30">
        <f t="shared" si="149"/>
        <v>-865638</v>
      </c>
      <c r="U127" s="30">
        <f t="shared" si="149"/>
        <v>-865638</v>
      </c>
      <c r="V127" s="30">
        <f t="shared" si="147"/>
        <v>857388</v>
      </c>
      <c r="W127" s="30">
        <f t="shared" si="147"/>
        <v>857388</v>
      </c>
      <c r="X127" s="30">
        <f t="shared" ref="X127:Y127" si="157">W127+X94</f>
        <v>857388</v>
      </c>
      <c r="Y127" s="30">
        <f t="shared" si="157"/>
        <v>857388</v>
      </c>
      <c r="Z127" s="30">
        <f t="shared" ref="Z127" si="158">Y127+Z94</f>
        <v>857388</v>
      </c>
      <c r="AA127" s="2"/>
      <c r="AB127" s="2"/>
      <c r="AC127" s="2"/>
    </row>
    <row r="128" spans="1:39" x14ac:dyDescent="0.35">
      <c r="A128" s="4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0">
        <f t="shared" si="146"/>
        <v>5</v>
      </c>
      <c r="P128" s="2"/>
      <c r="Q128" s="30">
        <f t="shared" si="142"/>
        <v>-937063.2</v>
      </c>
      <c r="R128" s="30">
        <f t="shared" si="142"/>
        <v>-937063.2</v>
      </c>
      <c r="S128" s="30">
        <f t="shared" si="152"/>
        <v>-937063.2</v>
      </c>
      <c r="T128" s="30">
        <f t="shared" si="149"/>
        <v>-937063.2</v>
      </c>
      <c r="U128" s="30">
        <f t="shared" si="149"/>
        <v>-937063.2</v>
      </c>
      <c r="V128" s="30">
        <f t="shared" si="147"/>
        <v>924591.6</v>
      </c>
      <c r="W128" s="30">
        <f t="shared" si="147"/>
        <v>924591.6</v>
      </c>
      <c r="X128" s="30">
        <f t="shared" ref="X128:Y128" si="159">W128+X95</f>
        <v>924591.6</v>
      </c>
      <c r="Y128" s="30">
        <f t="shared" si="159"/>
        <v>924591.6</v>
      </c>
      <c r="Z128" s="30">
        <f t="shared" ref="Z128" si="160">Y128+Z95</f>
        <v>924591.6</v>
      </c>
      <c r="AA128" s="2"/>
      <c r="AB128" s="2"/>
      <c r="AC128" s="2"/>
    </row>
    <row r="129" spans="1:29" x14ac:dyDescent="0.35">
      <c r="A129" s="4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0">
        <f t="shared" si="146"/>
        <v>5</v>
      </c>
      <c r="P129" s="2"/>
      <c r="Q129" s="30">
        <f t="shared" si="142"/>
        <v>-937063.2</v>
      </c>
      <c r="R129" s="30">
        <f t="shared" si="142"/>
        <v>-937063.2</v>
      </c>
      <c r="S129" s="30">
        <f t="shared" si="152"/>
        <v>-937063.2</v>
      </c>
      <c r="T129" s="30">
        <f t="shared" si="149"/>
        <v>-937063.2</v>
      </c>
      <c r="U129" s="30">
        <f t="shared" si="149"/>
        <v>-937063.2</v>
      </c>
      <c r="V129" s="30">
        <f t="shared" si="147"/>
        <v>924591.6</v>
      </c>
      <c r="W129" s="30">
        <f t="shared" si="147"/>
        <v>924591.6</v>
      </c>
      <c r="X129" s="30">
        <f t="shared" ref="X129:Y129" si="161">W129+X96</f>
        <v>924591.6</v>
      </c>
      <c r="Y129" s="30">
        <f t="shared" si="161"/>
        <v>924591.6</v>
      </c>
      <c r="Z129" s="30">
        <f t="shared" ref="Z129" si="162">Y129+Z96</f>
        <v>924591.6</v>
      </c>
      <c r="AA129" s="2"/>
      <c r="AB129" s="2"/>
      <c r="AC129" s="2"/>
    </row>
    <row r="130" spans="1:29" x14ac:dyDescent="0.35">
      <c r="A130" s="4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0">
        <f t="shared" si="146"/>
        <v>10</v>
      </c>
      <c r="P130" s="2"/>
      <c r="Q130" s="30">
        <f t="shared" si="142"/>
        <v>-937063.2</v>
      </c>
      <c r="R130" s="30">
        <f t="shared" si="142"/>
        <v>-937063.2</v>
      </c>
      <c r="S130" s="30">
        <f t="shared" si="152"/>
        <v>-937063.2</v>
      </c>
      <c r="T130" s="30">
        <f t="shared" si="149"/>
        <v>-937063.2</v>
      </c>
      <c r="U130" s="30">
        <f t="shared" si="149"/>
        <v>-937063.2</v>
      </c>
      <c r="V130" s="30">
        <f t="shared" si="147"/>
        <v>924591.6</v>
      </c>
      <c r="W130" s="30">
        <f t="shared" si="147"/>
        <v>924591.6</v>
      </c>
      <c r="X130" s="30">
        <f t="shared" ref="X130:Y130" si="163">W130+X97</f>
        <v>924591.6</v>
      </c>
      <c r="Y130" s="30">
        <f t="shared" si="163"/>
        <v>924591.6</v>
      </c>
      <c r="Z130" s="30">
        <f t="shared" ref="Z130" si="164">Y130+Z97</f>
        <v>924591.6</v>
      </c>
      <c r="AA130" s="2"/>
      <c r="AB130" s="2"/>
      <c r="AC130" s="2"/>
    </row>
    <row r="131" spans="1:29" x14ac:dyDescent="0.35">
      <c r="A131" s="4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0">
        <f t="shared" si="146"/>
        <v>10</v>
      </c>
      <c r="P131" s="2"/>
      <c r="Q131" s="30">
        <f t="shared" si="142"/>
        <v>-988557</v>
      </c>
      <c r="R131" s="30">
        <f t="shared" si="142"/>
        <v>-988540.875</v>
      </c>
      <c r="S131" s="30">
        <f t="shared" si="152"/>
        <v>-988557</v>
      </c>
      <c r="T131" s="30">
        <f t="shared" si="149"/>
        <v>-988557</v>
      </c>
      <c r="U131" s="30">
        <f t="shared" si="149"/>
        <v>-988557</v>
      </c>
      <c r="V131" s="30">
        <f t="shared" si="147"/>
        <v>967761</v>
      </c>
      <c r="W131" s="30">
        <f t="shared" si="147"/>
        <v>961137</v>
      </c>
      <c r="X131" s="30">
        <f t="shared" ref="X131:Y131" si="165">W131+X98</f>
        <v>967751.25</v>
      </c>
      <c r="Y131" s="30">
        <f t="shared" si="165"/>
        <v>967759.875</v>
      </c>
      <c r="Z131" s="30">
        <f t="shared" ref="Z131" si="166">Y131+Z98</f>
        <v>967761</v>
      </c>
      <c r="AA131" s="2"/>
      <c r="AB131" s="2"/>
      <c r="AC131" s="2"/>
    </row>
    <row r="132" spans="1:29" x14ac:dyDescent="0.35">
      <c r="A132" s="4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0">
        <f t="shared" si="146"/>
        <v>10</v>
      </c>
      <c r="P132" s="2"/>
      <c r="Q132" s="30">
        <f t="shared" si="142"/>
        <v>-988557</v>
      </c>
      <c r="R132" s="30">
        <f t="shared" si="142"/>
        <v>-988540.875</v>
      </c>
      <c r="S132" s="30">
        <f t="shared" si="152"/>
        <v>-988557</v>
      </c>
      <c r="T132" s="30">
        <f t="shared" si="149"/>
        <v>-988557</v>
      </c>
      <c r="U132" s="30">
        <f t="shared" si="149"/>
        <v>-988557</v>
      </c>
      <c r="V132" s="30">
        <f t="shared" si="147"/>
        <v>967761</v>
      </c>
      <c r="W132" s="30">
        <f t="shared" si="147"/>
        <v>961137</v>
      </c>
      <c r="X132" s="30">
        <f t="shared" ref="X132:Y132" si="167">W132+X99</f>
        <v>967751.25</v>
      </c>
      <c r="Y132" s="30">
        <f t="shared" si="167"/>
        <v>967759.875</v>
      </c>
      <c r="Z132" s="30">
        <f t="shared" ref="Z132" si="168">Y132+Z99</f>
        <v>967761</v>
      </c>
      <c r="AA132" s="2"/>
      <c r="AB132" s="2"/>
      <c r="AC132" s="2"/>
    </row>
    <row r="133" spans="1:29" x14ac:dyDescent="0.35">
      <c r="A133" s="4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0">
        <f t="shared" si="146"/>
        <v>18</v>
      </c>
      <c r="P133" s="2"/>
      <c r="Q133" s="30">
        <f t="shared" si="142"/>
        <v>-988557</v>
      </c>
      <c r="R133" s="30">
        <f t="shared" si="142"/>
        <v>-988540.875</v>
      </c>
      <c r="S133" s="30">
        <f t="shared" si="152"/>
        <v>-988557</v>
      </c>
      <c r="T133" s="30">
        <f t="shared" si="149"/>
        <v>-988557</v>
      </c>
      <c r="U133" s="30">
        <f t="shared" si="149"/>
        <v>-988557</v>
      </c>
      <c r="V133" s="30">
        <f t="shared" si="147"/>
        <v>967761</v>
      </c>
      <c r="W133" s="30">
        <f t="shared" si="147"/>
        <v>961137</v>
      </c>
      <c r="X133" s="30">
        <f t="shared" ref="X133:Y133" si="169">W133+X100</f>
        <v>967751.25</v>
      </c>
      <c r="Y133" s="30">
        <f t="shared" si="169"/>
        <v>967759.875</v>
      </c>
      <c r="Z133" s="30">
        <f t="shared" ref="Z133" si="170">Y133+Z100</f>
        <v>967761</v>
      </c>
      <c r="AA133" s="2"/>
      <c r="AB133" s="2"/>
      <c r="AC133" s="2"/>
    </row>
    <row r="134" spans="1:29" x14ac:dyDescent="0.35">
      <c r="A134" s="4"/>
      <c r="B134" s="4"/>
      <c r="C134" s="2"/>
      <c r="D134" s="2"/>
      <c r="E134" s="2"/>
      <c r="F134" s="2"/>
      <c r="G134" s="2"/>
      <c r="H134" s="2"/>
      <c r="I134" s="2"/>
      <c r="J134" s="2" t="s">
        <v>68</v>
      </c>
      <c r="K134" s="2"/>
      <c r="L134" s="2"/>
      <c r="M134" s="2"/>
      <c r="N134" s="2"/>
      <c r="O134" s="30">
        <f t="shared" si="146"/>
        <v>18</v>
      </c>
      <c r="P134" s="2"/>
      <c r="Q134" s="30">
        <f t="shared" si="142"/>
        <v>-678868.7142857142</v>
      </c>
      <c r="R134" s="30">
        <f t="shared" si="142"/>
        <v>-600105.42857142852</v>
      </c>
      <c r="S134" s="30">
        <f t="shared" si="152"/>
        <v>-678359.14285714284</v>
      </c>
      <c r="T134" s="30">
        <f t="shared" si="149"/>
        <v>-678663.42857142852</v>
      </c>
      <c r="U134" s="30">
        <f t="shared" si="149"/>
        <v>-678868.7142857142</v>
      </c>
      <c r="V134" s="30">
        <f t="shared" si="147"/>
        <v>666522.42857142852</v>
      </c>
      <c r="W134" s="30">
        <f t="shared" si="147"/>
        <v>410400.42857142852</v>
      </c>
      <c r="X134" s="30">
        <f t="shared" ref="X134:Y134" si="171">W134+X101</f>
        <v>662923.28571428568</v>
      </c>
      <c r="Y134" s="30">
        <f t="shared" si="171"/>
        <v>664929.42857142852</v>
      </c>
      <c r="Z134" s="30">
        <f t="shared" ref="Z134" si="172">Y134+Z101</f>
        <v>666522.42857142852</v>
      </c>
      <c r="AA134" s="2"/>
      <c r="AB134" s="2"/>
      <c r="AC134" s="2"/>
    </row>
    <row r="135" spans="1:29" x14ac:dyDescent="0.35">
      <c r="A135" s="4"/>
      <c r="B135" s="4"/>
      <c r="C135" s="2"/>
      <c r="D135" s="2"/>
      <c r="E135" s="2"/>
      <c r="F135" s="2"/>
      <c r="G135" s="2"/>
      <c r="H135" s="2"/>
      <c r="I135" s="2"/>
      <c r="J135" s="2" t="s">
        <v>67</v>
      </c>
      <c r="K135" s="2"/>
      <c r="L135" s="2"/>
      <c r="M135" s="2"/>
      <c r="N135" s="2"/>
      <c r="O135" s="30">
        <f t="shared" si="146"/>
        <v>18</v>
      </c>
      <c r="P135" s="2"/>
      <c r="Q135" s="30">
        <f t="shared" si="142"/>
        <v>-678868.7142857142</v>
      </c>
      <c r="R135" s="30">
        <f t="shared" si="142"/>
        <v>-600105.42857142852</v>
      </c>
      <c r="S135" s="30">
        <f t="shared" si="152"/>
        <v>-678359.14285714284</v>
      </c>
      <c r="T135" s="30">
        <f t="shared" si="149"/>
        <v>-678663.42857142852</v>
      </c>
      <c r="U135" s="30">
        <f t="shared" si="149"/>
        <v>-678868.7142857142</v>
      </c>
      <c r="V135" s="30">
        <f t="shared" si="147"/>
        <v>666522.42857142852</v>
      </c>
      <c r="W135" s="30">
        <f t="shared" si="147"/>
        <v>410400.42857142852</v>
      </c>
      <c r="X135" s="30">
        <f t="shared" ref="X135:Y135" si="173">W135+X102</f>
        <v>662923.28571428568</v>
      </c>
      <c r="Y135" s="30">
        <f t="shared" si="173"/>
        <v>664929.42857142852</v>
      </c>
      <c r="Z135" s="30">
        <f t="shared" ref="Z135" si="174">Y135+Z102</f>
        <v>666522.42857142852</v>
      </c>
      <c r="AA135" s="2"/>
      <c r="AB135" s="2"/>
      <c r="AC135" s="2"/>
    </row>
    <row r="136" spans="1:29" x14ac:dyDescent="0.35">
      <c r="A136" s="4"/>
      <c r="B136" s="4"/>
      <c r="C136" s="2"/>
      <c r="D136" s="2"/>
      <c r="E136" s="2"/>
      <c r="F136" s="2"/>
      <c r="G136" s="2"/>
      <c r="H136" s="2"/>
      <c r="I136" s="2"/>
      <c r="J136" s="2" t="s">
        <v>69</v>
      </c>
      <c r="K136" s="2"/>
      <c r="L136" s="2"/>
      <c r="M136" s="2"/>
      <c r="N136" s="2"/>
      <c r="O136" s="30">
        <f t="shared" si="146"/>
        <v>25</v>
      </c>
      <c r="P136" s="2"/>
      <c r="Q136" s="30">
        <f t="shared" si="142"/>
        <v>-678868.7142857142</v>
      </c>
      <c r="R136" s="30">
        <f t="shared" si="142"/>
        <v>-600105.42857142852</v>
      </c>
      <c r="S136" s="30">
        <f t="shared" si="152"/>
        <v>-678359.14285714284</v>
      </c>
      <c r="T136" s="30">
        <f t="shared" si="149"/>
        <v>-678663.42857142852</v>
      </c>
      <c r="U136" s="30">
        <f t="shared" si="149"/>
        <v>-678868.7142857142</v>
      </c>
      <c r="V136" s="30">
        <f t="shared" si="147"/>
        <v>666522.42857142852</v>
      </c>
      <c r="W136" s="30">
        <f t="shared" si="147"/>
        <v>410400.42857142852</v>
      </c>
      <c r="X136" s="30">
        <f t="shared" ref="X136:Y136" si="175">W136+X103</f>
        <v>662923.28571428568</v>
      </c>
      <c r="Y136" s="30">
        <f t="shared" si="175"/>
        <v>664929.42857142852</v>
      </c>
      <c r="Z136" s="30">
        <f t="shared" ref="Z136" si="176">Y136+Z103</f>
        <v>666522.42857142852</v>
      </c>
      <c r="AA136" s="2"/>
      <c r="AB136" s="2"/>
      <c r="AC136" s="2"/>
    </row>
    <row r="137" spans="1:29" x14ac:dyDescent="0.35">
      <c r="A137" s="4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0">
        <f t="shared" si="146"/>
        <v>25</v>
      </c>
      <c r="P137" s="2"/>
      <c r="Q137" s="30">
        <f t="shared" si="142"/>
        <v>-947940</v>
      </c>
      <c r="R137" s="30">
        <f t="shared" si="142"/>
        <v>-231711.8</v>
      </c>
      <c r="S137" s="30">
        <f t="shared" si="152"/>
        <v>-927200</v>
      </c>
      <c r="T137" s="30">
        <f t="shared" si="149"/>
        <v>-937939.8</v>
      </c>
      <c r="U137" s="30">
        <f t="shared" si="149"/>
        <v>-947940</v>
      </c>
      <c r="V137" s="30">
        <f t="shared" si="147"/>
        <v>922879</v>
      </c>
      <c r="W137" s="30">
        <f t="shared" si="147"/>
        <v>159916.79999999999</v>
      </c>
      <c r="X137" s="30">
        <f t="shared" ref="X137:Y137" si="177">W137+X104</f>
        <v>882699.8</v>
      </c>
      <c r="Y137" s="30">
        <f t="shared" si="177"/>
        <v>908252.4</v>
      </c>
      <c r="Z137" s="30">
        <f t="shared" ref="Z137" si="178">Y137+Z104</f>
        <v>922879</v>
      </c>
      <c r="AA137" s="2"/>
      <c r="AB137" s="2"/>
      <c r="AC137" s="2"/>
    </row>
    <row r="138" spans="1:29" x14ac:dyDescent="0.35">
      <c r="A138" s="4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0">
        <f t="shared" si="146"/>
        <v>25</v>
      </c>
      <c r="P138" s="2"/>
      <c r="Q138" s="30">
        <f t="shared" si="142"/>
        <v>-947940</v>
      </c>
      <c r="R138" s="30">
        <f t="shared" si="142"/>
        <v>-231711.8</v>
      </c>
      <c r="S138" s="30">
        <f t="shared" si="152"/>
        <v>-927200</v>
      </c>
      <c r="T138" s="30">
        <f t="shared" si="149"/>
        <v>-937939.8</v>
      </c>
      <c r="U138" s="30">
        <f t="shared" si="149"/>
        <v>-947940</v>
      </c>
      <c r="V138" s="30">
        <f t="shared" si="147"/>
        <v>922879</v>
      </c>
      <c r="W138" s="30">
        <f t="shared" si="147"/>
        <v>159916.79999999999</v>
      </c>
      <c r="X138" s="30">
        <f t="shared" ref="X138:Y138" si="179">W138+X105</f>
        <v>882699.8</v>
      </c>
      <c r="Y138" s="30">
        <f t="shared" si="179"/>
        <v>908252.4</v>
      </c>
      <c r="Z138" s="30">
        <f t="shared" ref="Z138" si="180">Y138+Z105</f>
        <v>922879</v>
      </c>
      <c r="AA138" s="2"/>
      <c r="AB138" s="2"/>
      <c r="AC138" s="2"/>
    </row>
    <row r="139" spans="1:29" x14ac:dyDescent="0.35">
      <c r="A139" s="4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0">
        <f t="shared" si="146"/>
        <v>40</v>
      </c>
      <c r="P139" s="2"/>
      <c r="Q139" s="30">
        <f t="shared" si="142"/>
        <v>-947940</v>
      </c>
      <c r="R139" s="30">
        <f t="shared" si="142"/>
        <v>-231711.8</v>
      </c>
      <c r="S139" s="30">
        <f t="shared" si="152"/>
        <v>-927200</v>
      </c>
      <c r="T139" s="30">
        <f t="shared" si="149"/>
        <v>-937939.8</v>
      </c>
      <c r="U139" s="30">
        <f t="shared" si="149"/>
        <v>-947940</v>
      </c>
      <c r="V139" s="30">
        <f t="shared" si="147"/>
        <v>922879</v>
      </c>
      <c r="W139" s="30">
        <f t="shared" si="147"/>
        <v>159916.79999999999</v>
      </c>
      <c r="X139" s="30">
        <f t="shared" ref="X139:Y139" si="181">W139+X106</f>
        <v>882699.8</v>
      </c>
      <c r="Y139" s="30">
        <f t="shared" si="181"/>
        <v>908252.4</v>
      </c>
      <c r="Z139" s="30">
        <f t="shared" ref="Z139" si="182">Y139+Z106</f>
        <v>922879</v>
      </c>
      <c r="AA139" s="2"/>
      <c r="AB139" s="2"/>
      <c r="AC139" s="2"/>
    </row>
    <row r="140" spans="1:29" x14ac:dyDescent="0.35">
      <c r="A140" s="4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0">
        <f t="shared" si="146"/>
        <v>40</v>
      </c>
      <c r="P140" s="2"/>
      <c r="Q140" s="30">
        <f t="shared" si="142"/>
        <v>-672949.8</v>
      </c>
      <c r="R140" s="30">
        <f t="shared" si="142"/>
        <v>-63044.800000000003</v>
      </c>
      <c r="S140" s="30">
        <f t="shared" si="152"/>
        <v>-639149.20000000007</v>
      </c>
      <c r="T140" s="30">
        <f t="shared" si="149"/>
        <v>-662760.60000000009</v>
      </c>
      <c r="U140" s="30">
        <f t="shared" si="149"/>
        <v>-672949.8</v>
      </c>
      <c r="V140" s="30">
        <f t="shared" si="147"/>
        <v>817400</v>
      </c>
      <c r="W140" s="30">
        <f t="shared" si="147"/>
        <v>100361.2</v>
      </c>
      <c r="X140" s="30">
        <f t="shared" ref="X140:Y140" si="183">W140+X107</f>
        <v>688865.2</v>
      </c>
      <c r="Y140" s="30">
        <f t="shared" si="183"/>
        <v>801785.2</v>
      </c>
      <c r="Z140" s="30">
        <f t="shared" ref="Z140" si="184">Y140+Z107</f>
        <v>817400</v>
      </c>
      <c r="AA140" s="2"/>
      <c r="AB140" s="2"/>
      <c r="AC140" s="2"/>
    </row>
    <row r="141" spans="1:29" x14ac:dyDescent="0.35">
      <c r="A141" s="4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0">
        <f t="shared" si="146"/>
        <v>40</v>
      </c>
      <c r="P141" s="2"/>
      <c r="Q141" s="30">
        <f t="shared" si="142"/>
        <v>-672949.8</v>
      </c>
      <c r="R141" s="30">
        <f t="shared" si="142"/>
        <v>-63044.800000000003</v>
      </c>
      <c r="S141" s="30">
        <f t="shared" si="152"/>
        <v>-639149.20000000007</v>
      </c>
      <c r="T141" s="30">
        <f t="shared" si="149"/>
        <v>-662760.60000000009</v>
      </c>
      <c r="U141" s="30">
        <f t="shared" si="149"/>
        <v>-672949.8</v>
      </c>
      <c r="V141" s="30">
        <f t="shared" si="147"/>
        <v>817400</v>
      </c>
      <c r="W141" s="30">
        <f t="shared" si="147"/>
        <v>100361.2</v>
      </c>
      <c r="X141" s="30">
        <f t="shared" ref="X141:Y141" si="185">W141+X108</f>
        <v>688865.2</v>
      </c>
      <c r="Y141" s="30">
        <f t="shared" si="185"/>
        <v>801785.2</v>
      </c>
      <c r="Z141" s="30">
        <f t="shared" ref="Z141" si="186">Y141+Z108</f>
        <v>817400</v>
      </c>
      <c r="AA141" s="2"/>
      <c r="AB141" s="2"/>
      <c r="AC141" s="2"/>
    </row>
    <row r="142" spans="1:29" x14ac:dyDescent="0.35">
      <c r="A142" s="4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0">
        <f t="shared" si="146"/>
        <v>55</v>
      </c>
      <c r="P142" s="2"/>
      <c r="Q142" s="30">
        <f t="shared" si="142"/>
        <v>-672949.8</v>
      </c>
      <c r="R142" s="30">
        <f t="shared" si="142"/>
        <v>-63044.800000000003</v>
      </c>
      <c r="S142" s="30">
        <f t="shared" si="152"/>
        <v>-639149.20000000007</v>
      </c>
      <c r="T142" s="30">
        <f t="shared" si="149"/>
        <v>-662760.60000000009</v>
      </c>
      <c r="U142" s="30">
        <f t="shared" si="149"/>
        <v>-672949.8</v>
      </c>
      <c r="V142" s="30">
        <f t="shared" si="147"/>
        <v>817400</v>
      </c>
      <c r="W142" s="30">
        <f t="shared" si="147"/>
        <v>100361.2</v>
      </c>
      <c r="X142" s="30">
        <f t="shared" ref="X142:Y142" si="187">W142+X109</f>
        <v>688865.2</v>
      </c>
      <c r="Y142" s="30">
        <f t="shared" si="187"/>
        <v>801785.2</v>
      </c>
      <c r="Z142" s="30">
        <f>Y142+Z109</f>
        <v>817400</v>
      </c>
      <c r="AA142" s="2"/>
      <c r="AB142" s="2"/>
      <c r="AC142" s="2"/>
    </row>
    <row r="143" spans="1:29" x14ac:dyDescent="0.35">
      <c r="A143" s="4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0">
        <f>O110</f>
        <v>55</v>
      </c>
      <c r="P143" s="2"/>
      <c r="Q143" s="30">
        <f t="shared" si="142"/>
        <v>-561564.9</v>
      </c>
      <c r="R143" s="30">
        <f t="shared" si="142"/>
        <v>-45703.799999999996</v>
      </c>
      <c r="S143" s="30">
        <f t="shared" si="152"/>
        <v>-500859.3</v>
      </c>
      <c r="T143" s="30">
        <f t="shared" si="149"/>
        <v>-554443.19999999995</v>
      </c>
      <c r="U143" s="30">
        <f t="shared" si="149"/>
        <v>-561564.89999999991</v>
      </c>
      <c r="V143" s="30">
        <f t="shared" si="147"/>
        <v>686524.5</v>
      </c>
      <c r="W143" s="30">
        <f t="shared" si="147"/>
        <v>73185.899999999994</v>
      </c>
      <c r="X143" s="30">
        <f t="shared" ref="X143:Y143" si="188">W143+X110</f>
        <v>464298.29999999993</v>
      </c>
      <c r="Y143" s="30">
        <f t="shared" si="188"/>
        <v>676497.59999999986</v>
      </c>
      <c r="Z143" s="30">
        <f t="shared" ref="Z143" si="189">Y143+Z110</f>
        <v>686524.49999999988</v>
      </c>
      <c r="AA143" s="2"/>
      <c r="AB143" s="2"/>
      <c r="AC143" s="2"/>
    </row>
    <row r="144" spans="1:29" x14ac:dyDescent="0.35">
      <c r="A144" s="4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0">
        <f t="shared" si="146"/>
        <v>55</v>
      </c>
      <c r="P144" s="2"/>
      <c r="Q144" s="30">
        <f t="shared" si="142"/>
        <v>-561564.9</v>
      </c>
      <c r="R144" s="30">
        <f t="shared" si="142"/>
        <v>-45703.799999999996</v>
      </c>
      <c r="S144" s="30">
        <f t="shared" si="152"/>
        <v>-500859.3</v>
      </c>
      <c r="T144" s="30">
        <f t="shared" si="149"/>
        <v>-554443.19999999995</v>
      </c>
      <c r="U144" s="30">
        <f t="shared" si="149"/>
        <v>-561564.89999999991</v>
      </c>
      <c r="V144" s="30">
        <f t="shared" si="147"/>
        <v>686524.5</v>
      </c>
      <c r="W144" s="30">
        <f t="shared" si="147"/>
        <v>73185.899999999994</v>
      </c>
      <c r="X144" s="30">
        <f t="shared" ref="X144:Y144" si="190">W144+X111</f>
        <v>464298.29999999993</v>
      </c>
      <c r="Y144" s="30">
        <f t="shared" si="190"/>
        <v>676497.59999999986</v>
      </c>
      <c r="Z144" s="30">
        <f t="shared" ref="Z144" si="191">Y144+Z111</f>
        <v>686524.49999999988</v>
      </c>
      <c r="AA144" s="2"/>
      <c r="AB144" s="2"/>
      <c r="AC144" s="2"/>
    </row>
    <row r="145" spans="1:29" x14ac:dyDescent="0.35">
      <c r="A145" s="4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0">
        <f>O112</f>
        <v>65</v>
      </c>
      <c r="P145" s="2"/>
      <c r="Q145" s="30">
        <f t="shared" si="142"/>
        <v>-561564.9</v>
      </c>
      <c r="R145" s="30">
        <f t="shared" si="142"/>
        <v>-45703.799999999996</v>
      </c>
      <c r="S145" s="30">
        <f t="shared" si="152"/>
        <v>-500859.3</v>
      </c>
      <c r="T145" s="30">
        <f t="shared" si="149"/>
        <v>-554443.19999999995</v>
      </c>
      <c r="U145" s="30">
        <f t="shared" si="149"/>
        <v>-561564.89999999991</v>
      </c>
      <c r="V145" s="30">
        <f t="shared" si="147"/>
        <v>686524.5</v>
      </c>
      <c r="W145" s="30">
        <f t="shared" si="147"/>
        <v>73185.899999999994</v>
      </c>
      <c r="X145" s="30">
        <f t="shared" ref="X145:Y145" si="192">W145+X112</f>
        <v>464298.29999999993</v>
      </c>
      <c r="Y145" s="30">
        <f t="shared" si="192"/>
        <v>676497.59999999986</v>
      </c>
      <c r="Z145" s="30">
        <f t="shared" ref="Z145" si="193">Y145+Z112</f>
        <v>686524.49999999988</v>
      </c>
      <c r="AA145" s="2"/>
      <c r="AB145" s="2"/>
      <c r="AC145" s="2"/>
    </row>
    <row r="146" spans="1:29" x14ac:dyDescent="0.35">
      <c r="O146" s="30">
        <f t="shared" si="146"/>
        <v>65</v>
      </c>
      <c r="Q146" s="30">
        <f t="shared" si="142"/>
        <v>-310214.8</v>
      </c>
      <c r="R146" s="30">
        <f t="shared" si="142"/>
        <v>-23656.2</v>
      </c>
      <c r="S146" s="30">
        <f t="shared" si="152"/>
        <v>-233787.40000000002</v>
      </c>
      <c r="T146" s="30">
        <f t="shared" si="149"/>
        <v>-307853.60000000003</v>
      </c>
      <c r="U146" s="30">
        <f t="shared" si="149"/>
        <v>-310214.80000000005</v>
      </c>
      <c r="V146" s="30">
        <f t="shared" si="147"/>
        <v>412482.8</v>
      </c>
      <c r="W146" s="30">
        <f t="shared" si="147"/>
        <v>43392.4</v>
      </c>
      <c r="X146" s="30">
        <f t="shared" ref="X146:Y146" si="194">W146+X113</f>
        <v>181306.8</v>
      </c>
      <c r="Y146" s="30">
        <f t="shared" si="194"/>
        <v>408782.6</v>
      </c>
      <c r="Z146" s="30">
        <f t="shared" ref="Z146" si="195">Y146+Z113</f>
        <v>412482.8</v>
      </c>
    </row>
    <row r="147" spans="1:29" x14ac:dyDescent="0.35">
      <c r="O147" s="30">
        <f>O114</f>
        <v>65</v>
      </c>
      <c r="Q147" s="30">
        <f t="shared" si="142"/>
        <v>-310214.8</v>
      </c>
      <c r="R147" s="30">
        <f t="shared" si="142"/>
        <v>-23656.2</v>
      </c>
      <c r="S147" s="30">
        <f t="shared" si="152"/>
        <v>-233787.40000000002</v>
      </c>
      <c r="T147" s="30">
        <f t="shared" si="149"/>
        <v>-307853.60000000003</v>
      </c>
      <c r="U147" s="30">
        <f t="shared" si="149"/>
        <v>-310214.80000000005</v>
      </c>
      <c r="V147" s="30">
        <f t="shared" si="147"/>
        <v>412482.8</v>
      </c>
      <c r="W147" s="30">
        <f t="shared" si="147"/>
        <v>43392.4</v>
      </c>
      <c r="X147" s="30">
        <f t="shared" ref="X147:Y147" si="196">W147+X114</f>
        <v>181306.8</v>
      </c>
      <c r="Y147" s="30">
        <f t="shared" si="196"/>
        <v>408782.6</v>
      </c>
      <c r="Z147" s="30">
        <f t="shared" ref="Z147" si="197">Y147+Z114</f>
        <v>412482.8</v>
      </c>
    </row>
    <row r="148" spans="1:29" x14ac:dyDescent="0.35">
      <c r="O148" s="30">
        <f t="shared" si="146"/>
        <v>80</v>
      </c>
      <c r="Q148" s="30">
        <f t="shared" si="142"/>
        <v>-310214.8</v>
      </c>
      <c r="R148" s="30">
        <f t="shared" si="142"/>
        <v>-23656.2</v>
      </c>
      <c r="S148" s="30">
        <f t="shared" si="152"/>
        <v>-233787.40000000002</v>
      </c>
      <c r="T148" s="30">
        <f t="shared" si="149"/>
        <v>-307853.60000000003</v>
      </c>
      <c r="U148" s="30">
        <f t="shared" si="149"/>
        <v>-310214.80000000005</v>
      </c>
      <c r="V148" s="30">
        <f t="shared" si="147"/>
        <v>412482.8</v>
      </c>
      <c r="W148" s="30">
        <f t="shared" si="147"/>
        <v>43392.4</v>
      </c>
      <c r="X148" s="30">
        <f t="shared" ref="X148:Y148" si="198">W148+X115</f>
        <v>181306.8</v>
      </c>
      <c r="Y148" s="30">
        <f t="shared" si="198"/>
        <v>408782.6</v>
      </c>
      <c r="Z148" s="30">
        <f t="shared" ref="Z148" si="199">Y148+Z115</f>
        <v>412482.8</v>
      </c>
    </row>
    <row r="149" spans="1:29" x14ac:dyDescent="0.35">
      <c r="O149" s="30">
        <f t="shared" si="146"/>
        <v>80</v>
      </c>
      <c r="Q149" s="30">
        <f t="shared" si="142"/>
        <v>-28403.55</v>
      </c>
      <c r="R149" s="30">
        <f t="shared" si="142"/>
        <v>-1619.25</v>
      </c>
      <c r="S149" s="30">
        <f t="shared" si="152"/>
        <v>-13687.5</v>
      </c>
      <c r="T149" s="30">
        <f t="shared" si="149"/>
        <v>-27976.5</v>
      </c>
      <c r="U149" s="30">
        <f t="shared" si="149"/>
        <v>-28067.7</v>
      </c>
      <c r="V149" s="30">
        <f t="shared" si="147"/>
        <v>52391.549999999996</v>
      </c>
      <c r="W149" s="30">
        <f t="shared" si="147"/>
        <v>4745.7</v>
      </c>
      <c r="X149" s="30">
        <f t="shared" ref="X149:Y149" si="200">W149+X116</f>
        <v>10715.4</v>
      </c>
      <c r="Y149" s="30">
        <f t="shared" si="200"/>
        <v>51176.85</v>
      </c>
      <c r="Z149" s="30">
        <f t="shared" ref="Z149" si="201">Y149+Z116</f>
        <v>51409.5</v>
      </c>
    </row>
    <row r="150" spans="1:29" x14ac:dyDescent="0.35">
      <c r="O150" s="30">
        <f t="shared" si="146"/>
        <v>100</v>
      </c>
      <c r="Q150" s="30">
        <f t="shared" si="142"/>
        <v>-28403.55</v>
      </c>
      <c r="R150" s="30">
        <f t="shared" si="142"/>
        <v>-1619.25</v>
      </c>
      <c r="S150" s="30">
        <f t="shared" si="152"/>
        <v>-13687.5</v>
      </c>
      <c r="T150" s="30">
        <f t="shared" si="149"/>
        <v>-27976.5</v>
      </c>
      <c r="U150" s="30">
        <f t="shared" si="149"/>
        <v>-28067.7</v>
      </c>
      <c r="V150" s="30">
        <f t="shared" si="147"/>
        <v>52391.549999999996</v>
      </c>
      <c r="W150" s="30">
        <f t="shared" si="147"/>
        <v>4745.7</v>
      </c>
      <c r="X150" s="30">
        <f t="shared" ref="X150:Y150" si="202">W150+X117</f>
        <v>10715.4</v>
      </c>
      <c r="Y150" s="30">
        <f t="shared" si="202"/>
        <v>51176.85</v>
      </c>
      <c r="Z150" s="30">
        <f t="shared" ref="Z150" si="203">Y150+Z117</f>
        <v>51409.5</v>
      </c>
    </row>
    <row r="151" spans="1:29" x14ac:dyDescent="0.35">
      <c r="O151" s="30">
        <f>O118</f>
        <v>100</v>
      </c>
      <c r="Q151" s="30">
        <f t="shared" si="142"/>
        <v>-28403.55</v>
      </c>
      <c r="R151" s="30">
        <f t="shared" si="142"/>
        <v>-1619.25</v>
      </c>
      <c r="S151" s="30">
        <f t="shared" si="152"/>
        <v>-13687.5</v>
      </c>
      <c r="T151" s="30">
        <f t="shared" si="149"/>
        <v>-27976.5</v>
      </c>
      <c r="U151" s="30">
        <f t="shared" si="149"/>
        <v>-28067.7</v>
      </c>
      <c r="V151" s="30">
        <f t="shared" si="147"/>
        <v>52391.549999999996</v>
      </c>
      <c r="W151" s="30">
        <f t="shared" si="147"/>
        <v>4745.7</v>
      </c>
      <c r="X151" s="30">
        <f t="shared" ref="X151:Y152" si="204">W151+X118</f>
        <v>10715.4</v>
      </c>
      <c r="Y151" s="30">
        <f t="shared" si="204"/>
        <v>51176.85</v>
      </c>
      <c r="Z151" s="30">
        <f t="shared" ref="Z151" si="205">Y151+Z118</f>
        <v>51409.5</v>
      </c>
    </row>
    <row r="152" spans="1:29" x14ac:dyDescent="0.35">
      <c r="O152" s="30">
        <f t="shared" si="146"/>
        <v>100</v>
      </c>
      <c r="Q152" s="30">
        <f t="shared" si="142"/>
        <v>0</v>
      </c>
      <c r="R152" s="30">
        <f t="shared" si="142"/>
        <v>0</v>
      </c>
      <c r="S152" s="30">
        <f>(R152+S119)*-1</f>
        <v>0</v>
      </c>
      <c r="T152" s="30">
        <f>(T119)*-1</f>
        <v>0</v>
      </c>
      <c r="U152" s="30">
        <f t="shared" ref="U152" si="206">(T152-U119)</f>
        <v>0</v>
      </c>
      <c r="V152" s="30">
        <f t="shared" si="147"/>
        <v>0</v>
      </c>
      <c r="W152" s="30">
        <f t="shared" si="147"/>
        <v>0</v>
      </c>
      <c r="X152" s="30">
        <f t="shared" ref="X152" si="207">X119</f>
        <v>0</v>
      </c>
      <c r="Y152" s="30">
        <f t="shared" si="204"/>
        <v>0</v>
      </c>
      <c r="Z152" s="30">
        <f t="shared" ref="Z152" si="208">Y152+Z119</f>
        <v>0</v>
      </c>
    </row>
    <row r="153" spans="1:29" x14ac:dyDescent="0.35">
      <c r="O153" s="30"/>
    </row>
  </sheetData>
  <mergeCells count="12">
    <mergeCell ref="V4:Z4"/>
    <mergeCell ref="A119:B119"/>
    <mergeCell ref="A120:B120"/>
    <mergeCell ref="A122:B122"/>
    <mergeCell ref="A123:B123"/>
    <mergeCell ref="I4:M4"/>
    <mergeCell ref="A111:B111"/>
    <mergeCell ref="A113:B113"/>
    <mergeCell ref="A114:B114"/>
    <mergeCell ref="A115:B115"/>
    <mergeCell ref="A117:B117"/>
    <mergeCell ref="A118:B11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53"/>
  <sheetViews>
    <sheetView zoomScaleNormal="100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G111" sqref="G111"/>
    </sheetView>
  </sheetViews>
  <sheetFormatPr baseColWidth="10" defaultColWidth="11" defaultRowHeight="10.5" x14ac:dyDescent="0.35"/>
  <cols>
    <col min="1" max="1" width="8.33203125" style="88" customWidth="1"/>
    <col min="2" max="2" width="5.53125" style="88" customWidth="1"/>
    <col min="3" max="6" width="7.6640625" style="88" customWidth="1"/>
    <col min="7" max="7" width="6.86328125" style="88" customWidth="1"/>
    <col min="8" max="8" width="7" style="88" customWidth="1"/>
    <col min="9" max="10" width="7.6640625" style="88" customWidth="1"/>
    <col min="11" max="11" width="7" style="88" customWidth="1"/>
    <col min="12" max="12" width="7.1328125" style="88" customWidth="1"/>
    <col min="13" max="13" width="7.33203125" style="88" customWidth="1"/>
    <col min="14" max="14" width="7.3984375" style="88" customWidth="1"/>
    <col min="15" max="15" width="10.33203125" style="88" customWidth="1"/>
    <col min="16" max="27" width="7.6640625" style="88" customWidth="1"/>
    <col min="28" max="28" width="6.1328125" style="88" customWidth="1"/>
    <col min="29" max="29" width="7.3984375" style="88" customWidth="1"/>
    <col min="30" max="32" width="8.86328125" style="88" customWidth="1"/>
    <col min="33" max="33" width="6.6640625" style="88" customWidth="1"/>
    <col min="34" max="34" width="7.33203125" style="88" customWidth="1"/>
    <col min="35" max="35" width="7.3984375" style="88" customWidth="1"/>
    <col min="36" max="36" width="8.86328125" style="88" customWidth="1"/>
    <col min="37" max="37" width="7.1328125" style="88" customWidth="1"/>
    <col min="38" max="38" width="7" style="88" customWidth="1"/>
    <col min="39" max="40" width="8.1328125" style="88" customWidth="1"/>
    <col min="41" max="41" width="5" style="88" customWidth="1"/>
    <col min="42" max="49" width="4.3984375" style="88" customWidth="1"/>
    <col min="50" max="51" width="5.3984375" style="88" customWidth="1"/>
    <col min="52" max="16384" width="11" style="88"/>
  </cols>
  <sheetData>
    <row r="1" spans="1:52" x14ac:dyDescent="0.3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88" t="s">
        <v>36</v>
      </c>
    </row>
    <row r="2" spans="1:52" x14ac:dyDescent="0.35">
      <c r="A2" s="4" t="s">
        <v>99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52" x14ac:dyDescent="0.35">
      <c r="A3" s="5"/>
      <c r="B3" s="6"/>
      <c r="C3" s="7"/>
      <c r="D3" s="8"/>
      <c r="E3" s="8"/>
      <c r="F3" s="8"/>
      <c r="G3" s="8"/>
      <c r="H3" s="9"/>
      <c r="I3" s="10"/>
      <c r="J3" s="8"/>
      <c r="K3" s="8"/>
      <c r="L3" s="8"/>
      <c r="M3" s="9"/>
      <c r="N3" s="37"/>
      <c r="O3" s="5"/>
      <c r="P3" s="7"/>
      <c r="Q3" s="8"/>
      <c r="R3" s="8"/>
      <c r="S3" s="8"/>
      <c r="T3" s="8"/>
      <c r="U3" s="9"/>
      <c r="V3" s="10"/>
      <c r="W3" s="8"/>
      <c r="X3" s="8"/>
      <c r="Y3" s="8"/>
      <c r="Z3" s="9"/>
      <c r="AA3" s="37"/>
      <c r="AB3" s="2"/>
      <c r="AC3" s="2"/>
      <c r="AD3" s="8"/>
      <c r="AE3" s="8"/>
      <c r="AF3" s="8"/>
      <c r="AG3" s="8"/>
      <c r="AH3" s="9"/>
      <c r="AI3" s="10"/>
      <c r="AJ3" s="8"/>
      <c r="AK3" s="8"/>
      <c r="AL3" s="8"/>
      <c r="AM3" s="9"/>
      <c r="AN3" s="37"/>
    </row>
    <row r="4" spans="1:52" x14ac:dyDescent="0.35">
      <c r="A4" s="11" t="s">
        <v>2</v>
      </c>
      <c r="B4" s="12" t="s">
        <v>3</v>
      </c>
      <c r="C4" s="13" t="s">
        <v>4</v>
      </c>
      <c r="D4" s="14" t="s">
        <v>5</v>
      </c>
      <c r="E4" s="14"/>
      <c r="F4" s="14"/>
      <c r="G4" s="14"/>
      <c r="H4" s="15"/>
      <c r="I4" s="139" t="s">
        <v>6</v>
      </c>
      <c r="J4" s="140"/>
      <c r="K4" s="140"/>
      <c r="L4" s="140"/>
      <c r="M4" s="141"/>
      <c r="N4" s="14"/>
      <c r="O4" s="11"/>
      <c r="P4" s="13" t="s">
        <v>4</v>
      </c>
      <c r="Q4" s="14" t="s">
        <v>5</v>
      </c>
      <c r="R4" s="14"/>
      <c r="S4" s="14"/>
      <c r="T4" s="14"/>
      <c r="U4" s="15"/>
      <c r="V4" s="139" t="s">
        <v>6</v>
      </c>
      <c r="W4" s="140"/>
      <c r="X4" s="140"/>
      <c r="Y4" s="140"/>
      <c r="Z4" s="141"/>
      <c r="AA4" s="14"/>
      <c r="AB4" s="88">
        <v>1</v>
      </c>
      <c r="AD4" s="37" t="s">
        <v>5</v>
      </c>
      <c r="AE4" s="37"/>
      <c r="AF4" s="37"/>
      <c r="AG4" s="37"/>
      <c r="AH4" s="38"/>
      <c r="AI4" s="85" t="s">
        <v>6</v>
      </c>
      <c r="AJ4" s="14"/>
      <c r="AK4" s="14"/>
      <c r="AL4" s="14"/>
      <c r="AM4" s="15"/>
      <c r="AN4" s="14"/>
    </row>
    <row r="5" spans="1:52" x14ac:dyDescent="0.35">
      <c r="A5" s="11" t="s">
        <v>7</v>
      </c>
      <c r="B5" s="12" t="s">
        <v>8</v>
      </c>
      <c r="C5" s="13" t="s">
        <v>9</v>
      </c>
      <c r="D5" s="16"/>
      <c r="E5" s="16"/>
      <c r="F5" s="16"/>
      <c r="G5" s="16"/>
      <c r="H5" s="17"/>
      <c r="I5" s="18"/>
      <c r="J5" s="16"/>
      <c r="K5" s="16"/>
      <c r="L5" s="16"/>
      <c r="M5" s="17"/>
      <c r="N5" s="86"/>
      <c r="O5" s="11"/>
      <c r="P5" s="13" t="s">
        <v>9</v>
      </c>
      <c r="Q5" s="16"/>
      <c r="R5" s="16"/>
      <c r="S5" s="16"/>
      <c r="T5" s="16"/>
      <c r="U5" s="17"/>
      <c r="V5" s="18"/>
      <c r="W5" s="16"/>
      <c r="X5" s="16"/>
      <c r="Y5" s="16"/>
      <c r="Z5" s="17"/>
      <c r="AA5" s="86"/>
      <c r="AB5" s="2"/>
      <c r="AC5" s="2"/>
      <c r="AD5" s="16"/>
      <c r="AE5" s="16"/>
      <c r="AF5" s="16"/>
      <c r="AG5" s="16"/>
      <c r="AH5" s="17"/>
      <c r="AI5" s="18"/>
      <c r="AJ5" s="16"/>
      <c r="AK5" s="16"/>
      <c r="AL5" s="16"/>
      <c r="AM5" s="17"/>
      <c r="AN5" s="86"/>
    </row>
    <row r="6" spans="1:52" x14ac:dyDescent="0.35">
      <c r="A6" s="11" t="s">
        <v>10</v>
      </c>
      <c r="B6" s="12" t="s">
        <v>11</v>
      </c>
      <c r="C6" s="13" t="s">
        <v>12</v>
      </c>
      <c r="D6" s="86"/>
      <c r="E6" s="20"/>
      <c r="F6" s="86"/>
      <c r="G6" s="20"/>
      <c r="H6" s="87"/>
      <c r="I6" s="86"/>
      <c r="J6" s="20"/>
      <c r="K6" s="86"/>
      <c r="L6" s="20"/>
      <c r="M6" s="87"/>
      <c r="N6" s="86"/>
      <c r="O6" s="11"/>
      <c r="P6" s="13" t="s">
        <v>12</v>
      </c>
      <c r="Q6" s="86"/>
      <c r="R6" s="20"/>
      <c r="S6" s="86"/>
      <c r="T6" s="20"/>
      <c r="U6" s="87"/>
      <c r="V6" s="86"/>
      <c r="W6" s="20"/>
      <c r="X6" s="86"/>
      <c r="Y6" s="20"/>
      <c r="Z6" s="87"/>
      <c r="AA6" s="86"/>
      <c r="AB6" s="2" t="s">
        <v>3</v>
      </c>
      <c r="AC6" s="2"/>
      <c r="AD6" s="86"/>
      <c r="AE6" s="20"/>
      <c r="AF6" s="86"/>
      <c r="AG6" s="20"/>
      <c r="AH6" s="87"/>
      <c r="AI6" s="86"/>
      <c r="AJ6" s="20"/>
      <c r="AK6" s="86"/>
      <c r="AL6" s="20"/>
      <c r="AM6" s="87"/>
      <c r="AN6" s="86"/>
    </row>
    <row r="7" spans="1:52" x14ac:dyDescent="0.35">
      <c r="A7" s="11"/>
      <c r="B7" s="12" t="s">
        <v>13</v>
      </c>
      <c r="C7" s="22"/>
      <c r="D7" s="86" t="s">
        <v>14</v>
      </c>
      <c r="E7" s="13" t="s">
        <v>15</v>
      </c>
      <c r="F7" s="86" t="s">
        <v>16</v>
      </c>
      <c r="G7" s="13" t="s">
        <v>17</v>
      </c>
      <c r="H7" s="87" t="s">
        <v>18</v>
      </c>
      <c r="I7" s="86" t="s">
        <v>14</v>
      </c>
      <c r="J7" s="13" t="s">
        <v>15</v>
      </c>
      <c r="K7" s="86" t="s">
        <v>19</v>
      </c>
      <c r="L7" s="13" t="s">
        <v>20</v>
      </c>
      <c r="M7" s="87" t="s">
        <v>21</v>
      </c>
      <c r="N7" s="86" t="s">
        <v>64</v>
      </c>
      <c r="O7" s="11"/>
      <c r="P7" s="22"/>
      <c r="Q7" s="86" t="s">
        <v>14</v>
      </c>
      <c r="R7" s="13" t="s">
        <v>15</v>
      </c>
      <c r="S7" s="86" t="s">
        <v>16</v>
      </c>
      <c r="T7" s="13" t="s">
        <v>17</v>
      </c>
      <c r="U7" s="87" t="s">
        <v>18</v>
      </c>
      <c r="V7" s="86" t="s">
        <v>14</v>
      </c>
      <c r="W7" s="13" t="s">
        <v>15</v>
      </c>
      <c r="X7" s="86" t="s">
        <v>19</v>
      </c>
      <c r="Y7" s="13" t="s">
        <v>20</v>
      </c>
      <c r="Z7" s="87" t="s">
        <v>21</v>
      </c>
      <c r="AA7" s="86"/>
      <c r="AB7" s="2" t="s">
        <v>37</v>
      </c>
      <c r="AC7" s="2"/>
      <c r="AD7" s="86" t="s">
        <v>14</v>
      </c>
      <c r="AE7" s="13" t="s">
        <v>15</v>
      </c>
      <c r="AF7" s="86" t="s">
        <v>16</v>
      </c>
      <c r="AG7" s="13" t="s">
        <v>17</v>
      </c>
      <c r="AH7" s="87" t="s">
        <v>18</v>
      </c>
      <c r="AI7" s="86" t="s">
        <v>14</v>
      </c>
      <c r="AJ7" s="13" t="s">
        <v>15</v>
      </c>
      <c r="AK7" s="86" t="s">
        <v>19</v>
      </c>
      <c r="AL7" s="13" t="s">
        <v>20</v>
      </c>
      <c r="AM7" s="87" t="s">
        <v>21</v>
      </c>
      <c r="AN7" s="86"/>
    </row>
    <row r="8" spans="1:52" x14ac:dyDescent="0.35">
      <c r="A8" s="23"/>
      <c r="B8" s="24"/>
      <c r="C8" s="25"/>
      <c r="D8" s="16"/>
      <c r="E8" s="26"/>
      <c r="F8" s="16"/>
      <c r="G8" s="26"/>
      <c r="H8" s="17"/>
      <c r="I8" s="16"/>
      <c r="J8" s="26"/>
      <c r="K8" s="16"/>
      <c r="L8" s="26"/>
      <c r="M8" s="17"/>
      <c r="N8" s="86" t="s">
        <v>65</v>
      </c>
      <c r="O8" s="23"/>
      <c r="P8" s="25"/>
      <c r="Q8" s="16"/>
      <c r="R8" s="26"/>
      <c r="S8" s="16"/>
      <c r="T8" s="26"/>
      <c r="U8" s="17"/>
      <c r="V8" s="16"/>
      <c r="W8" s="26"/>
      <c r="X8" s="16"/>
      <c r="Y8" s="26"/>
      <c r="Z8" s="17"/>
      <c r="AA8" s="86"/>
      <c r="AB8" s="2"/>
      <c r="AC8" s="2"/>
      <c r="AD8" s="16"/>
      <c r="AE8" s="26"/>
      <c r="AF8" s="16"/>
      <c r="AG8" s="26"/>
      <c r="AH8" s="17"/>
      <c r="AI8" s="16"/>
      <c r="AJ8" s="26"/>
      <c r="AK8" s="16"/>
      <c r="AL8" s="26"/>
      <c r="AM8" s="17"/>
      <c r="AN8" s="86"/>
    </row>
    <row r="9" spans="1:52" x14ac:dyDescent="0.3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"/>
      <c r="AC9" s="2"/>
      <c r="AD9" s="86"/>
    </row>
    <row r="10" spans="1:52" x14ac:dyDescent="0.35">
      <c r="A10" s="89" t="str">
        <f>A2</f>
        <v>1949</v>
      </c>
      <c r="B10" s="88">
        <v>0</v>
      </c>
      <c r="C10" s="30">
        <v>836295</v>
      </c>
      <c r="D10" s="30">
        <v>426479</v>
      </c>
      <c r="E10" s="30">
        <v>426479</v>
      </c>
      <c r="F10" s="30">
        <v>0</v>
      </c>
      <c r="G10" s="30">
        <v>0</v>
      </c>
      <c r="H10" s="30">
        <v>0</v>
      </c>
      <c r="I10" s="30">
        <v>409816</v>
      </c>
      <c r="J10" s="30">
        <v>409816</v>
      </c>
      <c r="K10" s="30">
        <v>0</v>
      </c>
      <c r="L10" s="30">
        <v>0</v>
      </c>
      <c r="M10" s="30">
        <v>0</v>
      </c>
      <c r="N10" s="30">
        <v>0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2">
        <v>0</v>
      </c>
      <c r="AC10" s="36">
        <f t="shared" ref="AC10:AM10" si="0">C10</f>
        <v>836295</v>
      </c>
      <c r="AD10" s="36">
        <f t="shared" si="0"/>
        <v>426479</v>
      </c>
      <c r="AE10" s="36">
        <f t="shared" si="0"/>
        <v>426479</v>
      </c>
      <c r="AF10" s="36">
        <f t="shared" si="0"/>
        <v>0</v>
      </c>
      <c r="AG10" s="36">
        <f t="shared" si="0"/>
        <v>0</v>
      </c>
      <c r="AH10" s="36">
        <f t="shared" si="0"/>
        <v>0</v>
      </c>
      <c r="AI10" s="36">
        <f t="shared" si="0"/>
        <v>409816</v>
      </c>
      <c r="AJ10" s="36">
        <f t="shared" si="0"/>
        <v>409816</v>
      </c>
      <c r="AK10" s="36">
        <f t="shared" si="0"/>
        <v>0</v>
      </c>
      <c r="AL10" s="36">
        <f t="shared" si="0"/>
        <v>0</v>
      </c>
      <c r="AM10" s="36">
        <f t="shared" si="0"/>
        <v>0</v>
      </c>
      <c r="AN10" s="36"/>
      <c r="AO10" s="88">
        <f t="shared" ref="AO10:AY25" si="1">IF(AND(AC10&lt;=AC$111,AC11&gt;=AC$111),1,0)</f>
        <v>0</v>
      </c>
      <c r="AP10" s="88">
        <f t="shared" si="1"/>
        <v>0</v>
      </c>
      <c r="AQ10" s="88" t="e">
        <f t="shared" si="1"/>
        <v>#VALUE!</v>
      </c>
      <c r="AR10" s="88" t="e">
        <f t="shared" si="1"/>
        <v>#VALUE!</v>
      </c>
      <c r="AS10" s="88" t="e">
        <f t="shared" si="1"/>
        <v>#VALUE!</v>
      </c>
      <c r="AT10" s="88" t="e">
        <f t="shared" si="1"/>
        <v>#VALUE!</v>
      </c>
      <c r="AU10" s="88">
        <f t="shared" si="1"/>
        <v>0</v>
      </c>
      <c r="AV10" s="88" t="e">
        <f t="shared" si="1"/>
        <v>#VALUE!</v>
      </c>
      <c r="AW10" s="88" t="e">
        <f t="shared" si="1"/>
        <v>#VALUE!</v>
      </c>
      <c r="AX10" s="88" t="e">
        <f t="shared" si="1"/>
        <v>#VALUE!</v>
      </c>
      <c r="AY10" s="88" t="e">
        <f t="shared" si="1"/>
        <v>#VALUE!</v>
      </c>
      <c r="AZ10" s="88">
        <v>0</v>
      </c>
    </row>
    <row r="11" spans="1:52" x14ac:dyDescent="0.35">
      <c r="A11" s="89">
        <f>A10-1</f>
        <v>1948</v>
      </c>
      <c r="B11" s="88">
        <v>1</v>
      </c>
      <c r="C11" s="30">
        <v>819438</v>
      </c>
      <c r="D11" s="30">
        <v>417983</v>
      </c>
      <c r="E11" s="30">
        <v>417983</v>
      </c>
      <c r="F11" s="30">
        <v>0</v>
      </c>
      <c r="G11" s="30">
        <v>0</v>
      </c>
      <c r="H11" s="30">
        <v>0</v>
      </c>
      <c r="I11" s="30">
        <v>401455</v>
      </c>
      <c r="J11" s="30">
        <v>401455</v>
      </c>
      <c r="K11" s="30">
        <v>0</v>
      </c>
      <c r="L11" s="30">
        <v>0</v>
      </c>
      <c r="M11" s="30">
        <v>0</v>
      </c>
      <c r="N11" s="30">
        <v>0</v>
      </c>
      <c r="O11" s="30" t="s">
        <v>38</v>
      </c>
      <c r="P11" s="41">
        <f t="shared" ref="P11:Z11" si="2">0.5+SUMPRODUCT($AB$10:$AB$109,C10:C109)/C111</f>
        <v>35.281577793188688</v>
      </c>
      <c r="Q11" s="41">
        <f t="shared" si="2"/>
        <v>33.67682161490103</v>
      </c>
      <c r="R11" s="41">
        <f t="shared" si="2"/>
        <v>16.793498660701399</v>
      </c>
      <c r="S11" s="41">
        <f t="shared" si="2"/>
        <v>46.791577335280422</v>
      </c>
      <c r="T11" s="41">
        <f t="shared" si="2"/>
        <v>66.309666468572175</v>
      </c>
      <c r="U11" s="41">
        <f t="shared" si="2"/>
        <v>46.353312018363667</v>
      </c>
      <c r="V11" s="41">
        <f t="shared" si="2"/>
        <v>36.764887078835393</v>
      </c>
      <c r="W11" s="41" t="e">
        <f t="shared" si="2"/>
        <v>#VALUE!</v>
      </c>
      <c r="X11" s="41" t="e">
        <f t="shared" si="2"/>
        <v>#VALUE!</v>
      </c>
      <c r="Y11" s="41" t="e">
        <f t="shared" si="2"/>
        <v>#VALUE!</v>
      </c>
      <c r="Z11" s="41" t="e">
        <f t="shared" si="2"/>
        <v>#VALUE!</v>
      </c>
      <c r="AA11" s="30"/>
      <c r="AB11" s="2">
        <v>1</v>
      </c>
      <c r="AC11" s="36">
        <f t="shared" ref="AC11:AM26" si="3">AC10+C11</f>
        <v>1655733</v>
      </c>
      <c r="AD11" s="36">
        <f t="shared" si="3"/>
        <v>844462</v>
      </c>
      <c r="AE11" s="36">
        <f t="shared" si="3"/>
        <v>844462</v>
      </c>
      <c r="AF11" s="36">
        <f t="shared" si="3"/>
        <v>0</v>
      </c>
      <c r="AG11" s="36">
        <f t="shared" si="3"/>
        <v>0</v>
      </c>
      <c r="AH11" s="36">
        <f t="shared" si="3"/>
        <v>0</v>
      </c>
      <c r="AI11" s="36">
        <f t="shared" si="3"/>
        <v>811271</v>
      </c>
      <c r="AJ11" s="36">
        <f t="shared" si="3"/>
        <v>811271</v>
      </c>
      <c r="AK11" s="36">
        <f t="shared" si="3"/>
        <v>0</v>
      </c>
      <c r="AL11" s="36">
        <f t="shared" si="3"/>
        <v>0</v>
      </c>
      <c r="AM11" s="36">
        <f t="shared" si="3"/>
        <v>0</v>
      </c>
      <c r="AN11" s="36"/>
      <c r="AO11" s="88">
        <f t="shared" si="1"/>
        <v>0</v>
      </c>
      <c r="AP11" s="88">
        <f t="shared" si="1"/>
        <v>0</v>
      </c>
      <c r="AQ11" s="88" t="e">
        <f t="shared" si="1"/>
        <v>#VALUE!</v>
      </c>
      <c r="AR11" s="88" t="e">
        <f t="shared" si="1"/>
        <v>#VALUE!</v>
      </c>
      <c r="AS11" s="88" t="e">
        <f t="shared" si="1"/>
        <v>#VALUE!</v>
      </c>
      <c r="AT11" s="88" t="e">
        <f t="shared" si="1"/>
        <v>#VALUE!</v>
      </c>
      <c r="AU11" s="88">
        <f t="shared" si="1"/>
        <v>0</v>
      </c>
      <c r="AV11" s="88" t="e">
        <f t="shared" si="1"/>
        <v>#VALUE!</v>
      </c>
      <c r="AW11" s="88" t="e">
        <f t="shared" si="1"/>
        <v>#VALUE!</v>
      </c>
      <c r="AX11" s="88" t="e">
        <f t="shared" si="1"/>
        <v>#VALUE!</v>
      </c>
      <c r="AY11" s="88" t="e">
        <f t="shared" si="1"/>
        <v>#VALUE!</v>
      </c>
      <c r="AZ11" s="88">
        <v>0</v>
      </c>
    </row>
    <row r="12" spans="1:52" x14ac:dyDescent="0.35">
      <c r="A12" s="89">
        <f t="shared" ref="A12:A75" si="4">A11-1</f>
        <v>1947</v>
      </c>
      <c r="B12" s="88">
        <v>2</v>
      </c>
      <c r="C12" s="30">
        <v>813290</v>
      </c>
      <c r="D12" s="30">
        <v>414209</v>
      </c>
      <c r="E12" s="30">
        <v>414209</v>
      </c>
      <c r="F12" s="30">
        <v>0</v>
      </c>
      <c r="G12" s="30">
        <v>0</v>
      </c>
      <c r="H12" s="30">
        <v>0</v>
      </c>
      <c r="I12" s="30">
        <v>399081</v>
      </c>
      <c r="J12" s="30">
        <v>399081</v>
      </c>
      <c r="K12" s="30">
        <v>0</v>
      </c>
      <c r="L12" s="30">
        <v>0</v>
      </c>
      <c r="M12" s="30">
        <v>0</v>
      </c>
      <c r="N12" s="30">
        <v>0</v>
      </c>
      <c r="O12" s="30" t="s">
        <v>39</v>
      </c>
      <c r="P12" s="41">
        <f>AC119</f>
        <v>33.813656890094478</v>
      </c>
      <c r="Q12" s="41">
        <f t="shared" ref="Q12:Z12" si="5">AD119</f>
        <v>30.701900818969875</v>
      </c>
      <c r="R12" s="41" t="e">
        <f t="shared" si="5"/>
        <v>#VALUE!</v>
      </c>
      <c r="S12" s="41" t="e">
        <f t="shared" si="5"/>
        <v>#VALUE!</v>
      </c>
      <c r="T12" s="41" t="e">
        <f t="shared" si="5"/>
        <v>#VALUE!</v>
      </c>
      <c r="U12" s="41" t="e">
        <f t="shared" si="5"/>
        <v>#VALUE!</v>
      </c>
      <c r="V12" s="41">
        <f t="shared" si="5"/>
        <v>35.644053378089318</v>
      </c>
      <c r="W12" s="41" t="e">
        <f t="shared" si="5"/>
        <v>#VALUE!</v>
      </c>
      <c r="X12" s="41" t="e">
        <f t="shared" si="5"/>
        <v>#VALUE!</v>
      </c>
      <c r="Y12" s="41" t="e">
        <f t="shared" si="5"/>
        <v>#VALUE!</v>
      </c>
      <c r="Z12" s="41" t="e">
        <f t="shared" si="5"/>
        <v>#VALUE!</v>
      </c>
      <c r="AA12" s="30"/>
      <c r="AB12" s="2">
        <v>2</v>
      </c>
      <c r="AC12" s="36">
        <f t="shared" si="3"/>
        <v>2469023</v>
      </c>
      <c r="AD12" s="36">
        <f t="shared" si="3"/>
        <v>1258671</v>
      </c>
      <c r="AE12" s="36">
        <f t="shared" si="3"/>
        <v>1258671</v>
      </c>
      <c r="AF12" s="36">
        <f t="shared" si="3"/>
        <v>0</v>
      </c>
      <c r="AG12" s="36">
        <f t="shared" si="3"/>
        <v>0</v>
      </c>
      <c r="AH12" s="36">
        <f t="shared" si="3"/>
        <v>0</v>
      </c>
      <c r="AI12" s="36">
        <f t="shared" si="3"/>
        <v>1210352</v>
      </c>
      <c r="AJ12" s="36">
        <f t="shared" si="3"/>
        <v>1210352</v>
      </c>
      <c r="AK12" s="36">
        <f t="shared" si="3"/>
        <v>0</v>
      </c>
      <c r="AL12" s="36">
        <f t="shared" si="3"/>
        <v>0</v>
      </c>
      <c r="AM12" s="36">
        <f t="shared" si="3"/>
        <v>0</v>
      </c>
      <c r="AN12" s="36"/>
      <c r="AO12" s="88">
        <f t="shared" si="1"/>
        <v>0</v>
      </c>
      <c r="AP12" s="88">
        <f t="shared" si="1"/>
        <v>0</v>
      </c>
      <c r="AQ12" s="88" t="e">
        <f t="shared" si="1"/>
        <v>#VALUE!</v>
      </c>
      <c r="AR12" s="88" t="e">
        <f t="shared" si="1"/>
        <v>#VALUE!</v>
      </c>
      <c r="AS12" s="88" t="e">
        <f t="shared" si="1"/>
        <v>#VALUE!</v>
      </c>
      <c r="AT12" s="88" t="e">
        <f t="shared" si="1"/>
        <v>#VALUE!</v>
      </c>
      <c r="AU12" s="88">
        <f t="shared" si="1"/>
        <v>0</v>
      </c>
      <c r="AV12" s="88" t="e">
        <f t="shared" si="1"/>
        <v>#VALUE!</v>
      </c>
      <c r="AW12" s="88" t="e">
        <f t="shared" si="1"/>
        <v>#VALUE!</v>
      </c>
      <c r="AX12" s="88" t="e">
        <f t="shared" si="1"/>
        <v>#VALUE!</v>
      </c>
      <c r="AY12" s="88" t="e">
        <f t="shared" si="1"/>
        <v>#VALUE!</v>
      </c>
      <c r="AZ12" s="88">
        <v>0</v>
      </c>
    </row>
    <row r="13" spans="1:52" x14ac:dyDescent="0.35">
      <c r="A13" s="89">
        <f t="shared" si="4"/>
        <v>1946</v>
      </c>
      <c r="B13" s="88">
        <v>3</v>
      </c>
      <c r="C13" s="30">
        <v>788022</v>
      </c>
      <c r="D13" s="30">
        <v>400883</v>
      </c>
      <c r="E13" s="30">
        <v>400883</v>
      </c>
      <c r="F13" s="30">
        <v>0</v>
      </c>
      <c r="G13" s="30">
        <v>0</v>
      </c>
      <c r="H13" s="30">
        <v>0</v>
      </c>
      <c r="I13" s="30">
        <v>387139</v>
      </c>
      <c r="J13" s="30">
        <v>387139</v>
      </c>
      <c r="K13" s="30">
        <v>0</v>
      </c>
      <c r="L13" s="30">
        <v>0</v>
      </c>
      <c r="M13" s="30">
        <v>0</v>
      </c>
      <c r="N13" s="30">
        <v>0</v>
      </c>
      <c r="O13" s="30" t="s">
        <v>50</v>
      </c>
      <c r="P13" s="30">
        <f t="shared" ref="P13:Z13" si="6">C111</f>
        <v>41647258</v>
      </c>
      <c r="Q13" s="30">
        <f t="shared" si="6"/>
        <v>20004681</v>
      </c>
      <c r="R13" s="30">
        <f t="shared" si="6"/>
        <v>9283964</v>
      </c>
      <c r="S13" s="30">
        <f t="shared" si="6"/>
        <v>9695174</v>
      </c>
      <c r="T13" s="30">
        <f t="shared" si="6"/>
        <v>737022</v>
      </c>
      <c r="U13" s="30">
        <f t="shared" si="6"/>
        <v>243960</v>
      </c>
      <c r="V13" s="30">
        <f t="shared" si="6"/>
        <v>21642577</v>
      </c>
      <c r="W13" s="30" t="str">
        <f t="shared" si="6"/>
        <v xml:space="preserve">. </v>
      </c>
      <c r="X13" s="30" t="str">
        <f t="shared" si="6"/>
        <v xml:space="preserve">. </v>
      </c>
      <c r="Y13" s="30" t="str">
        <f t="shared" si="6"/>
        <v xml:space="preserve">. </v>
      </c>
      <c r="Z13" s="30" t="str">
        <f t="shared" si="6"/>
        <v xml:space="preserve">. </v>
      </c>
      <c r="AA13" s="30"/>
      <c r="AB13" s="2">
        <v>3</v>
      </c>
      <c r="AC13" s="36">
        <f t="shared" si="3"/>
        <v>3257045</v>
      </c>
      <c r="AD13" s="36">
        <f t="shared" si="3"/>
        <v>1659554</v>
      </c>
      <c r="AE13" s="36">
        <f t="shared" si="3"/>
        <v>1659554</v>
      </c>
      <c r="AF13" s="36">
        <f t="shared" si="3"/>
        <v>0</v>
      </c>
      <c r="AG13" s="36">
        <f t="shared" si="3"/>
        <v>0</v>
      </c>
      <c r="AH13" s="36">
        <f t="shared" si="3"/>
        <v>0</v>
      </c>
      <c r="AI13" s="36">
        <f t="shared" si="3"/>
        <v>1597491</v>
      </c>
      <c r="AJ13" s="36">
        <f t="shared" si="3"/>
        <v>1597491</v>
      </c>
      <c r="AK13" s="36">
        <f t="shared" si="3"/>
        <v>0</v>
      </c>
      <c r="AL13" s="36">
        <f t="shared" si="3"/>
        <v>0</v>
      </c>
      <c r="AM13" s="36">
        <f t="shared" si="3"/>
        <v>0</v>
      </c>
      <c r="AN13" s="36"/>
      <c r="AO13" s="88">
        <f t="shared" si="1"/>
        <v>0</v>
      </c>
      <c r="AP13" s="88">
        <f t="shared" si="1"/>
        <v>0</v>
      </c>
      <c r="AQ13" s="88" t="e">
        <f t="shared" si="1"/>
        <v>#VALUE!</v>
      </c>
      <c r="AR13" s="88" t="e">
        <f t="shared" si="1"/>
        <v>#VALUE!</v>
      </c>
      <c r="AS13" s="88" t="e">
        <f t="shared" si="1"/>
        <v>#VALUE!</v>
      </c>
      <c r="AT13" s="88" t="e">
        <f t="shared" si="1"/>
        <v>#VALUE!</v>
      </c>
      <c r="AU13" s="88">
        <f t="shared" si="1"/>
        <v>0</v>
      </c>
      <c r="AV13" s="88" t="e">
        <f t="shared" si="1"/>
        <v>#VALUE!</v>
      </c>
      <c r="AW13" s="88" t="e">
        <f t="shared" si="1"/>
        <v>#VALUE!</v>
      </c>
      <c r="AX13" s="88" t="e">
        <f t="shared" si="1"/>
        <v>#VALUE!</v>
      </c>
      <c r="AY13" s="88" t="e">
        <f t="shared" si="1"/>
        <v>#VALUE!</v>
      </c>
      <c r="AZ13" s="88">
        <v>0</v>
      </c>
    </row>
    <row r="14" spans="1:52" x14ac:dyDescent="0.35">
      <c r="A14" s="89">
        <f t="shared" si="4"/>
        <v>1945</v>
      </c>
      <c r="B14" s="88">
        <v>4</v>
      </c>
      <c r="C14" s="30">
        <v>590654</v>
      </c>
      <c r="D14" s="30">
        <v>300405</v>
      </c>
      <c r="E14" s="30">
        <v>300405</v>
      </c>
      <c r="F14" s="30">
        <v>0</v>
      </c>
      <c r="G14" s="30">
        <v>0</v>
      </c>
      <c r="H14" s="30">
        <v>0</v>
      </c>
      <c r="I14" s="30">
        <v>290249</v>
      </c>
      <c r="J14" s="30">
        <v>290249</v>
      </c>
      <c r="K14" s="30">
        <v>0</v>
      </c>
      <c r="L14" s="30">
        <v>0</v>
      </c>
      <c r="M14" s="30">
        <v>0</v>
      </c>
      <c r="N14" s="30">
        <v>0</v>
      </c>
      <c r="O14" s="30" t="s">
        <v>40</v>
      </c>
      <c r="P14" s="30">
        <f t="shared" ref="P14:Z14" si="7">SUMIFS(C10:C109,$AB$10:$AB$109,"&gt;=0",$AB$10:$AB$109,"&lt;=2")</f>
        <v>2469023</v>
      </c>
      <c r="Q14" s="30">
        <f t="shared" si="7"/>
        <v>1258671</v>
      </c>
      <c r="R14" s="30">
        <f t="shared" si="7"/>
        <v>1258671</v>
      </c>
      <c r="S14" s="30">
        <f t="shared" si="7"/>
        <v>0</v>
      </c>
      <c r="T14" s="30">
        <f t="shared" si="7"/>
        <v>0</v>
      </c>
      <c r="U14" s="30">
        <f t="shared" si="7"/>
        <v>0</v>
      </c>
      <c r="V14" s="30">
        <f t="shared" si="7"/>
        <v>1210352</v>
      </c>
      <c r="W14" s="30">
        <f t="shared" si="7"/>
        <v>1210352</v>
      </c>
      <c r="X14" s="30">
        <f t="shared" si="7"/>
        <v>0</v>
      </c>
      <c r="Y14" s="30">
        <f t="shared" si="7"/>
        <v>0</v>
      </c>
      <c r="Z14" s="30">
        <f t="shared" si="7"/>
        <v>0</v>
      </c>
      <c r="AA14" s="30"/>
      <c r="AB14" s="2">
        <v>4</v>
      </c>
      <c r="AC14" s="36">
        <f t="shared" si="3"/>
        <v>3847699</v>
      </c>
      <c r="AD14" s="36">
        <f t="shared" si="3"/>
        <v>1959959</v>
      </c>
      <c r="AE14" s="36">
        <f t="shared" si="3"/>
        <v>1959959</v>
      </c>
      <c r="AF14" s="36">
        <f t="shared" si="3"/>
        <v>0</v>
      </c>
      <c r="AG14" s="36">
        <f t="shared" si="3"/>
        <v>0</v>
      </c>
      <c r="AH14" s="36">
        <f t="shared" si="3"/>
        <v>0</v>
      </c>
      <c r="AI14" s="36">
        <f t="shared" si="3"/>
        <v>1887740</v>
      </c>
      <c r="AJ14" s="36">
        <f t="shared" si="3"/>
        <v>1887740</v>
      </c>
      <c r="AK14" s="36">
        <f t="shared" si="3"/>
        <v>0</v>
      </c>
      <c r="AL14" s="36">
        <f t="shared" si="3"/>
        <v>0</v>
      </c>
      <c r="AM14" s="36">
        <f t="shared" si="3"/>
        <v>0</v>
      </c>
      <c r="AN14" s="36"/>
      <c r="AO14" s="88">
        <f t="shared" si="1"/>
        <v>0</v>
      </c>
      <c r="AP14" s="88">
        <f t="shared" si="1"/>
        <v>0</v>
      </c>
      <c r="AQ14" s="88" t="e">
        <f t="shared" si="1"/>
        <v>#VALUE!</v>
      </c>
      <c r="AR14" s="88" t="e">
        <f t="shared" si="1"/>
        <v>#VALUE!</v>
      </c>
      <c r="AS14" s="88" t="e">
        <f t="shared" si="1"/>
        <v>#VALUE!</v>
      </c>
      <c r="AT14" s="88" t="e">
        <f t="shared" si="1"/>
        <v>#VALUE!</v>
      </c>
      <c r="AU14" s="88">
        <f t="shared" si="1"/>
        <v>0</v>
      </c>
      <c r="AV14" s="88" t="e">
        <f t="shared" si="1"/>
        <v>#VALUE!</v>
      </c>
      <c r="AW14" s="88" t="e">
        <f t="shared" si="1"/>
        <v>#VALUE!</v>
      </c>
      <c r="AX14" s="88" t="e">
        <f t="shared" si="1"/>
        <v>#VALUE!</v>
      </c>
      <c r="AY14" s="88" t="e">
        <f t="shared" si="1"/>
        <v>#VALUE!</v>
      </c>
      <c r="AZ14" s="88">
        <v>0</v>
      </c>
    </row>
    <row r="15" spans="1:52" x14ac:dyDescent="0.35">
      <c r="A15" s="89">
        <f t="shared" si="4"/>
        <v>1944</v>
      </c>
      <c r="B15" s="88">
        <v>5</v>
      </c>
      <c r="C15" s="30">
        <v>573939</v>
      </c>
      <c r="D15" s="30">
        <v>290914</v>
      </c>
      <c r="E15" s="30">
        <v>290914</v>
      </c>
      <c r="F15" s="30">
        <v>0</v>
      </c>
      <c r="G15" s="30">
        <v>0</v>
      </c>
      <c r="H15" s="30">
        <v>0</v>
      </c>
      <c r="I15" s="30">
        <v>283025</v>
      </c>
      <c r="J15" s="30">
        <v>283025</v>
      </c>
      <c r="K15" s="30">
        <v>0</v>
      </c>
      <c r="L15" s="30">
        <v>0</v>
      </c>
      <c r="M15" s="30">
        <v>0</v>
      </c>
      <c r="N15" s="30">
        <v>0</v>
      </c>
      <c r="O15" s="40" t="s">
        <v>41</v>
      </c>
      <c r="P15" s="30">
        <f t="shared" ref="P15:Z15" si="8">SUMIFS(C10:C109,$AB$10:$AB$109,"&gt;=3",$AB$10:$AB$109,"&lt;=4")</f>
        <v>1378676</v>
      </c>
      <c r="Q15" s="30">
        <f t="shared" si="8"/>
        <v>701288</v>
      </c>
      <c r="R15" s="30">
        <f t="shared" si="8"/>
        <v>701288</v>
      </c>
      <c r="S15" s="30">
        <f t="shared" si="8"/>
        <v>0</v>
      </c>
      <c r="T15" s="30">
        <f t="shared" si="8"/>
        <v>0</v>
      </c>
      <c r="U15" s="30">
        <f t="shared" si="8"/>
        <v>0</v>
      </c>
      <c r="V15" s="30">
        <f t="shared" si="8"/>
        <v>677388</v>
      </c>
      <c r="W15" s="30">
        <f t="shared" si="8"/>
        <v>677388</v>
      </c>
      <c r="X15" s="30">
        <f t="shared" si="8"/>
        <v>0</v>
      </c>
      <c r="Y15" s="30">
        <f t="shared" si="8"/>
        <v>0</v>
      </c>
      <c r="Z15" s="30">
        <f t="shared" si="8"/>
        <v>0</v>
      </c>
      <c r="AA15" s="30"/>
      <c r="AB15" s="2">
        <v>5</v>
      </c>
      <c r="AC15" s="36">
        <f t="shared" si="3"/>
        <v>4421638</v>
      </c>
      <c r="AD15" s="36">
        <f t="shared" si="3"/>
        <v>2250873</v>
      </c>
      <c r="AE15" s="36">
        <f t="shared" si="3"/>
        <v>2250873</v>
      </c>
      <c r="AF15" s="36">
        <f t="shared" si="3"/>
        <v>0</v>
      </c>
      <c r="AG15" s="36">
        <f t="shared" si="3"/>
        <v>0</v>
      </c>
      <c r="AH15" s="36">
        <f t="shared" si="3"/>
        <v>0</v>
      </c>
      <c r="AI15" s="36">
        <f t="shared" si="3"/>
        <v>2170765</v>
      </c>
      <c r="AJ15" s="36">
        <f t="shared" si="3"/>
        <v>2170765</v>
      </c>
      <c r="AK15" s="36">
        <f t="shared" si="3"/>
        <v>0</v>
      </c>
      <c r="AL15" s="36">
        <f t="shared" si="3"/>
        <v>0</v>
      </c>
      <c r="AM15" s="36">
        <f t="shared" si="3"/>
        <v>0</v>
      </c>
      <c r="AN15" s="36"/>
      <c r="AO15" s="88">
        <f t="shared" si="1"/>
        <v>0</v>
      </c>
      <c r="AP15" s="88">
        <f t="shared" si="1"/>
        <v>0</v>
      </c>
      <c r="AQ15" s="88" t="e">
        <f t="shared" si="1"/>
        <v>#VALUE!</v>
      </c>
      <c r="AR15" s="88" t="e">
        <f t="shared" si="1"/>
        <v>#VALUE!</v>
      </c>
      <c r="AS15" s="88" t="e">
        <f t="shared" si="1"/>
        <v>#VALUE!</v>
      </c>
      <c r="AT15" s="88" t="e">
        <f t="shared" si="1"/>
        <v>#VALUE!</v>
      </c>
      <c r="AU15" s="88">
        <f t="shared" si="1"/>
        <v>0</v>
      </c>
      <c r="AV15" s="88" t="e">
        <f t="shared" si="1"/>
        <v>#VALUE!</v>
      </c>
      <c r="AW15" s="88" t="e">
        <f t="shared" si="1"/>
        <v>#VALUE!</v>
      </c>
      <c r="AX15" s="88" t="e">
        <f t="shared" si="1"/>
        <v>#VALUE!</v>
      </c>
      <c r="AY15" s="88" t="e">
        <f t="shared" si="1"/>
        <v>#VALUE!</v>
      </c>
      <c r="AZ15" s="88">
        <v>0</v>
      </c>
    </row>
    <row r="16" spans="1:52" x14ac:dyDescent="0.35">
      <c r="A16" s="89">
        <f t="shared" si="4"/>
        <v>1943</v>
      </c>
      <c r="B16" s="88">
        <v>6</v>
      </c>
      <c r="C16" s="30">
        <v>574978</v>
      </c>
      <c r="D16" s="30">
        <v>293013</v>
      </c>
      <c r="E16" s="30">
        <v>293013</v>
      </c>
      <c r="F16" s="30">
        <v>0</v>
      </c>
      <c r="G16" s="30">
        <v>0</v>
      </c>
      <c r="H16" s="30">
        <v>0</v>
      </c>
      <c r="I16" s="30">
        <v>281965</v>
      </c>
      <c r="J16" s="30">
        <v>281965</v>
      </c>
      <c r="K16" s="30">
        <v>0</v>
      </c>
      <c r="L16" s="30">
        <v>0</v>
      </c>
      <c r="M16" s="30">
        <v>0</v>
      </c>
      <c r="N16" s="30">
        <v>0</v>
      </c>
      <c r="O16" s="40" t="s">
        <v>42</v>
      </c>
      <c r="P16" s="30">
        <f t="shared" ref="P16:Z16" si="9">SUMIFS(C10:C109,$AB$10:$AB$109,"&gt;=5",$AB$10:$AB$109,"&lt;=9")</f>
        <v>2673805</v>
      </c>
      <c r="Q16" s="30">
        <f t="shared" si="9"/>
        <v>1357436</v>
      </c>
      <c r="R16" s="30">
        <f t="shared" si="9"/>
        <v>1357436</v>
      </c>
      <c r="S16" s="30">
        <f t="shared" si="9"/>
        <v>0</v>
      </c>
      <c r="T16" s="30">
        <f t="shared" si="9"/>
        <v>0</v>
      </c>
      <c r="U16" s="30">
        <f t="shared" si="9"/>
        <v>0</v>
      </c>
      <c r="V16" s="30">
        <f t="shared" si="9"/>
        <v>1316369</v>
      </c>
      <c r="W16" s="30">
        <f t="shared" si="9"/>
        <v>1316369</v>
      </c>
      <c r="X16" s="30">
        <f t="shared" si="9"/>
        <v>0</v>
      </c>
      <c r="Y16" s="30">
        <f t="shared" si="9"/>
        <v>0</v>
      </c>
      <c r="Z16" s="30">
        <f t="shared" si="9"/>
        <v>0</v>
      </c>
      <c r="AA16" s="30"/>
      <c r="AB16" s="2">
        <v>6</v>
      </c>
      <c r="AC16" s="36">
        <f t="shared" si="3"/>
        <v>4996616</v>
      </c>
      <c r="AD16" s="36">
        <f t="shared" si="3"/>
        <v>2543886</v>
      </c>
      <c r="AE16" s="36">
        <f t="shared" si="3"/>
        <v>2543886</v>
      </c>
      <c r="AF16" s="36">
        <f t="shared" si="3"/>
        <v>0</v>
      </c>
      <c r="AG16" s="36">
        <f t="shared" si="3"/>
        <v>0</v>
      </c>
      <c r="AH16" s="36">
        <f t="shared" si="3"/>
        <v>0</v>
      </c>
      <c r="AI16" s="36">
        <f t="shared" si="3"/>
        <v>2452730</v>
      </c>
      <c r="AJ16" s="36">
        <f t="shared" si="3"/>
        <v>2452730</v>
      </c>
      <c r="AK16" s="36">
        <f t="shared" si="3"/>
        <v>0</v>
      </c>
      <c r="AL16" s="36">
        <f t="shared" si="3"/>
        <v>0</v>
      </c>
      <c r="AM16" s="36">
        <f t="shared" si="3"/>
        <v>0</v>
      </c>
      <c r="AN16" s="36"/>
      <c r="AO16" s="88">
        <f t="shared" si="1"/>
        <v>0</v>
      </c>
      <c r="AP16" s="88">
        <f t="shared" si="1"/>
        <v>0</v>
      </c>
      <c r="AQ16" s="88" t="e">
        <f t="shared" si="1"/>
        <v>#VALUE!</v>
      </c>
      <c r="AR16" s="88" t="e">
        <f t="shared" si="1"/>
        <v>#VALUE!</v>
      </c>
      <c r="AS16" s="88" t="e">
        <f t="shared" si="1"/>
        <v>#VALUE!</v>
      </c>
      <c r="AT16" s="88" t="e">
        <f t="shared" si="1"/>
        <v>#VALUE!</v>
      </c>
      <c r="AU16" s="88">
        <f t="shared" si="1"/>
        <v>0</v>
      </c>
      <c r="AV16" s="88" t="e">
        <f t="shared" si="1"/>
        <v>#VALUE!</v>
      </c>
      <c r="AW16" s="88" t="e">
        <f t="shared" si="1"/>
        <v>#VALUE!</v>
      </c>
      <c r="AX16" s="88" t="e">
        <f t="shared" si="1"/>
        <v>#VALUE!</v>
      </c>
      <c r="AY16" s="88" t="e">
        <f t="shared" si="1"/>
        <v>#VALUE!</v>
      </c>
      <c r="AZ16" s="88">
        <v>0</v>
      </c>
    </row>
    <row r="17" spans="1:52" x14ac:dyDescent="0.35">
      <c r="A17" s="89">
        <f t="shared" si="4"/>
        <v>1942</v>
      </c>
      <c r="B17" s="88">
        <v>7</v>
      </c>
      <c r="C17" s="30">
        <v>532452</v>
      </c>
      <c r="D17" s="30">
        <v>271517</v>
      </c>
      <c r="E17" s="30">
        <v>271517</v>
      </c>
      <c r="F17" s="30">
        <v>0</v>
      </c>
      <c r="G17" s="30">
        <v>0</v>
      </c>
      <c r="H17" s="30">
        <v>0</v>
      </c>
      <c r="I17" s="30">
        <v>260935</v>
      </c>
      <c r="J17" s="30">
        <v>260935</v>
      </c>
      <c r="K17" s="30">
        <v>0</v>
      </c>
      <c r="L17" s="30">
        <v>0</v>
      </c>
      <c r="M17" s="30">
        <v>0</v>
      </c>
      <c r="N17" s="30">
        <v>0</v>
      </c>
      <c r="O17" s="40" t="s">
        <v>43</v>
      </c>
      <c r="P17" s="30">
        <f t="shared" ref="P17:Z17" si="10">SUMIFS(C10:C109,$AB$10:$AB$109,"&gt;=10",$AB$10:$AB$109,"&lt;=17")</f>
        <v>4720636</v>
      </c>
      <c r="Q17" s="30">
        <f t="shared" si="10"/>
        <v>2382899</v>
      </c>
      <c r="R17" s="30">
        <f t="shared" si="10"/>
        <v>2382810</v>
      </c>
      <c r="S17" s="30">
        <f t="shared" si="10"/>
        <v>89</v>
      </c>
      <c r="T17" s="30">
        <f t="shared" si="10"/>
        <v>0</v>
      </c>
      <c r="U17" s="30">
        <f t="shared" si="10"/>
        <v>0</v>
      </c>
      <c r="V17" s="30">
        <f t="shared" si="10"/>
        <v>2337737</v>
      </c>
      <c r="W17" s="30">
        <f t="shared" si="10"/>
        <v>2326404</v>
      </c>
      <c r="X17" s="30">
        <f t="shared" si="10"/>
        <v>11317</v>
      </c>
      <c r="Y17" s="30">
        <f t="shared" si="10"/>
        <v>13</v>
      </c>
      <c r="Z17" s="30">
        <f t="shared" si="10"/>
        <v>3</v>
      </c>
      <c r="AA17" s="30"/>
      <c r="AB17" s="2">
        <v>7</v>
      </c>
      <c r="AC17" s="36">
        <f t="shared" si="3"/>
        <v>5529068</v>
      </c>
      <c r="AD17" s="36">
        <f t="shared" si="3"/>
        <v>2815403</v>
      </c>
      <c r="AE17" s="36">
        <f t="shared" si="3"/>
        <v>2815403</v>
      </c>
      <c r="AF17" s="36">
        <f t="shared" si="3"/>
        <v>0</v>
      </c>
      <c r="AG17" s="36">
        <f t="shared" si="3"/>
        <v>0</v>
      </c>
      <c r="AH17" s="36">
        <f t="shared" si="3"/>
        <v>0</v>
      </c>
      <c r="AI17" s="36">
        <f t="shared" si="3"/>
        <v>2713665</v>
      </c>
      <c r="AJ17" s="36">
        <f t="shared" si="3"/>
        <v>2713665</v>
      </c>
      <c r="AK17" s="36">
        <f t="shared" si="3"/>
        <v>0</v>
      </c>
      <c r="AL17" s="36">
        <f t="shared" si="3"/>
        <v>0</v>
      </c>
      <c r="AM17" s="36">
        <f t="shared" si="3"/>
        <v>0</v>
      </c>
      <c r="AN17" s="36"/>
      <c r="AO17" s="88">
        <f t="shared" si="1"/>
        <v>0</v>
      </c>
      <c r="AP17" s="88">
        <f t="shared" si="1"/>
        <v>0</v>
      </c>
      <c r="AQ17" s="88" t="e">
        <f t="shared" si="1"/>
        <v>#VALUE!</v>
      </c>
      <c r="AR17" s="88" t="e">
        <f t="shared" si="1"/>
        <v>#VALUE!</v>
      </c>
      <c r="AS17" s="88" t="e">
        <f t="shared" si="1"/>
        <v>#VALUE!</v>
      </c>
      <c r="AT17" s="88" t="e">
        <f t="shared" si="1"/>
        <v>#VALUE!</v>
      </c>
      <c r="AU17" s="88">
        <f t="shared" si="1"/>
        <v>0</v>
      </c>
      <c r="AV17" s="88" t="e">
        <f t="shared" si="1"/>
        <v>#VALUE!</v>
      </c>
      <c r="AW17" s="88" t="e">
        <f t="shared" si="1"/>
        <v>#VALUE!</v>
      </c>
      <c r="AX17" s="88" t="e">
        <f t="shared" si="1"/>
        <v>#VALUE!</v>
      </c>
      <c r="AY17" s="88" t="e">
        <f t="shared" si="1"/>
        <v>#VALUE!</v>
      </c>
      <c r="AZ17" s="88">
        <v>0</v>
      </c>
    </row>
    <row r="18" spans="1:52" x14ac:dyDescent="0.35">
      <c r="A18" s="89">
        <f t="shared" si="4"/>
        <v>1941</v>
      </c>
      <c r="B18" s="88">
        <v>8</v>
      </c>
      <c r="C18" s="30">
        <v>482193</v>
      </c>
      <c r="D18" s="30">
        <v>244022</v>
      </c>
      <c r="E18" s="30">
        <v>244022</v>
      </c>
      <c r="F18" s="30">
        <v>0</v>
      </c>
      <c r="G18" s="30">
        <v>0</v>
      </c>
      <c r="H18" s="30">
        <v>0</v>
      </c>
      <c r="I18" s="30">
        <v>238171</v>
      </c>
      <c r="J18" s="30">
        <v>238171</v>
      </c>
      <c r="K18" s="30">
        <v>0</v>
      </c>
      <c r="L18" s="30">
        <v>0</v>
      </c>
      <c r="M18" s="30">
        <v>0</v>
      </c>
      <c r="N18" s="30">
        <v>0</v>
      </c>
      <c r="O18" s="40" t="s">
        <v>44</v>
      </c>
      <c r="P18" s="30">
        <f t="shared" ref="P18:Z18" si="11">SUMIFS(C10:C109,$AB$10:$AB$109,"&gt;=18",$AB$10:$AB$109,"&lt;=24")</f>
        <v>4527255</v>
      </c>
      <c r="Q18" s="30">
        <f t="shared" si="11"/>
        <v>2303965</v>
      </c>
      <c r="R18" s="30">
        <f t="shared" si="11"/>
        <v>1903440</v>
      </c>
      <c r="S18" s="30">
        <f t="shared" si="11"/>
        <v>398359</v>
      </c>
      <c r="T18" s="30">
        <f t="shared" si="11"/>
        <v>814</v>
      </c>
      <c r="U18" s="30">
        <f t="shared" si="11"/>
        <v>1352</v>
      </c>
      <c r="V18" s="30">
        <f t="shared" si="11"/>
        <v>2223290</v>
      </c>
      <c r="W18" s="30">
        <f t="shared" si="11"/>
        <v>1330293</v>
      </c>
      <c r="X18" s="30">
        <f t="shared" si="11"/>
        <v>884249</v>
      </c>
      <c r="Y18" s="30">
        <f t="shared" si="11"/>
        <v>3356</v>
      </c>
      <c r="Z18" s="30">
        <f t="shared" si="11"/>
        <v>5392</v>
      </c>
      <c r="AA18" s="30"/>
      <c r="AB18" s="2">
        <v>8</v>
      </c>
      <c r="AC18" s="36">
        <f t="shared" si="3"/>
        <v>6011261</v>
      </c>
      <c r="AD18" s="36">
        <f t="shared" si="3"/>
        <v>3059425</v>
      </c>
      <c r="AE18" s="36">
        <f t="shared" si="3"/>
        <v>3059425</v>
      </c>
      <c r="AF18" s="36">
        <f t="shared" si="3"/>
        <v>0</v>
      </c>
      <c r="AG18" s="36">
        <f t="shared" si="3"/>
        <v>0</v>
      </c>
      <c r="AH18" s="36">
        <f t="shared" si="3"/>
        <v>0</v>
      </c>
      <c r="AI18" s="36">
        <f t="shared" si="3"/>
        <v>2951836</v>
      </c>
      <c r="AJ18" s="36">
        <f t="shared" si="3"/>
        <v>2951836</v>
      </c>
      <c r="AK18" s="36">
        <f t="shared" si="3"/>
        <v>0</v>
      </c>
      <c r="AL18" s="36">
        <f t="shared" si="3"/>
        <v>0</v>
      </c>
      <c r="AM18" s="36">
        <f t="shared" si="3"/>
        <v>0</v>
      </c>
      <c r="AN18" s="36"/>
      <c r="AO18" s="88">
        <f t="shared" si="1"/>
        <v>0</v>
      </c>
      <c r="AP18" s="88">
        <f t="shared" si="1"/>
        <v>0</v>
      </c>
      <c r="AQ18" s="88" t="e">
        <f t="shared" si="1"/>
        <v>#VALUE!</v>
      </c>
      <c r="AR18" s="88" t="e">
        <f t="shared" si="1"/>
        <v>#VALUE!</v>
      </c>
      <c r="AS18" s="88" t="e">
        <f t="shared" si="1"/>
        <v>#VALUE!</v>
      </c>
      <c r="AT18" s="88" t="e">
        <f t="shared" si="1"/>
        <v>#VALUE!</v>
      </c>
      <c r="AU18" s="88">
        <f t="shared" si="1"/>
        <v>0</v>
      </c>
      <c r="AV18" s="88" t="e">
        <f t="shared" si="1"/>
        <v>#VALUE!</v>
      </c>
      <c r="AW18" s="88" t="e">
        <f t="shared" si="1"/>
        <v>#VALUE!</v>
      </c>
      <c r="AX18" s="88" t="e">
        <f t="shared" si="1"/>
        <v>#VALUE!</v>
      </c>
      <c r="AY18" s="88" t="e">
        <f t="shared" si="1"/>
        <v>#VALUE!</v>
      </c>
      <c r="AZ18" s="88">
        <v>0</v>
      </c>
    </row>
    <row r="19" spans="1:52" x14ac:dyDescent="0.35">
      <c r="A19" s="89">
        <f t="shared" si="4"/>
        <v>1940</v>
      </c>
      <c r="B19" s="88">
        <v>9</v>
      </c>
      <c r="C19" s="30">
        <v>510243</v>
      </c>
      <c r="D19" s="30">
        <v>257970</v>
      </c>
      <c r="E19" s="30">
        <v>257970</v>
      </c>
      <c r="F19" s="30">
        <v>0</v>
      </c>
      <c r="G19" s="30">
        <v>0</v>
      </c>
      <c r="H19" s="30">
        <v>0</v>
      </c>
      <c r="I19" s="30">
        <v>252273</v>
      </c>
      <c r="J19" s="30">
        <v>252273</v>
      </c>
      <c r="K19" s="30">
        <v>0</v>
      </c>
      <c r="L19" s="30">
        <v>0</v>
      </c>
      <c r="M19" s="30">
        <v>0</v>
      </c>
      <c r="N19" s="30">
        <v>0</v>
      </c>
      <c r="O19" s="40" t="s">
        <v>45</v>
      </c>
      <c r="P19" s="30">
        <f t="shared" ref="P19:Z19" si="12">SUMIFS(C10:C109,$AB$10:$AB$109,"&gt;=25",$AB$10:$AB$109,"&lt;=39")</f>
        <v>8141023</v>
      </c>
      <c r="Q19" s="30">
        <f t="shared" si="12"/>
        <v>4067878</v>
      </c>
      <c r="R19" s="30">
        <f t="shared" si="12"/>
        <v>975757</v>
      </c>
      <c r="S19" s="30">
        <f t="shared" si="12"/>
        <v>2990110</v>
      </c>
      <c r="T19" s="30">
        <f t="shared" si="12"/>
        <v>23054</v>
      </c>
      <c r="U19" s="30">
        <f t="shared" si="12"/>
        <v>78957</v>
      </c>
      <c r="V19" s="30">
        <f t="shared" si="12"/>
        <v>4073145</v>
      </c>
      <c r="W19" s="30">
        <f t="shared" si="12"/>
        <v>628356</v>
      </c>
      <c r="X19" s="30">
        <f t="shared" si="12"/>
        <v>3234369</v>
      </c>
      <c r="Y19" s="30">
        <f t="shared" si="12"/>
        <v>86604</v>
      </c>
      <c r="Z19" s="30">
        <f t="shared" si="12"/>
        <v>123816</v>
      </c>
      <c r="AA19" s="30"/>
      <c r="AB19" s="2">
        <v>9</v>
      </c>
      <c r="AC19" s="36">
        <f t="shared" si="3"/>
        <v>6521504</v>
      </c>
      <c r="AD19" s="36">
        <f t="shared" si="3"/>
        <v>3317395</v>
      </c>
      <c r="AE19" s="36">
        <f t="shared" si="3"/>
        <v>3317395</v>
      </c>
      <c r="AF19" s="36">
        <f t="shared" si="3"/>
        <v>0</v>
      </c>
      <c r="AG19" s="36">
        <f t="shared" si="3"/>
        <v>0</v>
      </c>
      <c r="AH19" s="36">
        <f t="shared" si="3"/>
        <v>0</v>
      </c>
      <c r="AI19" s="36">
        <f t="shared" si="3"/>
        <v>3204109</v>
      </c>
      <c r="AJ19" s="36">
        <f t="shared" si="3"/>
        <v>3204109</v>
      </c>
      <c r="AK19" s="36">
        <f t="shared" si="3"/>
        <v>0</v>
      </c>
      <c r="AL19" s="36">
        <f t="shared" si="3"/>
        <v>0</v>
      </c>
      <c r="AM19" s="36">
        <f t="shared" si="3"/>
        <v>0</v>
      </c>
      <c r="AN19" s="36"/>
      <c r="AO19" s="88">
        <f t="shared" si="1"/>
        <v>0</v>
      </c>
      <c r="AP19" s="88">
        <f t="shared" si="1"/>
        <v>0</v>
      </c>
      <c r="AQ19" s="88" t="e">
        <f t="shared" si="1"/>
        <v>#VALUE!</v>
      </c>
      <c r="AR19" s="88" t="e">
        <f t="shared" si="1"/>
        <v>#VALUE!</v>
      </c>
      <c r="AS19" s="88" t="e">
        <f t="shared" si="1"/>
        <v>#VALUE!</v>
      </c>
      <c r="AT19" s="88" t="e">
        <f t="shared" si="1"/>
        <v>#VALUE!</v>
      </c>
      <c r="AU19" s="88">
        <f t="shared" si="1"/>
        <v>0</v>
      </c>
      <c r="AV19" s="88" t="e">
        <f t="shared" si="1"/>
        <v>#VALUE!</v>
      </c>
      <c r="AW19" s="88" t="e">
        <f t="shared" si="1"/>
        <v>#VALUE!</v>
      </c>
      <c r="AX19" s="88" t="e">
        <f t="shared" si="1"/>
        <v>#VALUE!</v>
      </c>
      <c r="AY19" s="88" t="e">
        <f t="shared" si="1"/>
        <v>#VALUE!</v>
      </c>
      <c r="AZ19" s="88">
        <v>0</v>
      </c>
    </row>
    <row r="20" spans="1:52" x14ac:dyDescent="0.35">
      <c r="A20" s="89">
        <f t="shared" si="4"/>
        <v>1939</v>
      </c>
      <c r="B20" s="88">
        <v>10</v>
      </c>
      <c r="C20" s="30">
        <v>560397</v>
      </c>
      <c r="D20" s="30">
        <v>281549</v>
      </c>
      <c r="E20" s="30">
        <v>281549</v>
      </c>
      <c r="F20" s="30">
        <v>0</v>
      </c>
      <c r="G20" s="30">
        <v>0</v>
      </c>
      <c r="H20" s="30">
        <v>0</v>
      </c>
      <c r="I20" s="30">
        <v>278848</v>
      </c>
      <c r="J20" s="30">
        <v>278848</v>
      </c>
      <c r="K20" s="30">
        <v>0</v>
      </c>
      <c r="L20" s="30">
        <v>0</v>
      </c>
      <c r="M20" s="30">
        <v>0</v>
      </c>
      <c r="N20" s="30">
        <v>0</v>
      </c>
      <c r="O20" s="30" t="s">
        <v>46</v>
      </c>
      <c r="P20" s="30">
        <f t="shared" ref="P20:Z20" si="13">SUMIFS(C10:C109,$AB$10:$AB$109,"&gt;=40",$AB$10:$AB$109,"&lt;=54")</f>
        <v>8757173</v>
      </c>
      <c r="Q20" s="30">
        <f t="shared" si="13"/>
        <v>4270401</v>
      </c>
      <c r="R20" s="30">
        <f t="shared" si="13"/>
        <v>453014</v>
      </c>
      <c r="S20" s="30">
        <f t="shared" si="13"/>
        <v>3584809</v>
      </c>
      <c r="T20" s="30">
        <f t="shared" si="13"/>
        <v>120446</v>
      </c>
      <c r="U20" s="30">
        <f t="shared" si="13"/>
        <v>112132</v>
      </c>
      <c r="V20" s="30">
        <f t="shared" si="13"/>
        <v>4486772</v>
      </c>
      <c r="W20" s="30">
        <f t="shared" si="13"/>
        <v>502181</v>
      </c>
      <c r="X20" s="30">
        <f t="shared" si="13"/>
        <v>3407882</v>
      </c>
      <c r="Y20" s="30">
        <f t="shared" si="13"/>
        <v>447743</v>
      </c>
      <c r="Z20" s="30">
        <f t="shared" si="13"/>
        <v>128966</v>
      </c>
      <c r="AA20" s="30"/>
      <c r="AB20" s="2">
        <v>10</v>
      </c>
      <c r="AC20" s="36">
        <f t="shared" si="3"/>
        <v>7081901</v>
      </c>
      <c r="AD20" s="36">
        <f t="shared" si="3"/>
        <v>3598944</v>
      </c>
      <c r="AE20" s="36">
        <f t="shared" si="3"/>
        <v>3598944</v>
      </c>
      <c r="AF20" s="36">
        <f t="shared" si="3"/>
        <v>0</v>
      </c>
      <c r="AG20" s="36">
        <f t="shared" si="3"/>
        <v>0</v>
      </c>
      <c r="AH20" s="36">
        <f t="shared" si="3"/>
        <v>0</v>
      </c>
      <c r="AI20" s="36">
        <f t="shared" si="3"/>
        <v>3482957</v>
      </c>
      <c r="AJ20" s="36">
        <f t="shared" si="3"/>
        <v>3482957</v>
      </c>
      <c r="AK20" s="36">
        <f t="shared" si="3"/>
        <v>0</v>
      </c>
      <c r="AL20" s="36">
        <f t="shared" si="3"/>
        <v>0</v>
      </c>
      <c r="AM20" s="36">
        <f t="shared" si="3"/>
        <v>0</v>
      </c>
      <c r="AN20" s="36"/>
      <c r="AO20" s="88">
        <f t="shared" si="1"/>
        <v>0</v>
      </c>
      <c r="AP20" s="88">
        <f t="shared" si="1"/>
        <v>0</v>
      </c>
      <c r="AQ20" s="88" t="e">
        <f t="shared" si="1"/>
        <v>#VALUE!</v>
      </c>
      <c r="AR20" s="88" t="e">
        <f t="shared" si="1"/>
        <v>#VALUE!</v>
      </c>
      <c r="AS20" s="88" t="e">
        <f t="shared" si="1"/>
        <v>#VALUE!</v>
      </c>
      <c r="AT20" s="88" t="e">
        <f t="shared" si="1"/>
        <v>#VALUE!</v>
      </c>
      <c r="AU20" s="88">
        <f t="shared" si="1"/>
        <v>0</v>
      </c>
      <c r="AV20" s="88" t="e">
        <f t="shared" si="1"/>
        <v>#VALUE!</v>
      </c>
      <c r="AW20" s="88" t="e">
        <f t="shared" si="1"/>
        <v>#VALUE!</v>
      </c>
      <c r="AX20" s="88" t="e">
        <f t="shared" si="1"/>
        <v>#VALUE!</v>
      </c>
      <c r="AY20" s="88" t="e">
        <f t="shared" si="1"/>
        <v>#VALUE!</v>
      </c>
      <c r="AZ20" s="88">
        <v>0</v>
      </c>
    </row>
    <row r="21" spans="1:52" x14ac:dyDescent="0.35">
      <c r="A21" s="89">
        <f t="shared" si="4"/>
        <v>1938</v>
      </c>
      <c r="B21" s="88">
        <v>11</v>
      </c>
      <c r="C21" s="30">
        <v>563254</v>
      </c>
      <c r="D21" s="30">
        <v>282958</v>
      </c>
      <c r="E21" s="30">
        <v>282958</v>
      </c>
      <c r="F21" s="30">
        <v>0</v>
      </c>
      <c r="G21" s="30">
        <v>0</v>
      </c>
      <c r="H21" s="30">
        <v>0</v>
      </c>
      <c r="I21" s="30">
        <v>280296</v>
      </c>
      <c r="J21" s="30">
        <v>280296</v>
      </c>
      <c r="K21" s="30">
        <v>0</v>
      </c>
      <c r="L21" s="30">
        <v>0</v>
      </c>
      <c r="M21" s="30">
        <v>0</v>
      </c>
      <c r="N21" s="30">
        <v>0</v>
      </c>
      <c r="O21" s="30" t="s">
        <v>47</v>
      </c>
      <c r="P21" s="30">
        <f t="shared" ref="P21:Z21" si="14">SUMIFS(C10:C109,$AB$10:$AB$109,"&gt;=55",$AB$10:$AB$109,"&lt;=64")</f>
        <v>4252559</v>
      </c>
      <c r="Q21" s="30">
        <f t="shared" si="14"/>
        <v>1784342</v>
      </c>
      <c r="R21" s="30">
        <f t="shared" si="14"/>
        <v>127957</v>
      </c>
      <c r="S21" s="30">
        <f t="shared" si="14"/>
        <v>1483546</v>
      </c>
      <c r="T21" s="30">
        <f t="shared" si="14"/>
        <v>142619</v>
      </c>
      <c r="U21" s="30">
        <f t="shared" si="14"/>
        <v>30220</v>
      </c>
      <c r="V21" s="30">
        <f t="shared" si="14"/>
        <v>2468217</v>
      </c>
      <c r="W21" s="30">
        <f t="shared" si="14"/>
        <v>279906</v>
      </c>
      <c r="X21" s="30">
        <f t="shared" si="14"/>
        <v>1410225</v>
      </c>
      <c r="Y21" s="30">
        <f t="shared" si="14"/>
        <v>728216</v>
      </c>
      <c r="Z21" s="30">
        <f t="shared" si="14"/>
        <v>49870</v>
      </c>
      <c r="AA21" s="30"/>
      <c r="AB21" s="2">
        <v>11</v>
      </c>
      <c r="AC21" s="36">
        <f t="shared" si="3"/>
        <v>7645155</v>
      </c>
      <c r="AD21" s="36">
        <f t="shared" si="3"/>
        <v>3881902</v>
      </c>
      <c r="AE21" s="36">
        <f t="shared" si="3"/>
        <v>3881902</v>
      </c>
      <c r="AF21" s="36">
        <f t="shared" si="3"/>
        <v>0</v>
      </c>
      <c r="AG21" s="36">
        <f t="shared" si="3"/>
        <v>0</v>
      </c>
      <c r="AH21" s="36">
        <f t="shared" si="3"/>
        <v>0</v>
      </c>
      <c r="AI21" s="36">
        <f t="shared" si="3"/>
        <v>3763253</v>
      </c>
      <c r="AJ21" s="36">
        <f t="shared" si="3"/>
        <v>3763253</v>
      </c>
      <c r="AK21" s="36">
        <f t="shared" si="3"/>
        <v>0</v>
      </c>
      <c r="AL21" s="36">
        <f t="shared" si="3"/>
        <v>0</v>
      </c>
      <c r="AM21" s="36">
        <f t="shared" si="3"/>
        <v>0</v>
      </c>
      <c r="AN21" s="36"/>
      <c r="AO21" s="88">
        <f t="shared" si="1"/>
        <v>0</v>
      </c>
      <c r="AP21" s="88">
        <f t="shared" si="1"/>
        <v>0</v>
      </c>
      <c r="AQ21" s="88" t="e">
        <f t="shared" si="1"/>
        <v>#VALUE!</v>
      </c>
      <c r="AR21" s="88" t="e">
        <f t="shared" si="1"/>
        <v>#VALUE!</v>
      </c>
      <c r="AS21" s="88" t="e">
        <f t="shared" si="1"/>
        <v>#VALUE!</v>
      </c>
      <c r="AT21" s="88" t="e">
        <f t="shared" si="1"/>
        <v>#VALUE!</v>
      </c>
      <c r="AU21" s="88">
        <f t="shared" si="1"/>
        <v>0</v>
      </c>
      <c r="AV21" s="88" t="e">
        <f t="shared" si="1"/>
        <v>#VALUE!</v>
      </c>
      <c r="AW21" s="88" t="e">
        <f t="shared" si="1"/>
        <v>#VALUE!</v>
      </c>
      <c r="AX21" s="88" t="e">
        <f t="shared" si="1"/>
        <v>#VALUE!</v>
      </c>
      <c r="AY21" s="88" t="e">
        <f t="shared" si="1"/>
        <v>#VALUE!</v>
      </c>
      <c r="AZ21" s="88">
        <v>0</v>
      </c>
    </row>
    <row r="22" spans="1:52" x14ac:dyDescent="0.35">
      <c r="A22" s="89">
        <f t="shared" si="4"/>
        <v>1937</v>
      </c>
      <c r="B22" s="88">
        <v>12</v>
      </c>
      <c r="C22" s="30">
        <v>569190</v>
      </c>
      <c r="D22" s="30">
        <v>286978</v>
      </c>
      <c r="E22" s="30">
        <v>286978</v>
      </c>
      <c r="F22" s="30">
        <v>0</v>
      </c>
      <c r="G22" s="30">
        <v>0</v>
      </c>
      <c r="H22" s="30">
        <v>0</v>
      </c>
      <c r="I22" s="30">
        <v>282212</v>
      </c>
      <c r="J22" s="30">
        <v>282212</v>
      </c>
      <c r="K22" s="30">
        <v>0</v>
      </c>
      <c r="L22" s="30">
        <v>0</v>
      </c>
      <c r="M22" s="30">
        <v>0</v>
      </c>
      <c r="N22" s="30">
        <v>0</v>
      </c>
      <c r="O22" s="30" t="s">
        <v>48</v>
      </c>
      <c r="P22" s="30">
        <f t="shared" ref="P22:Z22" si="15">SUMIFS(C10:C109,$AB$10:$AB$109,"&gt;=65",$AB$10:$AB$109,"&lt;=79")</f>
        <v>4077240</v>
      </c>
      <c r="Q22" s="30">
        <f t="shared" si="15"/>
        <v>1655493</v>
      </c>
      <c r="R22" s="30">
        <f t="shared" si="15"/>
        <v>112311</v>
      </c>
      <c r="S22" s="30">
        <f t="shared" si="15"/>
        <v>1157565</v>
      </c>
      <c r="T22" s="30">
        <f t="shared" si="15"/>
        <v>365437</v>
      </c>
      <c r="U22" s="30">
        <f t="shared" si="15"/>
        <v>20180</v>
      </c>
      <c r="V22" s="30">
        <f t="shared" si="15"/>
        <v>2421747</v>
      </c>
      <c r="W22" s="30">
        <f t="shared" si="15"/>
        <v>245463</v>
      </c>
      <c r="X22" s="30">
        <f t="shared" si="15"/>
        <v>793948</v>
      </c>
      <c r="Y22" s="30">
        <f t="shared" si="15"/>
        <v>1347352</v>
      </c>
      <c r="Z22" s="30">
        <f t="shared" si="15"/>
        <v>34984</v>
      </c>
      <c r="AA22" s="30"/>
      <c r="AB22" s="2">
        <v>12</v>
      </c>
      <c r="AC22" s="36">
        <f t="shared" si="3"/>
        <v>8214345</v>
      </c>
      <c r="AD22" s="36">
        <f t="shared" si="3"/>
        <v>4168880</v>
      </c>
      <c r="AE22" s="36">
        <f t="shared" si="3"/>
        <v>4168880</v>
      </c>
      <c r="AF22" s="36">
        <f t="shared" si="3"/>
        <v>0</v>
      </c>
      <c r="AG22" s="36">
        <f t="shared" si="3"/>
        <v>0</v>
      </c>
      <c r="AH22" s="36">
        <f t="shared" si="3"/>
        <v>0</v>
      </c>
      <c r="AI22" s="36">
        <f t="shared" si="3"/>
        <v>4045465</v>
      </c>
      <c r="AJ22" s="36">
        <f t="shared" si="3"/>
        <v>4045465</v>
      </c>
      <c r="AK22" s="36">
        <f t="shared" si="3"/>
        <v>0</v>
      </c>
      <c r="AL22" s="36">
        <f t="shared" si="3"/>
        <v>0</v>
      </c>
      <c r="AM22" s="36">
        <f t="shared" si="3"/>
        <v>0</v>
      </c>
      <c r="AN22" s="36"/>
      <c r="AO22" s="88">
        <f t="shared" si="1"/>
        <v>0</v>
      </c>
      <c r="AP22" s="88">
        <f t="shared" si="1"/>
        <v>0</v>
      </c>
      <c r="AQ22" s="88" t="e">
        <f t="shared" si="1"/>
        <v>#VALUE!</v>
      </c>
      <c r="AR22" s="88" t="e">
        <f t="shared" si="1"/>
        <v>#VALUE!</v>
      </c>
      <c r="AS22" s="88" t="e">
        <f t="shared" si="1"/>
        <v>#VALUE!</v>
      </c>
      <c r="AT22" s="88" t="e">
        <f t="shared" si="1"/>
        <v>#VALUE!</v>
      </c>
      <c r="AU22" s="88">
        <f t="shared" si="1"/>
        <v>0</v>
      </c>
      <c r="AV22" s="88" t="e">
        <f t="shared" si="1"/>
        <v>#VALUE!</v>
      </c>
      <c r="AW22" s="88" t="e">
        <f t="shared" si="1"/>
        <v>#VALUE!</v>
      </c>
      <c r="AX22" s="88" t="e">
        <f t="shared" si="1"/>
        <v>#VALUE!</v>
      </c>
      <c r="AY22" s="88" t="e">
        <f t="shared" si="1"/>
        <v>#VALUE!</v>
      </c>
      <c r="AZ22" s="88">
        <v>0</v>
      </c>
    </row>
    <row r="23" spans="1:52" x14ac:dyDescent="0.35">
      <c r="A23" s="89">
        <f t="shared" si="4"/>
        <v>1936</v>
      </c>
      <c r="B23" s="88">
        <v>13</v>
      </c>
      <c r="C23" s="30">
        <v>580282</v>
      </c>
      <c r="D23" s="30">
        <v>292199</v>
      </c>
      <c r="E23" s="30">
        <v>292199</v>
      </c>
      <c r="F23" s="30">
        <v>0</v>
      </c>
      <c r="G23" s="30">
        <v>0</v>
      </c>
      <c r="H23" s="30">
        <v>0</v>
      </c>
      <c r="I23" s="30">
        <v>288083</v>
      </c>
      <c r="J23" s="30">
        <v>288083</v>
      </c>
      <c r="K23" s="30">
        <v>0</v>
      </c>
      <c r="L23" s="30">
        <v>0</v>
      </c>
      <c r="M23" s="30">
        <v>0</v>
      </c>
      <c r="N23" s="30">
        <v>0</v>
      </c>
      <c r="O23" s="30" t="s">
        <v>49</v>
      </c>
      <c r="P23" s="30">
        <f t="shared" ref="P23:Z23" si="16">SUMIFS(C10:C109,$AB$10:$AB$109,"&gt;=80",$AB$10:$AB$109,"&lt;=105")</f>
        <v>649868</v>
      </c>
      <c r="Q23" s="30">
        <f t="shared" si="16"/>
        <v>222308</v>
      </c>
      <c r="R23" s="30">
        <f t="shared" si="16"/>
        <v>11280</v>
      </c>
      <c r="S23" s="30">
        <f t="shared" si="16"/>
        <v>80696</v>
      </c>
      <c r="T23" s="30">
        <f t="shared" si="16"/>
        <v>84652</v>
      </c>
      <c r="U23" s="30">
        <f t="shared" si="16"/>
        <v>1119</v>
      </c>
      <c r="V23" s="30">
        <f t="shared" si="16"/>
        <v>427560</v>
      </c>
      <c r="W23" s="30">
        <f t="shared" si="16"/>
        <v>32215</v>
      </c>
      <c r="X23" s="30">
        <f t="shared" si="16"/>
        <v>29597</v>
      </c>
      <c r="Y23" s="30">
        <f t="shared" si="16"/>
        <v>256849</v>
      </c>
      <c r="Z23" s="30">
        <f t="shared" si="16"/>
        <v>2593</v>
      </c>
      <c r="AA23" s="30"/>
      <c r="AB23" s="2">
        <v>13</v>
      </c>
      <c r="AC23" s="36">
        <f t="shared" si="3"/>
        <v>8794627</v>
      </c>
      <c r="AD23" s="36">
        <f t="shared" si="3"/>
        <v>4461079</v>
      </c>
      <c r="AE23" s="36">
        <f t="shared" si="3"/>
        <v>4461079</v>
      </c>
      <c r="AF23" s="36">
        <f t="shared" si="3"/>
        <v>0</v>
      </c>
      <c r="AG23" s="36">
        <f t="shared" si="3"/>
        <v>0</v>
      </c>
      <c r="AH23" s="36">
        <f t="shared" si="3"/>
        <v>0</v>
      </c>
      <c r="AI23" s="36">
        <f t="shared" si="3"/>
        <v>4333548</v>
      </c>
      <c r="AJ23" s="36">
        <f t="shared" si="3"/>
        <v>4333548</v>
      </c>
      <c r="AK23" s="36">
        <f t="shared" si="3"/>
        <v>0</v>
      </c>
      <c r="AL23" s="36">
        <f t="shared" si="3"/>
        <v>0</v>
      </c>
      <c r="AM23" s="36">
        <f t="shared" si="3"/>
        <v>0</v>
      </c>
      <c r="AN23" s="36"/>
      <c r="AO23" s="88">
        <f t="shared" si="1"/>
        <v>0</v>
      </c>
      <c r="AP23" s="88">
        <f t="shared" si="1"/>
        <v>0</v>
      </c>
      <c r="AQ23" s="88" t="e">
        <f t="shared" si="1"/>
        <v>#VALUE!</v>
      </c>
      <c r="AR23" s="88" t="e">
        <f t="shared" si="1"/>
        <v>#VALUE!</v>
      </c>
      <c r="AS23" s="88" t="e">
        <f t="shared" si="1"/>
        <v>#VALUE!</v>
      </c>
      <c r="AT23" s="88" t="e">
        <f t="shared" si="1"/>
        <v>#VALUE!</v>
      </c>
      <c r="AU23" s="88">
        <f t="shared" si="1"/>
        <v>0</v>
      </c>
      <c r="AV23" s="88" t="e">
        <f t="shared" si="1"/>
        <v>#VALUE!</v>
      </c>
      <c r="AW23" s="88" t="e">
        <f t="shared" si="1"/>
        <v>#VALUE!</v>
      </c>
      <c r="AX23" s="88" t="e">
        <f t="shared" si="1"/>
        <v>#VALUE!</v>
      </c>
      <c r="AY23" s="88" t="e">
        <f t="shared" si="1"/>
        <v>#VALUE!</v>
      </c>
      <c r="AZ23" s="88">
        <v>0</v>
      </c>
    </row>
    <row r="24" spans="1:52" x14ac:dyDescent="0.35">
      <c r="A24" s="89">
        <f t="shared" si="4"/>
        <v>1935</v>
      </c>
      <c r="B24" s="88">
        <v>14</v>
      </c>
      <c r="C24" s="30">
        <v>585207</v>
      </c>
      <c r="D24" s="30">
        <v>294330</v>
      </c>
      <c r="E24" s="30">
        <v>294330</v>
      </c>
      <c r="F24" s="30">
        <v>0</v>
      </c>
      <c r="G24" s="30">
        <v>0</v>
      </c>
      <c r="H24" s="30">
        <v>0</v>
      </c>
      <c r="I24" s="30">
        <v>290877</v>
      </c>
      <c r="J24" s="30">
        <v>290874</v>
      </c>
      <c r="K24" s="30">
        <v>3</v>
      </c>
      <c r="L24" s="30">
        <v>0</v>
      </c>
      <c r="M24" s="30">
        <v>0</v>
      </c>
      <c r="N24" s="30">
        <v>0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2">
        <v>14</v>
      </c>
      <c r="AC24" s="36">
        <f t="shared" si="3"/>
        <v>9379834</v>
      </c>
      <c r="AD24" s="36">
        <f t="shared" si="3"/>
        <v>4755409</v>
      </c>
      <c r="AE24" s="36">
        <f t="shared" si="3"/>
        <v>4755409</v>
      </c>
      <c r="AF24" s="36">
        <f t="shared" si="3"/>
        <v>0</v>
      </c>
      <c r="AG24" s="36">
        <f t="shared" si="3"/>
        <v>0</v>
      </c>
      <c r="AH24" s="36">
        <f t="shared" si="3"/>
        <v>0</v>
      </c>
      <c r="AI24" s="36">
        <f t="shared" si="3"/>
        <v>4624425</v>
      </c>
      <c r="AJ24" s="36">
        <f t="shared" si="3"/>
        <v>4624422</v>
      </c>
      <c r="AK24" s="36">
        <f t="shared" si="3"/>
        <v>3</v>
      </c>
      <c r="AL24" s="36">
        <f t="shared" si="3"/>
        <v>0</v>
      </c>
      <c r="AM24" s="36">
        <f t="shared" si="3"/>
        <v>0</v>
      </c>
      <c r="AN24" s="36"/>
      <c r="AO24" s="88">
        <f t="shared" si="1"/>
        <v>0</v>
      </c>
      <c r="AP24" s="88">
        <f t="shared" si="1"/>
        <v>0</v>
      </c>
      <c r="AQ24" s="88" t="e">
        <f t="shared" si="1"/>
        <v>#VALUE!</v>
      </c>
      <c r="AR24" s="88" t="e">
        <f t="shared" si="1"/>
        <v>#VALUE!</v>
      </c>
      <c r="AS24" s="88" t="e">
        <f t="shared" si="1"/>
        <v>#VALUE!</v>
      </c>
      <c r="AT24" s="88" t="e">
        <f t="shared" si="1"/>
        <v>#VALUE!</v>
      </c>
      <c r="AU24" s="88">
        <f t="shared" si="1"/>
        <v>0</v>
      </c>
      <c r="AV24" s="88" t="e">
        <f t="shared" si="1"/>
        <v>#VALUE!</v>
      </c>
      <c r="AW24" s="88" t="e">
        <f t="shared" si="1"/>
        <v>#VALUE!</v>
      </c>
      <c r="AX24" s="88" t="e">
        <f t="shared" si="1"/>
        <v>#VALUE!</v>
      </c>
      <c r="AY24" s="88" t="e">
        <f t="shared" si="1"/>
        <v>#VALUE!</v>
      </c>
      <c r="AZ24" s="88">
        <v>0</v>
      </c>
    </row>
    <row r="25" spans="1:52" x14ac:dyDescent="0.35">
      <c r="A25" s="89">
        <f t="shared" si="4"/>
        <v>1934</v>
      </c>
      <c r="B25" s="88">
        <v>15</v>
      </c>
      <c r="C25" s="30">
        <v>611125</v>
      </c>
      <c r="D25" s="30">
        <v>309687</v>
      </c>
      <c r="E25" s="30">
        <v>309686</v>
      </c>
      <c r="F25" s="30">
        <v>1</v>
      </c>
      <c r="G25" s="30">
        <v>0</v>
      </c>
      <c r="H25" s="30">
        <v>0</v>
      </c>
      <c r="I25" s="30">
        <v>301438</v>
      </c>
      <c r="J25" s="30">
        <v>301131</v>
      </c>
      <c r="K25" s="30">
        <v>307</v>
      </c>
      <c r="L25" s="30">
        <v>0</v>
      </c>
      <c r="M25" s="30">
        <v>0</v>
      </c>
      <c r="N25" s="30">
        <v>0</v>
      </c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2">
        <v>15</v>
      </c>
      <c r="AC25" s="36">
        <f t="shared" si="3"/>
        <v>9990959</v>
      </c>
      <c r="AD25" s="36">
        <f t="shared" si="3"/>
        <v>5065096</v>
      </c>
      <c r="AE25" s="36">
        <f t="shared" si="3"/>
        <v>5065095</v>
      </c>
      <c r="AF25" s="36">
        <f t="shared" si="3"/>
        <v>1</v>
      </c>
      <c r="AG25" s="36">
        <f t="shared" si="3"/>
        <v>0</v>
      </c>
      <c r="AH25" s="36">
        <f t="shared" si="3"/>
        <v>0</v>
      </c>
      <c r="AI25" s="36">
        <f t="shared" si="3"/>
        <v>4925863</v>
      </c>
      <c r="AJ25" s="36">
        <f t="shared" si="3"/>
        <v>4925553</v>
      </c>
      <c r="AK25" s="36">
        <f t="shared" si="3"/>
        <v>310</v>
      </c>
      <c r="AL25" s="36">
        <f t="shared" si="3"/>
        <v>0</v>
      </c>
      <c r="AM25" s="36">
        <f t="shared" si="3"/>
        <v>0</v>
      </c>
      <c r="AN25" s="36"/>
      <c r="AO25" s="88">
        <f t="shared" si="1"/>
        <v>0</v>
      </c>
      <c r="AP25" s="88">
        <f t="shared" si="1"/>
        <v>0</v>
      </c>
      <c r="AQ25" s="88" t="e">
        <f t="shared" si="1"/>
        <v>#VALUE!</v>
      </c>
      <c r="AR25" s="88" t="e">
        <f t="shared" si="1"/>
        <v>#VALUE!</v>
      </c>
      <c r="AS25" s="88" t="e">
        <f t="shared" si="1"/>
        <v>#VALUE!</v>
      </c>
      <c r="AT25" s="88" t="e">
        <f t="shared" si="1"/>
        <v>#VALUE!</v>
      </c>
      <c r="AU25" s="88">
        <f t="shared" si="1"/>
        <v>0</v>
      </c>
      <c r="AV25" s="88" t="e">
        <f t="shared" si="1"/>
        <v>#VALUE!</v>
      </c>
      <c r="AW25" s="88" t="e">
        <f t="shared" si="1"/>
        <v>#VALUE!</v>
      </c>
      <c r="AX25" s="88" t="e">
        <f t="shared" si="1"/>
        <v>#VALUE!</v>
      </c>
      <c r="AY25" s="88" t="e">
        <f t="shared" si="1"/>
        <v>#VALUE!</v>
      </c>
      <c r="AZ25" s="88">
        <v>0</v>
      </c>
    </row>
    <row r="26" spans="1:52" x14ac:dyDescent="0.35">
      <c r="A26" s="89">
        <f t="shared" si="4"/>
        <v>1933</v>
      </c>
      <c r="B26" s="88">
        <v>16</v>
      </c>
      <c r="C26" s="30">
        <v>608656</v>
      </c>
      <c r="D26" s="30">
        <v>308313</v>
      </c>
      <c r="E26" s="30">
        <v>308311</v>
      </c>
      <c r="F26" s="30">
        <v>2</v>
      </c>
      <c r="G26" s="30">
        <v>0</v>
      </c>
      <c r="H26" s="30">
        <v>0</v>
      </c>
      <c r="I26" s="30">
        <v>300343</v>
      </c>
      <c r="J26" s="30">
        <v>298288</v>
      </c>
      <c r="K26" s="30">
        <v>2055</v>
      </c>
      <c r="L26" s="30">
        <v>0</v>
      </c>
      <c r="M26" s="30">
        <v>0</v>
      </c>
      <c r="N26" s="30">
        <v>0</v>
      </c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2">
        <v>16</v>
      </c>
      <c r="AC26" s="36">
        <f t="shared" si="3"/>
        <v>10599615</v>
      </c>
      <c r="AD26" s="36">
        <f t="shared" si="3"/>
        <v>5373409</v>
      </c>
      <c r="AE26" s="36">
        <f t="shared" si="3"/>
        <v>5373406</v>
      </c>
      <c r="AF26" s="36">
        <f t="shared" si="3"/>
        <v>3</v>
      </c>
      <c r="AG26" s="36">
        <f t="shared" si="3"/>
        <v>0</v>
      </c>
      <c r="AH26" s="36">
        <f t="shared" si="3"/>
        <v>0</v>
      </c>
      <c r="AI26" s="36">
        <f t="shared" si="3"/>
        <v>5226206</v>
      </c>
      <c r="AJ26" s="36">
        <f t="shared" si="3"/>
        <v>5223841</v>
      </c>
      <c r="AK26" s="36">
        <f t="shared" si="3"/>
        <v>2365</v>
      </c>
      <c r="AL26" s="36">
        <f t="shared" si="3"/>
        <v>0</v>
      </c>
      <c r="AM26" s="36">
        <f t="shared" si="3"/>
        <v>0</v>
      </c>
      <c r="AN26" s="36"/>
      <c r="AO26" s="88">
        <f t="shared" ref="AO26:AY49" si="17">IF(AND(AC26&lt;=AC$111,AC27&gt;=AC$111),1,0)</f>
        <v>0</v>
      </c>
      <c r="AP26" s="88">
        <f t="shared" si="17"/>
        <v>0</v>
      </c>
      <c r="AQ26" s="88" t="e">
        <f t="shared" si="17"/>
        <v>#VALUE!</v>
      </c>
      <c r="AR26" s="88" t="e">
        <f t="shared" si="17"/>
        <v>#VALUE!</v>
      </c>
      <c r="AS26" s="88" t="e">
        <f t="shared" si="17"/>
        <v>#VALUE!</v>
      </c>
      <c r="AT26" s="88" t="e">
        <f t="shared" si="17"/>
        <v>#VALUE!</v>
      </c>
      <c r="AU26" s="88">
        <f t="shared" si="17"/>
        <v>0</v>
      </c>
      <c r="AV26" s="88" t="e">
        <f t="shared" si="17"/>
        <v>#VALUE!</v>
      </c>
      <c r="AW26" s="88" t="e">
        <f t="shared" si="17"/>
        <v>#VALUE!</v>
      </c>
      <c r="AX26" s="88" t="e">
        <f t="shared" si="17"/>
        <v>#VALUE!</v>
      </c>
      <c r="AY26" s="88" t="e">
        <f t="shared" si="17"/>
        <v>#VALUE!</v>
      </c>
      <c r="AZ26" s="88">
        <v>0</v>
      </c>
    </row>
    <row r="27" spans="1:52" x14ac:dyDescent="0.35">
      <c r="A27" s="89">
        <f t="shared" si="4"/>
        <v>1932</v>
      </c>
      <c r="B27" s="88">
        <v>17</v>
      </c>
      <c r="C27" s="30">
        <v>642525</v>
      </c>
      <c r="D27" s="30">
        <v>326885</v>
      </c>
      <c r="E27" s="30">
        <v>326799</v>
      </c>
      <c r="F27" s="30">
        <v>86</v>
      </c>
      <c r="G27" s="30">
        <v>0</v>
      </c>
      <c r="H27" s="30">
        <v>0</v>
      </c>
      <c r="I27" s="30">
        <v>315640</v>
      </c>
      <c r="J27" s="30">
        <v>306672</v>
      </c>
      <c r="K27" s="30">
        <v>8952</v>
      </c>
      <c r="L27" s="30">
        <v>13</v>
      </c>
      <c r="M27" s="30">
        <v>3</v>
      </c>
      <c r="N27" s="30">
        <v>0</v>
      </c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2">
        <v>17</v>
      </c>
      <c r="AC27" s="36">
        <f t="shared" ref="AC27:AM42" si="18">AC26+C27</f>
        <v>11242140</v>
      </c>
      <c r="AD27" s="36">
        <f t="shared" si="18"/>
        <v>5700294</v>
      </c>
      <c r="AE27" s="36">
        <f t="shared" si="18"/>
        <v>5700205</v>
      </c>
      <c r="AF27" s="36">
        <f t="shared" si="18"/>
        <v>89</v>
      </c>
      <c r="AG27" s="36">
        <f t="shared" si="18"/>
        <v>0</v>
      </c>
      <c r="AH27" s="36">
        <f t="shared" si="18"/>
        <v>0</v>
      </c>
      <c r="AI27" s="36">
        <f t="shared" si="18"/>
        <v>5541846</v>
      </c>
      <c r="AJ27" s="36">
        <f t="shared" si="18"/>
        <v>5530513</v>
      </c>
      <c r="AK27" s="36">
        <f t="shared" si="18"/>
        <v>11317</v>
      </c>
      <c r="AL27" s="36">
        <f t="shared" si="18"/>
        <v>13</v>
      </c>
      <c r="AM27" s="36">
        <f t="shared" si="18"/>
        <v>3</v>
      </c>
      <c r="AN27" s="36"/>
      <c r="AO27" s="88">
        <f t="shared" si="17"/>
        <v>0</v>
      </c>
      <c r="AP27" s="88">
        <f t="shared" si="17"/>
        <v>0</v>
      </c>
      <c r="AQ27" s="88" t="e">
        <f t="shared" si="17"/>
        <v>#VALUE!</v>
      </c>
      <c r="AR27" s="88" t="e">
        <f t="shared" si="17"/>
        <v>#VALUE!</v>
      </c>
      <c r="AS27" s="88" t="e">
        <f t="shared" si="17"/>
        <v>#VALUE!</v>
      </c>
      <c r="AT27" s="88" t="e">
        <f t="shared" si="17"/>
        <v>#VALUE!</v>
      </c>
      <c r="AU27" s="88">
        <f t="shared" si="17"/>
        <v>0</v>
      </c>
      <c r="AV27" s="88" t="e">
        <f t="shared" si="17"/>
        <v>#VALUE!</v>
      </c>
      <c r="AW27" s="88" t="e">
        <f t="shared" si="17"/>
        <v>#VALUE!</v>
      </c>
      <c r="AX27" s="88" t="e">
        <f t="shared" si="17"/>
        <v>#VALUE!</v>
      </c>
      <c r="AY27" s="88" t="e">
        <f t="shared" si="17"/>
        <v>#VALUE!</v>
      </c>
      <c r="AZ27" s="88">
        <v>0</v>
      </c>
    </row>
    <row r="28" spans="1:52" x14ac:dyDescent="0.35">
      <c r="A28" s="89">
        <f t="shared" si="4"/>
        <v>1931</v>
      </c>
      <c r="B28" s="88">
        <v>18</v>
      </c>
      <c r="C28" s="30">
        <v>649011</v>
      </c>
      <c r="D28" s="30">
        <v>330237</v>
      </c>
      <c r="E28" s="30">
        <v>328321</v>
      </c>
      <c r="F28" s="30">
        <v>1916</v>
      </c>
      <c r="G28" s="30">
        <v>0</v>
      </c>
      <c r="H28" s="30">
        <v>0</v>
      </c>
      <c r="I28" s="30">
        <v>318774</v>
      </c>
      <c r="J28" s="30">
        <v>292988</v>
      </c>
      <c r="K28" s="30">
        <v>25748</v>
      </c>
      <c r="L28" s="30">
        <v>16</v>
      </c>
      <c r="M28" s="30">
        <v>22</v>
      </c>
      <c r="N28" s="30">
        <v>0</v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2">
        <v>18</v>
      </c>
      <c r="AC28" s="36">
        <f t="shared" si="18"/>
        <v>11891151</v>
      </c>
      <c r="AD28" s="36">
        <f t="shared" si="18"/>
        <v>6030531</v>
      </c>
      <c r="AE28" s="36">
        <f t="shared" si="18"/>
        <v>6028526</v>
      </c>
      <c r="AF28" s="36">
        <f t="shared" si="18"/>
        <v>2005</v>
      </c>
      <c r="AG28" s="36">
        <f t="shared" si="18"/>
        <v>0</v>
      </c>
      <c r="AH28" s="36">
        <f t="shared" si="18"/>
        <v>0</v>
      </c>
      <c r="AI28" s="36">
        <f t="shared" si="18"/>
        <v>5860620</v>
      </c>
      <c r="AJ28" s="36">
        <f t="shared" si="18"/>
        <v>5823501</v>
      </c>
      <c r="AK28" s="36">
        <f t="shared" si="18"/>
        <v>37065</v>
      </c>
      <c r="AL28" s="36">
        <f t="shared" si="18"/>
        <v>29</v>
      </c>
      <c r="AM28" s="36">
        <f t="shared" si="18"/>
        <v>25</v>
      </c>
      <c r="AN28" s="36"/>
      <c r="AO28" s="88">
        <f t="shared" si="17"/>
        <v>0</v>
      </c>
      <c r="AP28" s="88">
        <f t="shared" si="17"/>
        <v>0</v>
      </c>
      <c r="AQ28" s="88" t="e">
        <f t="shared" si="17"/>
        <v>#VALUE!</v>
      </c>
      <c r="AR28" s="88" t="e">
        <f t="shared" si="17"/>
        <v>#VALUE!</v>
      </c>
      <c r="AS28" s="88" t="e">
        <f t="shared" si="17"/>
        <v>#VALUE!</v>
      </c>
      <c r="AT28" s="88" t="e">
        <f t="shared" si="17"/>
        <v>#VALUE!</v>
      </c>
      <c r="AU28" s="88">
        <f t="shared" si="17"/>
        <v>0</v>
      </c>
      <c r="AV28" s="88" t="e">
        <f t="shared" si="17"/>
        <v>#VALUE!</v>
      </c>
      <c r="AW28" s="88" t="e">
        <f t="shared" si="17"/>
        <v>#VALUE!</v>
      </c>
      <c r="AX28" s="88" t="e">
        <f t="shared" si="17"/>
        <v>#VALUE!</v>
      </c>
      <c r="AY28" s="88" t="e">
        <f t="shared" si="17"/>
        <v>#VALUE!</v>
      </c>
      <c r="AZ28" s="88">
        <v>0</v>
      </c>
    </row>
    <row r="29" spans="1:52" x14ac:dyDescent="0.35">
      <c r="A29" s="89">
        <f t="shared" si="4"/>
        <v>1930</v>
      </c>
      <c r="B29" s="88">
        <v>19</v>
      </c>
      <c r="C29" s="30">
        <v>664446</v>
      </c>
      <c r="D29" s="30">
        <v>338893</v>
      </c>
      <c r="E29" s="30">
        <v>331150</v>
      </c>
      <c r="F29" s="30">
        <v>7728</v>
      </c>
      <c r="G29" s="30">
        <v>0</v>
      </c>
      <c r="H29" s="30">
        <v>15</v>
      </c>
      <c r="I29" s="30">
        <v>325553</v>
      </c>
      <c r="J29" s="30">
        <v>268100</v>
      </c>
      <c r="K29" s="30">
        <v>57207</v>
      </c>
      <c r="L29" s="30">
        <v>153</v>
      </c>
      <c r="M29" s="30">
        <v>93</v>
      </c>
      <c r="N29" s="30">
        <v>0</v>
      </c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2">
        <v>19</v>
      </c>
      <c r="AC29" s="36">
        <f t="shared" si="18"/>
        <v>12555597</v>
      </c>
      <c r="AD29" s="36">
        <f t="shared" si="18"/>
        <v>6369424</v>
      </c>
      <c r="AE29" s="36">
        <f t="shared" si="18"/>
        <v>6359676</v>
      </c>
      <c r="AF29" s="36">
        <f t="shared" si="18"/>
        <v>9733</v>
      </c>
      <c r="AG29" s="36">
        <f t="shared" si="18"/>
        <v>0</v>
      </c>
      <c r="AH29" s="36">
        <f t="shared" si="18"/>
        <v>15</v>
      </c>
      <c r="AI29" s="36">
        <f t="shared" si="18"/>
        <v>6186173</v>
      </c>
      <c r="AJ29" s="36">
        <f t="shared" si="18"/>
        <v>6091601</v>
      </c>
      <c r="AK29" s="36">
        <f t="shared" si="18"/>
        <v>94272</v>
      </c>
      <c r="AL29" s="36">
        <f t="shared" si="18"/>
        <v>182</v>
      </c>
      <c r="AM29" s="36">
        <f t="shared" si="18"/>
        <v>118</v>
      </c>
      <c r="AN29" s="36"/>
      <c r="AO29" s="88">
        <f t="shared" si="17"/>
        <v>0</v>
      </c>
      <c r="AP29" s="88">
        <f t="shared" si="17"/>
        <v>0</v>
      </c>
      <c r="AQ29" s="88" t="e">
        <f t="shared" si="17"/>
        <v>#VALUE!</v>
      </c>
      <c r="AR29" s="88" t="e">
        <f t="shared" si="17"/>
        <v>#VALUE!</v>
      </c>
      <c r="AS29" s="88" t="e">
        <f t="shared" si="17"/>
        <v>#VALUE!</v>
      </c>
      <c r="AT29" s="88" t="e">
        <f t="shared" si="17"/>
        <v>#VALUE!</v>
      </c>
      <c r="AU29" s="88">
        <f t="shared" si="17"/>
        <v>0</v>
      </c>
      <c r="AV29" s="88" t="e">
        <f t="shared" si="17"/>
        <v>#VALUE!</v>
      </c>
      <c r="AW29" s="88" t="e">
        <f t="shared" si="17"/>
        <v>#VALUE!</v>
      </c>
      <c r="AX29" s="88" t="e">
        <f t="shared" si="17"/>
        <v>#VALUE!</v>
      </c>
      <c r="AY29" s="88" t="e">
        <f t="shared" si="17"/>
        <v>#VALUE!</v>
      </c>
      <c r="AZ29" s="88">
        <v>0</v>
      </c>
    </row>
    <row r="30" spans="1:52" x14ac:dyDescent="0.35">
      <c r="A30" s="89">
        <f t="shared" si="4"/>
        <v>1929</v>
      </c>
      <c r="B30" s="88">
        <v>20</v>
      </c>
      <c r="C30" s="30">
        <v>632408</v>
      </c>
      <c r="D30" s="30">
        <v>322327</v>
      </c>
      <c r="E30" s="30">
        <v>305145</v>
      </c>
      <c r="F30" s="30">
        <v>17165</v>
      </c>
      <c r="G30" s="30">
        <v>0</v>
      </c>
      <c r="H30" s="30">
        <v>17</v>
      </c>
      <c r="I30" s="30">
        <v>310081</v>
      </c>
      <c r="J30" s="30">
        <v>218275</v>
      </c>
      <c r="K30" s="30">
        <v>91292</v>
      </c>
      <c r="L30" s="30">
        <v>302</v>
      </c>
      <c r="M30" s="30">
        <v>212</v>
      </c>
      <c r="N30" s="30">
        <v>0</v>
      </c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2">
        <v>20</v>
      </c>
      <c r="AC30" s="36">
        <f t="shared" si="18"/>
        <v>13188005</v>
      </c>
      <c r="AD30" s="36">
        <f t="shared" si="18"/>
        <v>6691751</v>
      </c>
      <c r="AE30" s="36">
        <f t="shared" si="18"/>
        <v>6664821</v>
      </c>
      <c r="AF30" s="36">
        <f t="shared" si="18"/>
        <v>26898</v>
      </c>
      <c r="AG30" s="36">
        <f t="shared" si="18"/>
        <v>0</v>
      </c>
      <c r="AH30" s="36">
        <f t="shared" si="18"/>
        <v>32</v>
      </c>
      <c r="AI30" s="36">
        <f t="shared" si="18"/>
        <v>6496254</v>
      </c>
      <c r="AJ30" s="36">
        <f t="shared" si="18"/>
        <v>6309876</v>
      </c>
      <c r="AK30" s="36">
        <f t="shared" si="18"/>
        <v>185564</v>
      </c>
      <c r="AL30" s="36">
        <f t="shared" si="18"/>
        <v>484</v>
      </c>
      <c r="AM30" s="36">
        <f t="shared" si="18"/>
        <v>330</v>
      </c>
      <c r="AN30" s="36"/>
      <c r="AO30" s="88">
        <f t="shared" si="17"/>
        <v>0</v>
      </c>
      <c r="AP30" s="88">
        <f t="shared" si="17"/>
        <v>0</v>
      </c>
      <c r="AQ30" s="88" t="e">
        <f t="shared" si="17"/>
        <v>#VALUE!</v>
      </c>
      <c r="AR30" s="88" t="e">
        <f t="shared" si="17"/>
        <v>#VALUE!</v>
      </c>
      <c r="AS30" s="88" t="e">
        <f t="shared" si="17"/>
        <v>#VALUE!</v>
      </c>
      <c r="AT30" s="88" t="e">
        <f t="shared" si="17"/>
        <v>#VALUE!</v>
      </c>
      <c r="AU30" s="88">
        <f t="shared" si="17"/>
        <v>0</v>
      </c>
      <c r="AV30" s="88" t="e">
        <f t="shared" si="17"/>
        <v>#VALUE!</v>
      </c>
      <c r="AW30" s="88" t="e">
        <f t="shared" si="17"/>
        <v>#VALUE!</v>
      </c>
      <c r="AX30" s="88" t="e">
        <f t="shared" si="17"/>
        <v>#VALUE!</v>
      </c>
      <c r="AY30" s="88" t="e">
        <f t="shared" si="17"/>
        <v>#VALUE!</v>
      </c>
      <c r="AZ30" s="88">
        <v>0</v>
      </c>
    </row>
    <row r="31" spans="1:52" x14ac:dyDescent="0.35">
      <c r="A31" s="89">
        <f t="shared" si="4"/>
        <v>1928</v>
      </c>
      <c r="B31" s="88">
        <v>21</v>
      </c>
      <c r="C31" s="30">
        <v>642523</v>
      </c>
      <c r="D31" s="30">
        <v>327890</v>
      </c>
      <c r="E31" s="30">
        <v>291066</v>
      </c>
      <c r="F31" s="30">
        <v>36754</v>
      </c>
      <c r="G31" s="30">
        <v>46</v>
      </c>
      <c r="H31" s="30">
        <v>24</v>
      </c>
      <c r="I31" s="30">
        <v>314633</v>
      </c>
      <c r="J31" s="30">
        <v>180413</v>
      </c>
      <c r="K31" s="30">
        <v>133348</v>
      </c>
      <c r="L31" s="30">
        <v>411</v>
      </c>
      <c r="M31" s="30">
        <v>461</v>
      </c>
      <c r="N31" s="30">
        <v>0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2">
        <v>21</v>
      </c>
      <c r="AC31" s="36">
        <f t="shared" si="18"/>
        <v>13830528</v>
      </c>
      <c r="AD31" s="36">
        <f t="shared" si="18"/>
        <v>7019641</v>
      </c>
      <c r="AE31" s="36">
        <f t="shared" si="18"/>
        <v>6955887</v>
      </c>
      <c r="AF31" s="36">
        <f t="shared" si="18"/>
        <v>63652</v>
      </c>
      <c r="AG31" s="36">
        <f t="shared" si="18"/>
        <v>46</v>
      </c>
      <c r="AH31" s="36">
        <f t="shared" si="18"/>
        <v>56</v>
      </c>
      <c r="AI31" s="36">
        <f t="shared" si="18"/>
        <v>6810887</v>
      </c>
      <c r="AJ31" s="36">
        <f t="shared" si="18"/>
        <v>6490289</v>
      </c>
      <c r="AK31" s="36">
        <f t="shared" si="18"/>
        <v>318912</v>
      </c>
      <c r="AL31" s="36">
        <f t="shared" si="18"/>
        <v>895</v>
      </c>
      <c r="AM31" s="36">
        <f t="shared" si="18"/>
        <v>791</v>
      </c>
      <c r="AN31" s="36"/>
      <c r="AO31" s="88">
        <f t="shared" si="17"/>
        <v>0</v>
      </c>
      <c r="AP31" s="88">
        <f t="shared" si="17"/>
        <v>0</v>
      </c>
      <c r="AQ31" s="88" t="e">
        <f t="shared" si="17"/>
        <v>#VALUE!</v>
      </c>
      <c r="AR31" s="88" t="e">
        <f t="shared" si="17"/>
        <v>#VALUE!</v>
      </c>
      <c r="AS31" s="88" t="e">
        <f t="shared" si="17"/>
        <v>#VALUE!</v>
      </c>
      <c r="AT31" s="88" t="e">
        <f t="shared" si="17"/>
        <v>#VALUE!</v>
      </c>
      <c r="AU31" s="88">
        <f t="shared" si="17"/>
        <v>0</v>
      </c>
      <c r="AV31" s="88" t="e">
        <f t="shared" si="17"/>
        <v>#VALUE!</v>
      </c>
      <c r="AW31" s="88" t="e">
        <f t="shared" si="17"/>
        <v>#VALUE!</v>
      </c>
      <c r="AX31" s="88" t="e">
        <f t="shared" si="17"/>
        <v>#VALUE!</v>
      </c>
      <c r="AY31" s="88" t="e">
        <f t="shared" si="17"/>
        <v>#VALUE!</v>
      </c>
      <c r="AZ31" s="88">
        <v>0</v>
      </c>
    </row>
    <row r="32" spans="1:52" x14ac:dyDescent="0.35">
      <c r="A32" s="89">
        <f t="shared" si="4"/>
        <v>1927</v>
      </c>
      <c r="B32" s="88">
        <v>22</v>
      </c>
      <c r="C32" s="30">
        <v>638059</v>
      </c>
      <c r="D32" s="30">
        <v>325299</v>
      </c>
      <c r="E32" s="30">
        <v>251768</v>
      </c>
      <c r="F32" s="30">
        <v>73228</v>
      </c>
      <c r="G32" s="30">
        <v>136</v>
      </c>
      <c r="H32" s="30">
        <v>167</v>
      </c>
      <c r="I32" s="30">
        <v>312760</v>
      </c>
      <c r="J32" s="30">
        <v>146021</v>
      </c>
      <c r="K32" s="30">
        <v>165346</v>
      </c>
      <c r="L32" s="30">
        <v>537</v>
      </c>
      <c r="M32" s="30">
        <v>856</v>
      </c>
      <c r="N32" s="30">
        <v>0</v>
      </c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2">
        <v>22</v>
      </c>
      <c r="AC32" s="36">
        <f t="shared" si="18"/>
        <v>14468587</v>
      </c>
      <c r="AD32" s="36">
        <f t="shared" si="18"/>
        <v>7344940</v>
      </c>
      <c r="AE32" s="36">
        <f t="shared" si="18"/>
        <v>7207655</v>
      </c>
      <c r="AF32" s="36">
        <f t="shared" si="18"/>
        <v>136880</v>
      </c>
      <c r="AG32" s="36">
        <f t="shared" si="18"/>
        <v>182</v>
      </c>
      <c r="AH32" s="36">
        <f t="shared" si="18"/>
        <v>223</v>
      </c>
      <c r="AI32" s="36">
        <f t="shared" si="18"/>
        <v>7123647</v>
      </c>
      <c r="AJ32" s="36">
        <f t="shared" si="18"/>
        <v>6636310</v>
      </c>
      <c r="AK32" s="36">
        <f t="shared" si="18"/>
        <v>484258</v>
      </c>
      <c r="AL32" s="36">
        <f t="shared" si="18"/>
        <v>1432</v>
      </c>
      <c r="AM32" s="36">
        <f t="shared" si="18"/>
        <v>1647</v>
      </c>
      <c r="AN32" s="36"/>
      <c r="AO32" s="88">
        <f t="shared" si="17"/>
        <v>0</v>
      </c>
      <c r="AP32" s="88">
        <f t="shared" si="17"/>
        <v>0</v>
      </c>
      <c r="AQ32" s="88" t="e">
        <f t="shared" si="17"/>
        <v>#VALUE!</v>
      </c>
      <c r="AR32" s="88" t="e">
        <f t="shared" si="17"/>
        <v>#VALUE!</v>
      </c>
      <c r="AS32" s="88" t="e">
        <f t="shared" si="17"/>
        <v>#VALUE!</v>
      </c>
      <c r="AT32" s="88" t="e">
        <f t="shared" si="17"/>
        <v>#VALUE!</v>
      </c>
      <c r="AU32" s="88">
        <f t="shared" si="17"/>
        <v>0</v>
      </c>
      <c r="AV32" s="88" t="e">
        <f t="shared" si="17"/>
        <v>#VALUE!</v>
      </c>
      <c r="AW32" s="88" t="e">
        <f t="shared" si="17"/>
        <v>#VALUE!</v>
      </c>
      <c r="AX32" s="88" t="e">
        <f t="shared" si="17"/>
        <v>#VALUE!</v>
      </c>
      <c r="AY32" s="88" t="e">
        <f t="shared" si="17"/>
        <v>#VALUE!</v>
      </c>
      <c r="AZ32" s="88">
        <v>0</v>
      </c>
    </row>
    <row r="33" spans="1:52" x14ac:dyDescent="0.35">
      <c r="A33" s="89">
        <f t="shared" si="4"/>
        <v>1926</v>
      </c>
      <c r="B33" s="88">
        <v>23</v>
      </c>
      <c r="C33" s="30">
        <v>649571</v>
      </c>
      <c r="D33" s="30">
        <v>329442</v>
      </c>
      <c r="E33" s="30">
        <v>215414</v>
      </c>
      <c r="F33" s="30">
        <v>113430</v>
      </c>
      <c r="G33" s="30">
        <v>247</v>
      </c>
      <c r="H33" s="30">
        <v>351</v>
      </c>
      <c r="I33" s="30">
        <v>320129</v>
      </c>
      <c r="J33" s="30">
        <v>122763</v>
      </c>
      <c r="K33" s="30">
        <v>195103</v>
      </c>
      <c r="L33" s="30">
        <v>824</v>
      </c>
      <c r="M33" s="30">
        <v>1439</v>
      </c>
      <c r="N33" s="30">
        <v>0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2">
        <v>23</v>
      </c>
      <c r="AC33" s="36">
        <f t="shared" si="18"/>
        <v>15118158</v>
      </c>
      <c r="AD33" s="36">
        <f t="shared" si="18"/>
        <v>7674382</v>
      </c>
      <c r="AE33" s="36">
        <f t="shared" si="18"/>
        <v>7423069</v>
      </c>
      <c r="AF33" s="36">
        <f t="shared" si="18"/>
        <v>250310</v>
      </c>
      <c r="AG33" s="36">
        <f t="shared" si="18"/>
        <v>429</v>
      </c>
      <c r="AH33" s="36">
        <f t="shared" si="18"/>
        <v>574</v>
      </c>
      <c r="AI33" s="36">
        <f t="shared" si="18"/>
        <v>7443776</v>
      </c>
      <c r="AJ33" s="36">
        <f t="shared" si="18"/>
        <v>6759073</v>
      </c>
      <c r="AK33" s="36">
        <f t="shared" si="18"/>
        <v>679361</v>
      </c>
      <c r="AL33" s="36">
        <f t="shared" si="18"/>
        <v>2256</v>
      </c>
      <c r="AM33" s="36">
        <f t="shared" si="18"/>
        <v>3086</v>
      </c>
      <c r="AN33" s="36"/>
      <c r="AO33" s="88">
        <f t="shared" si="17"/>
        <v>0</v>
      </c>
      <c r="AP33" s="88">
        <f t="shared" si="17"/>
        <v>0</v>
      </c>
      <c r="AQ33" s="88" t="e">
        <f t="shared" si="17"/>
        <v>#VALUE!</v>
      </c>
      <c r="AR33" s="88" t="e">
        <f t="shared" si="17"/>
        <v>#VALUE!</v>
      </c>
      <c r="AS33" s="88" t="e">
        <f t="shared" si="17"/>
        <v>#VALUE!</v>
      </c>
      <c r="AT33" s="88" t="e">
        <f t="shared" si="17"/>
        <v>#VALUE!</v>
      </c>
      <c r="AU33" s="88">
        <f t="shared" si="17"/>
        <v>0</v>
      </c>
      <c r="AV33" s="88" t="e">
        <f t="shared" si="17"/>
        <v>#VALUE!</v>
      </c>
      <c r="AW33" s="88" t="e">
        <f t="shared" si="17"/>
        <v>#VALUE!</v>
      </c>
      <c r="AX33" s="88" t="e">
        <f t="shared" si="17"/>
        <v>#VALUE!</v>
      </c>
      <c r="AY33" s="88" t="e">
        <f t="shared" si="17"/>
        <v>#VALUE!</v>
      </c>
      <c r="AZ33" s="88">
        <v>0</v>
      </c>
    </row>
    <row r="34" spans="1:52" x14ac:dyDescent="0.35">
      <c r="A34" s="89">
        <f t="shared" si="4"/>
        <v>1925</v>
      </c>
      <c r="B34" s="88">
        <v>24</v>
      </c>
      <c r="C34" s="30">
        <v>651237</v>
      </c>
      <c r="D34" s="30">
        <v>329877</v>
      </c>
      <c r="E34" s="30">
        <v>180576</v>
      </c>
      <c r="F34" s="30">
        <v>148138</v>
      </c>
      <c r="G34" s="30">
        <v>385</v>
      </c>
      <c r="H34" s="30">
        <v>778</v>
      </c>
      <c r="I34" s="30">
        <v>321360</v>
      </c>
      <c r="J34" s="30">
        <v>101733</v>
      </c>
      <c r="K34" s="30">
        <v>216205</v>
      </c>
      <c r="L34" s="30">
        <v>1113</v>
      </c>
      <c r="M34" s="30">
        <v>2309</v>
      </c>
      <c r="N34" s="30">
        <v>0</v>
      </c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2">
        <v>24</v>
      </c>
      <c r="AC34" s="36">
        <f t="shared" si="18"/>
        <v>15769395</v>
      </c>
      <c r="AD34" s="36">
        <f t="shared" si="18"/>
        <v>8004259</v>
      </c>
      <c r="AE34" s="36">
        <f t="shared" si="18"/>
        <v>7603645</v>
      </c>
      <c r="AF34" s="36">
        <f t="shared" si="18"/>
        <v>398448</v>
      </c>
      <c r="AG34" s="36">
        <f t="shared" si="18"/>
        <v>814</v>
      </c>
      <c r="AH34" s="36">
        <f t="shared" si="18"/>
        <v>1352</v>
      </c>
      <c r="AI34" s="36">
        <f t="shared" si="18"/>
        <v>7765136</v>
      </c>
      <c r="AJ34" s="36">
        <f t="shared" si="18"/>
        <v>6860806</v>
      </c>
      <c r="AK34" s="36">
        <f t="shared" si="18"/>
        <v>895566</v>
      </c>
      <c r="AL34" s="36">
        <f t="shared" si="18"/>
        <v>3369</v>
      </c>
      <c r="AM34" s="36">
        <f t="shared" si="18"/>
        <v>5395</v>
      </c>
      <c r="AN34" s="36"/>
      <c r="AO34" s="88">
        <f t="shared" si="17"/>
        <v>0</v>
      </c>
      <c r="AP34" s="88">
        <f t="shared" si="17"/>
        <v>0</v>
      </c>
      <c r="AQ34" s="88" t="e">
        <f t="shared" si="17"/>
        <v>#VALUE!</v>
      </c>
      <c r="AR34" s="88" t="e">
        <f t="shared" si="17"/>
        <v>#VALUE!</v>
      </c>
      <c r="AS34" s="88" t="e">
        <f t="shared" si="17"/>
        <v>#VALUE!</v>
      </c>
      <c r="AT34" s="88" t="e">
        <f t="shared" si="17"/>
        <v>#VALUE!</v>
      </c>
      <c r="AU34" s="88">
        <f t="shared" si="17"/>
        <v>0</v>
      </c>
      <c r="AV34" s="88" t="e">
        <f t="shared" si="17"/>
        <v>#VALUE!</v>
      </c>
      <c r="AW34" s="88" t="e">
        <f t="shared" si="17"/>
        <v>#VALUE!</v>
      </c>
      <c r="AX34" s="88" t="e">
        <f t="shared" si="17"/>
        <v>#VALUE!</v>
      </c>
      <c r="AY34" s="88" t="e">
        <f t="shared" si="17"/>
        <v>#VALUE!</v>
      </c>
      <c r="AZ34" s="88">
        <v>0</v>
      </c>
    </row>
    <row r="35" spans="1:52" x14ac:dyDescent="0.35">
      <c r="A35" s="89">
        <f t="shared" si="4"/>
        <v>1924</v>
      </c>
      <c r="B35" s="88">
        <v>25</v>
      </c>
      <c r="C35" s="30">
        <v>640001</v>
      </c>
      <c r="D35" s="30">
        <v>323130</v>
      </c>
      <c r="E35" s="30">
        <v>149243</v>
      </c>
      <c r="F35" s="30">
        <v>172160</v>
      </c>
      <c r="G35" s="30">
        <v>572</v>
      </c>
      <c r="H35" s="30">
        <v>1155</v>
      </c>
      <c r="I35" s="30">
        <v>316871</v>
      </c>
      <c r="J35" s="30">
        <v>85320</v>
      </c>
      <c r="K35" s="30">
        <v>226864</v>
      </c>
      <c r="L35" s="30">
        <v>1459</v>
      </c>
      <c r="M35" s="30">
        <v>3228</v>
      </c>
      <c r="N35" s="30">
        <v>0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2">
        <v>25</v>
      </c>
      <c r="AC35" s="36">
        <f t="shared" si="18"/>
        <v>16409396</v>
      </c>
      <c r="AD35" s="36">
        <f t="shared" si="18"/>
        <v>8327389</v>
      </c>
      <c r="AE35" s="36">
        <f t="shared" si="18"/>
        <v>7752888</v>
      </c>
      <c r="AF35" s="36">
        <f t="shared" si="18"/>
        <v>570608</v>
      </c>
      <c r="AG35" s="36">
        <f t="shared" si="18"/>
        <v>1386</v>
      </c>
      <c r="AH35" s="36">
        <f t="shared" si="18"/>
        <v>2507</v>
      </c>
      <c r="AI35" s="36">
        <f t="shared" si="18"/>
        <v>8082007</v>
      </c>
      <c r="AJ35" s="36">
        <f t="shared" si="18"/>
        <v>6946126</v>
      </c>
      <c r="AK35" s="36">
        <f t="shared" si="18"/>
        <v>1122430</v>
      </c>
      <c r="AL35" s="36">
        <f t="shared" si="18"/>
        <v>4828</v>
      </c>
      <c r="AM35" s="36">
        <f t="shared" si="18"/>
        <v>8623</v>
      </c>
      <c r="AN35" s="36"/>
      <c r="AO35" s="88">
        <f t="shared" si="17"/>
        <v>0</v>
      </c>
      <c r="AP35" s="88">
        <f t="shared" si="17"/>
        <v>0</v>
      </c>
      <c r="AQ35" s="88" t="e">
        <f t="shared" si="17"/>
        <v>#VALUE!</v>
      </c>
      <c r="AR35" s="88" t="e">
        <f t="shared" si="17"/>
        <v>#VALUE!</v>
      </c>
      <c r="AS35" s="88" t="e">
        <f t="shared" si="17"/>
        <v>#VALUE!</v>
      </c>
      <c r="AT35" s="88" t="e">
        <f t="shared" si="17"/>
        <v>#VALUE!</v>
      </c>
      <c r="AU35" s="88">
        <f t="shared" si="17"/>
        <v>0</v>
      </c>
      <c r="AV35" s="88" t="e">
        <f t="shared" si="17"/>
        <v>#VALUE!</v>
      </c>
      <c r="AW35" s="88" t="e">
        <f t="shared" si="17"/>
        <v>#VALUE!</v>
      </c>
      <c r="AX35" s="88" t="e">
        <f t="shared" si="17"/>
        <v>#VALUE!</v>
      </c>
      <c r="AY35" s="88" t="e">
        <f t="shared" si="17"/>
        <v>#VALUE!</v>
      </c>
      <c r="AZ35" s="88">
        <v>0</v>
      </c>
    </row>
    <row r="36" spans="1:52" x14ac:dyDescent="0.35">
      <c r="A36" s="89">
        <f t="shared" si="4"/>
        <v>1923</v>
      </c>
      <c r="B36" s="88">
        <v>26</v>
      </c>
      <c r="C36" s="30">
        <v>644856</v>
      </c>
      <c r="D36" s="30">
        <v>323333</v>
      </c>
      <c r="E36" s="30">
        <v>127120</v>
      </c>
      <c r="F36" s="30">
        <v>193953</v>
      </c>
      <c r="G36" s="30">
        <v>628</v>
      </c>
      <c r="H36" s="30">
        <v>1632</v>
      </c>
      <c r="I36" s="30">
        <v>321523</v>
      </c>
      <c r="J36" s="30">
        <v>74773</v>
      </c>
      <c r="K36" s="30">
        <v>240447</v>
      </c>
      <c r="L36" s="30">
        <v>1898</v>
      </c>
      <c r="M36" s="30">
        <v>4405</v>
      </c>
      <c r="N36" s="30">
        <v>0</v>
      </c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2">
        <v>26</v>
      </c>
      <c r="AC36" s="36">
        <f t="shared" si="18"/>
        <v>17054252</v>
      </c>
      <c r="AD36" s="36">
        <f t="shared" si="18"/>
        <v>8650722</v>
      </c>
      <c r="AE36" s="36">
        <f t="shared" si="18"/>
        <v>7880008</v>
      </c>
      <c r="AF36" s="36">
        <f t="shared" si="18"/>
        <v>764561</v>
      </c>
      <c r="AG36" s="36">
        <f t="shared" si="18"/>
        <v>2014</v>
      </c>
      <c r="AH36" s="36">
        <f t="shared" si="18"/>
        <v>4139</v>
      </c>
      <c r="AI36" s="36">
        <f t="shared" si="18"/>
        <v>8403530</v>
      </c>
      <c r="AJ36" s="36">
        <f t="shared" si="18"/>
        <v>7020899</v>
      </c>
      <c r="AK36" s="36">
        <f t="shared" si="18"/>
        <v>1362877</v>
      </c>
      <c r="AL36" s="36">
        <f t="shared" si="18"/>
        <v>6726</v>
      </c>
      <c r="AM36" s="36">
        <f t="shared" si="18"/>
        <v>13028</v>
      </c>
      <c r="AN36" s="36"/>
      <c r="AO36" s="88">
        <f t="shared" si="17"/>
        <v>0</v>
      </c>
      <c r="AP36" s="88">
        <f t="shared" si="17"/>
        <v>0</v>
      </c>
      <c r="AQ36" s="88" t="e">
        <f t="shared" si="17"/>
        <v>#VALUE!</v>
      </c>
      <c r="AR36" s="88" t="e">
        <f t="shared" si="17"/>
        <v>#VALUE!</v>
      </c>
      <c r="AS36" s="88" t="e">
        <f t="shared" si="17"/>
        <v>#VALUE!</v>
      </c>
      <c r="AT36" s="88" t="e">
        <f t="shared" si="17"/>
        <v>#VALUE!</v>
      </c>
      <c r="AU36" s="88">
        <f t="shared" si="17"/>
        <v>0</v>
      </c>
      <c r="AV36" s="88" t="e">
        <f t="shared" si="17"/>
        <v>#VALUE!</v>
      </c>
      <c r="AW36" s="88" t="e">
        <f t="shared" si="17"/>
        <v>#VALUE!</v>
      </c>
      <c r="AX36" s="88" t="e">
        <f t="shared" si="17"/>
        <v>#VALUE!</v>
      </c>
      <c r="AY36" s="88" t="e">
        <f t="shared" si="17"/>
        <v>#VALUE!</v>
      </c>
      <c r="AZ36" s="88">
        <v>0</v>
      </c>
    </row>
    <row r="37" spans="1:52" x14ac:dyDescent="0.35">
      <c r="A37" s="89">
        <f t="shared" si="4"/>
        <v>1922</v>
      </c>
      <c r="B37" s="88">
        <v>27</v>
      </c>
      <c r="C37" s="30">
        <v>649609</v>
      </c>
      <c r="D37" s="30">
        <v>325908</v>
      </c>
      <c r="E37" s="30">
        <v>108860</v>
      </c>
      <c r="F37" s="30">
        <v>213676</v>
      </c>
      <c r="G37" s="30">
        <v>835</v>
      </c>
      <c r="H37" s="30">
        <v>2537</v>
      </c>
      <c r="I37" s="30">
        <v>323701</v>
      </c>
      <c r="J37" s="30">
        <v>65555</v>
      </c>
      <c r="K37" s="30">
        <v>249763</v>
      </c>
      <c r="L37" s="30">
        <v>2489</v>
      </c>
      <c r="M37" s="30">
        <v>5894</v>
      </c>
      <c r="N37" s="30">
        <v>0</v>
      </c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2">
        <v>27</v>
      </c>
      <c r="AC37" s="36">
        <f t="shared" si="18"/>
        <v>17703861</v>
      </c>
      <c r="AD37" s="36">
        <f t="shared" si="18"/>
        <v>8976630</v>
      </c>
      <c r="AE37" s="36">
        <f t="shared" si="18"/>
        <v>7988868</v>
      </c>
      <c r="AF37" s="36">
        <f t="shared" si="18"/>
        <v>978237</v>
      </c>
      <c r="AG37" s="36">
        <f t="shared" si="18"/>
        <v>2849</v>
      </c>
      <c r="AH37" s="36">
        <f t="shared" si="18"/>
        <v>6676</v>
      </c>
      <c r="AI37" s="36">
        <f t="shared" si="18"/>
        <v>8727231</v>
      </c>
      <c r="AJ37" s="36">
        <f t="shared" si="18"/>
        <v>7086454</v>
      </c>
      <c r="AK37" s="36">
        <f t="shared" si="18"/>
        <v>1612640</v>
      </c>
      <c r="AL37" s="36">
        <f t="shared" si="18"/>
        <v>9215</v>
      </c>
      <c r="AM37" s="36">
        <f t="shared" si="18"/>
        <v>18922</v>
      </c>
      <c r="AN37" s="36"/>
      <c r="AO37" s="88">
        <f t="shared" si="17"/>
        <v>0</v>
      </c>
      <c r="AP37" s="88">
        <f t="shared" si="17"/>
        <v>0</v>
      </c>
      <c r="AQ37" s="88" t="e">
        <f t="shared" si="17"/>
        <v>#VALUE!</v>
      </c>
      <c r="AR37" s="88" t="e">
        <f t="shared" si="17"/>
        <v>#VALUE!</v>
      </c>
      <c r="AS37" s="88" t="e">
        <f t="shared" si="17"/>
        <v>#VALUE!</v>
      </c>
      <c r="AT37" s="88" t="e">
        <f t="shared" si="17"/>
        <v>#VALUE!</v>
      </c>
      <c r="AU37" s="88">
        <f t="shared" si="17"/>
        <v>0</v>
      </c>
      <c r="AV37" s="88" t="e">
        <f t="shared" si="17"/>
        <v>#VALUE!</v>
      </c>
      <c r="AW37" s="88" t="e">
        <f t="shared" si="17"/>
        <v>#VALUE!</v>
      </c>
      <c r="AX37" s="88" t="e">
        <f t="shared" si="17"/>
        <v>#VALUE!</v>
      </c>
      <c r="AY37" s="88" t="e">
        <f t="shared" si="17"/>
        <v>#VALUE!</v>
      </c>
      <c r="AZ37" s="88">
        <v>0</v>
      </c>
    </row>
    <row r="38" spans="1:52" x14ac:dyDescent="0.35">
      <c r="A38" s="89">
        <f t="shared" si="4"/>
        <v>1921</v>
      </c>
      <c r="B38" s="88">
        <v>28</v>
      </c>
      <c r="C38" s="30">
        <v>677589</v>
      </c>
      <c r="D38" s="30">
        <v>338732</v>
      </c>
      <c r="E38" s="30">
        <v>95084</v>
      </c>
      <c r="F38" s="30">
        <v>239050</v>
      </c>
      <c r="G38" s="30">
        <v>1023</v>
      </c>
      <c r="H38" s="30">
        <v>3575</v>
      </c>
      <c r="I38" s="30">
        <v>338857</v>
      </c>
      <c r="J38" s="30">
        <v>60073</v>
      </c>
      <c r="K38" s="30">
        <v>268056</v>
      </c>
      <c r="L38" s="30">
        <v>3100</v>
      </c>
      <c r="M38" s="30">
        <v>7628</v>
      </c>
      <c r="N38" s="30">
        <v>0</v>
      </c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2">
        <v>28</v>
      </c>
      <c r="AC38" s="36">
        <f t="shared" si="18"/>
        <v>18381450</v>
      </c>
      <c r="AD38" s="36">
        <f t="shared" si="18"/>
        <v>9315362</v>
      </c>
      <c r="AE38" s="36">
        <f t="shared" si="18"/>
        <v>8083952</v>
      </c>
      <c r="AF38" s="36">
        <f t="shared" si="18"/>
        <v>1217287</v>
      </c>
      <c r="AG38" s="36">
        <f t="shared" si="18"/>
        <v>3872</v>
      </c>
      <c r="AH38" s="36">
        <f t="shared" si="18"/>
        <v>10251</v>
      </c>
      <c r="AI38" s="36">
        <f t="shared" si="18"/>
        <v>9066088</v>
      </c>
      <c r="AJ38" s="36">
        <f t="shared" si="18"/>
        <v>7146527</v>
      </c>
      <c r="AK38" s="36">
        <f t="shared" si="18"/>
        <v>1880696</v>
      </c>
      <c r="AL38" s="36">
        <f t="shared" si="18"/>
        <v>12315</v>
      </c>
      <c r="AM38" s="36">
        <f t="shared" si="18"/>
        <v>26550</v>
      </c>
      <c r="AN38" s="36"/>
      <c r="AO38" s="88">
        <f t="shared" si="17"/>
        <v>0</v>
      </c>
      <c r="AP38" s="88">
        <f t="shared" si="17"/>
        <v>0</v>
      </c>
      <c r="AQ38" s="88" t="e">
        <f t="shared" si="17"/>
        <v>#VALUE!</v>
      </c>
      <c r="AR38" s="88" t="e">
        <f t="shared" si="17"/>
        <v>#VALUE!</v>
      </c>
      <c r="AS38" s="88" t="e">
        <f t="shared" si="17"/>
        <v>#VALUE!</v>
      </c>
      <c r="AT38" s="88" t="e">
        <f t="shared" si="17"/>
        <v>#VALUE!</v>
      </c>
      <c r="AU38" s="88">
        <f t="shared" si="17"/>
        <v>0</v>
      </c>
      <c r="AV38" s="88" t="e">
        <f t="shared" si="17"/>
        <v>#VALUE!</v>
      </c>
      <c r="AW38" s="88" t="e">
        <f t="shared" si="17"/>
        <v>#VALUE!</v>
      </c>
      <c r="AX38" s="88" t="e">
        <f t="shared" si="17"/>
        <v>#VALUE!</v>
      </c>
      <c r="AY38" s="88" t="e">
        <f t="shared" si="17"/>
        <v>#VALUE!</v>
      </c>
      <c r="AZ38" s="88">
        <v>0</v>
      </c>
    </row>
    <row r="39" spans="1:52" x14ac:dyDescent="0.35">
      <c r="A39" s="89">
        <f t="shared" si="4"/>
        <v>1920</v>
      </c>
      <c r="B39" s="88">
        <v>29</v>
      </c>
      <c r="C39" s="30">
        <v>690168</v>
      </c>
      <c r="D39" s="30">
        <v>345373</v>
      </c>
      <c r="E39" s="30">
        <v>81034</v>
      </c>
      <c r="F39" s="30">
        <v>258038</v>
      </c>
      <c r="G39" s="30">
        <v>1316</v>
      </c>
      <c r="H39" s="30">
        <v>4985</v>
      </c>
      <c r="I39" s="30">
        <v>344795</v>
      </c>
      <c r="J39" s="30">
        <v>54301</v>
      </c>
      <c r="K39" s="30">
        <v>276457</v>
      </c>
      <c r="L39" s="30">
        <v>4290</v>
      </c>
      <c r="M39" s="30">
        <v>9747</v>
      </c>
      <c r="N39" s="30">
        <v>0</v>
      </c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2">
        <v>29</v>
      </c>
      <c r="AC39" s="36">
        <f t="shared" si="18"/>
        <v>19071618</v>
      </c>
      <c r="AD39" s="36">
        <f t="shared" si="18"/>
        <v>9660735</v>
      </c>
      <c r="AE39" s="36">
        <f t="shared" si="18"/>
        <v>8164986</v>
      </c>
      <c r="AF39" s="36">
        <f t="shared" si="18"/>
        <v>1475325</v>
      </c>
      <c r="AG39" s="36">
        <f t="shared" si="18"/>
        <v>5188</v>
      </c>
      <c r="AH39" s="36">
        <f t="shared" si="18"/>
        <v>15236</v>
      </c>
      <c r="AI39" s="36">
        <f t="shared" si="18"/>
        <v>9410883</v>
      </c>
      <c r="AJ39" s="36">
        <f t="shared" si="18"/>
        <v>7200828</v>
      </c>
      <c r="AK39" s="36">
        <f t="shared" si="18"/>
        <v>2157153</v>
      </c>
      <c r="AL39" s="36">
        <f t="shared" si="18"/>
        <v>16605</v>
      </c>
      <c r="AM39" s="36">
        <f t="shared" si="18"/>
        <v>36297</v>
      </c>
      <c r="AN39" s="36"/>
      <c r="AO39" s="88">
        <f t="shared" si="17"/>
        <v>0</v>
      </c>
      <c r="AP39" s="88">
        <f t="shared" si="17"/>
        <v>0</v>
      </c>
      <c r="AQ39" s="88" t="e">
        <f t="shared" si="17"/>
        <v>#VALUE!</v>
      </c>
      <c r="AR39" s="88" t="e">
        <f t="shared" si="17"/>
        <v>#VALUE!</v>
      </c>
      <c r="AS39" s="88" t="e">
        <f t="shared" si="17"/>
        <v>#VALUE!</v>
      </c>
      <c r="AT39" s="88" t="e">
        <f t="shared" si="17"/>
        <v>#VALUE!</v>
      </c>
      <c r="AU39" s="88">
        <f t="shared" si="17"/>
        <v>0</v>
      </c>
      <c r="AV39" s="88" t="e">
        <f t="shared" si="17"/>
        <v>#VALUE!</v>
      </c>
      <c r="AW39" s="88" t="e">
        <f t="shared" si="17"/>
        <v>#VALUE!</v>
      </c>
      <c r="AX39" s="88" t="e">
        <f t="shared" si="17"/>
        <v>#VALUE!</v>
      </c>
      <c r="AY39" s="88" t="e">
        <f t="shared" si="17"/>
        <v>#VALUE!</v>
      </c>
      <c r="AZ39" s="88">
        <v>0</v>
      </c>
    </row>
    <row r="40" spans="1:52" x14ac:dyDescent="0.35">
      <c r="A40" s="89">
        <f t="shared" si="4"/>
        <v>1919</v>
      </c>
      <c r="B40" s="88">
        <v>30</v>
      </c>
      <c r="C40" s="30">
        <v>417833</v>
      </c>
      <c r="D40" s="30">
        <v>209705</v>
      </c>
      <c r="E40" s="30">
        <v>47092</v>
      </c>
      <c r="F40" s="30">
        <v>158300</v>
      </c>
      <c r="G40" s="30">
        <v>900</v>
      </c>
      <c r="H40" s="30">
        <v>3413</v>
      </c>
      <c r="I40" s="30">
        <v>208128</v>
      </c>
      <c r="J40" s="30">
        <v>30977</v>
      </c>
      <c r="K40" s="30">
        <v>166905</v>
      </c>
      <c r="L40" s="30">
        <v>3271</v>
      </c>
      <c r="M40" s="30">
        <v>6975</v>
      </c>
      <c r="N40" s="30">
        <v>0</v>
      </c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2">
        <v>30</v>
      </c>
      <c r="AC40" s="36">
        <f t="shared" si="18"/>
        <v>19489451</v>
      </c>
      <c r="AD40" s="36">
        <f t="shared" si="18"/>
        <v>9870440</v>
      </c>
      <c r="AE40" s="36">
        <f t="shared" si="18"/>
        <v>8212078</v>
      </c>
      <c r="AF40" s="36">
        <f t="shared" si="18"/>
        <v>1633625</v>
      </c>
      <c r="AG40" s="36">
        <f t="shared" si="18"/>
        <v>6088</v>
      </c>
      <c r="AH40" s="36">
        <f t="shared" si="18"/>
        <v>18649</v>
      </c>
      <c r="AI40" s="36">
        <f t="shared" si="18"/>
        <v>9619011</v>
      </c>
      <c r="AJ40" s="36">
        <f t="shared" si="18"/>
        <v>7231805</v>
      </c>
      <c r="AK40" s="36">
        <f t="shared" si="18"/>
        <v>2324058</v>
      </c>
      <c r="AL40" s="36">
        <f t="shared" si="18"/>
        <v>19876</v>
      </c>
      <c r="AM40" s="36">
        <f t="shared" si="18"/>
        <v>43272</v>
      </c>
      <c r="AN40" s="36"/>
      <c r="AO40" s="88">
        <f t="shared" si="17"/>
        <v>0</v>
      </c>
      <c r="AP40" s="88">
        <f t="shared" si="17"/>
        <v>1</v>
      </c>
      <c r="AQ40" s="88" t="e">
        <f t="shared" si="17"/>
        <v>#VALUE!</v>
      </c>
      <c r="AR40" s="88" t="e">
        <f t="shared" si="17"/>
        <v>#VALUE!</v>
      </c>
      <c r="AS40" s="88" t="e">
        <f t="shared" si="17"/>
        <v>#VALUE!</v>
      </c>
      <c r="AT40" s="88" t="e">
        <f t="shared" si="17"/>
        <v>#VALUE!</v>
      </c>
      <c r="AU40" s="88">
        <f t="shared" si="17"/>
        <v>0</v>
      </c>
      <c r="AV40" s="88" t="e">
        <f t="shared" si="17"/>
        <v>#VALUE!</v>
      </c>
      <c r="AW40" s="88" t="e">
        <f t="shared" si="17"/>
        <v>#VALUE!</v>
      </c>
      <c r="AX40" s="88" t="e">
        <f t="shared" si="17"/>
        <v>#VALUE!</v>
      </c>
      <c r="AY40" s="88" t="e">
        <f t="shared" si="17"/>
        <v>#VALUE!</v>
      </c>
      <c r="AZ40" s="88">
        <v>0</v>
      </c>
    </row>
    <row r="41" spans="1:52" x14ac:dyDescent="0.35">
      <c r="A41" s="89">
        <f t="shared" si="4"/>
        <v>1918</v>
      </c>
      <c r="B41" s="88">
        <v>31</v>
      </c>
      <c r="C41" s="30">
        <v>375023</v>
      </c>
      <c r="D41" s="30">
        <v>187919</v>
      </c>
      <c r="E41" s="30">
        <v>40341</v>
      </c>
      <c r="F41" s="30">
        <v>143203</v>
      </c>
      <c r="G41" s="30">
        <v>864</v>
      </c>
      <c r="H41" s="30">
        <v>3511</v>
      </c>
      <c r="I41" s="30">
        <v>187104</v>
      </c>
      <c r="J41" s="30">
        <v>26075</v>
      </c>
      <c r="K41" s="30">
        <v>150441</v>
      </c>
      <c r="L41" s="30">
        <v>3341</v>
      </c>
      <c r="M41" s="30">
        <v>7247</v>
      </c>
      <c r="N41" s="30">
        <v>0</v>
      </c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2">
        <v>31</v>
      </c>
      <c r="AC41" s="36">
        <f t="shared" si="18"/>
        <v>19864474</v>
      </c>
      <c r="AD41" s="36">
        <f t="shared" si="18"/>
        <v>10058359</v>
      </c>
      <c r="AE41" s="36">
        <f t="shared" si="18"/>
        <v>8252419</v>
      </c>
      <c r="AF41" s="36">
        <f t="shared" si="18"/>
        <v>1776828</v>
      </c>
      <c r="AG41" s="36">
        <f t="shared" si="18"/>
        <v>6952</v>
      </c>
      <c r="AH41" s="36">
        <f t="shared" si="18"/>
        <v>22160</v>
      </c>
      <c r="AI41" s="36">
        <f t="shared" si="18"/>
        <v>9806115</v>
      </c>
      <c r="AJ41" s="36">
        <f t="shared" si="18"/>
        <v>7257880</v>
      </c>
      <c r="AK41" s="36">
        <f t="shared" si="18"/>
        <v>2474499</v>
      </c>
      <c r="AL41" s="36">
        <f t="shared" si="18"/>
        <v>23217</v>
      </c>
      <c r="AM41" s="36">
        <f t="shared" si="18"/>
        <v>50519</v>
      </c>
      <c r="AN41" s="36"/>
      <c r="AO41" s="88">
        <f t="shared" si="17"/>
        <v>0</v>
      </c>
      <c r="AP41" s="88">
        <f t="shared" si="17"/>
        <v>0</v>
      </c>
      <c r="AQ41" s="88" t="e">
        <f t="shared" si="17"/>
        <v>#VALUE!</v>
      </c>
      <c r="AR41" s="88" t="e">
        <f t="shared" si="17"/>
        <v>#VALUE!</v>
      </c>
      <c r="AS41" s="88" t="e">
        <f t="shared" si="17"/>
        <v>#VALUE!</v>
      </c>
      <c r="AT41" s="88" t="e">
        <f t="shared" si="17"/>
        <v>#VALUE!</v>
      </c>
      <c r="AU41" s="88">
        <f t="shared" si="17"/>
        <v>0</v>
      </c>
      <c r="AV41" s="88" t="e">
        <f t="shared" si="17"/>
        <v>#VALUE!</v>
      </c>
      <c r="AW41" s="88" t="e">
        <f t="shared" si="17"/>
        <v>#VALUE!</v>
      </c>
      <c r="AX41" s="88" t="e">
        <f t="shared" si="17"/>
        <v>#VALUE!</v>
      </c>
      <c r="AY41" s="88" t="e">
        <f t="shared" si="17"/>
        <v>#VALUE!</v>
      </c>
      <c r="AZ41" s="88">
        <v>0</v>
      </c>
    </row>
    <row r="42" spans="1:52" x14ac:dyDescent="0.35">
      <c r="A42" s="89">
        <f t="shared" si="4"/>
        <v>1917</v>
      </c>
      <c r="B42" s="88">
        <v>32</v>
      </c>
      <c r="C42" s="30">
        <v>329458</v>
      </c>
      <c r="D42" s="30">
        <v>163896</v>
      </c>
      <c r="E42" s="30">
        <v>33616</v>
      </c>
      <c r="F42" s="30">
        <v>125908</v>
      </c>
      <c r="G42" s="30">
        <v>835</v>
      </c>
      <c r="H42" s="30">
        <v>3537</v>
      </c>
      <c r="I42" s="30">
        <v>165562</v>
      </c>
      <c r="J42" s="30">
        <v>21803</v>
      </c>
      <c r="K42" s="30">
        <v>133378</v>
      </c>
      <c r="L42" s="30">
        <v>3505</v>
      </c>
      <c r="M42" s="30">
        <v>6876</v>
      </c>
      <c r="N42" s="30">
        <v>0</v>
      </c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2">
        <v>32</v>
      </c>
      <c r="AC42" s="36">
        <f t="shared" si="18"/>
        <v>20193932</v>
      </c>
      <c r="AD42" s="36">
        <f t="shared" si="18"/>
        <v>10222255</v>
      </c>
      <c r="AE42" s="36">
        <f t="shared" si="18"/>
        <v>8286035</v>
      </c>
      <c r="AF42" s="36">
        <f t="shared" si="18"/>
        <v>1902736</v>
      </c>
      <c r="AG42" s="36">
        <f t="shared" si="18"/>
        <v>7787</v>
      </c>
      <c r="AH42" s="36">
        <f t="shared" si="18"/>
        <v>25697</v>
      </c>
      <c r="AI42" s="36">
        <f t="shared" si="18"/>
        <v>9971677</v>
      </c>
      <c r="AJ42" s="36">
        <f t="shared" si="18"/>
        <v>7279683</v>
      </c>
      <c r="AK42" s="36">
        <f t="shared" si="18"/>
        <v>2607877</v>
      </c>
      <c r="AL42" s="36">
        <f t="shared" si="18"/>
        <v>26722</v>
      </c>
      <c r="AM42" s="36">
        <f t="shared" si="18"/>
        <v>57395</v>
      </c>
      <c r="AN42" s="36"/>
      <c r="AO42" s="88">
        <f t="shared" si="17"/>
        <v>0</v>
      </c>
      <c r="AP42" s="88">
        <f t="shared" si="17"/>
        <v>0</v>
      </c>
      <c r="AQ42" s="88" t="e">
        <f t="shared" si="17"/>
        <v>#VALUE!</v>
      </c>
      <c r="AR42" s="88" t="e">
        <f t="shared" si="17"/>
        <v>#VALUE!</v>
      </c>
      <c r="AS42" s="88" t="e">
        <f t="shared" si="17"/>
        <v>#VALUE!</v>
      </c>
      <c r="AT42" s="88" t="e">
        <f t="shared" si="17"/>
        <v>#VALUE!</v>
      </c>
      <c r="AU42" s="88">
        <f t="shared" si="17"/>
        <v>0</v>
      </c>
      <c r="AV42" s="88" t="e">
        <f t="shared" si="17"/>
        <v>#VALUE!</v>
      </c>
      <c r="AW42" s="88" t="e">
        <f t="shared" si="17"/>
        <v>#VALUE!</v>
      </c>
      <c r="AX42" s="88" t="e">
        <f t="shared" si="17"/>
        <v>#VALUE!</v>
      </c>
      <c r="AY42" s="88" t="e">
        <f t="shared" si="17"/>
        <v>#VALUE!</v>
      </c>
      <c r="AZ42" s="88">
        <v>0</v>
      </c>
    </row>
    <row r="43" spans="1:52" x14ac:dyDescent="0.35">
      <c r="A43" s="89">
        <f t="shared" si="4"/>
        <v>1916</v>
      </c>
      <c r="B43" s="88">
        <v>33</v>
      </c>
      <c r="C43" s="30">
        <v>312942</v>
      </c>
      <c r="D43" s="30">
        <v>155796</v>
      </c>
      <c r="E43" s="30">
        <v>30726</v>
      </c>
      <c r="F43" s="30">
        <v>120500</v>
      </c>
      <c r="G43" s="30">
        <v>869</v>
      </c>
      <c r="H43" s="30">
        <v>3701</v>
      </c>
      <c r="I43" s="30">
        <v>157146</v>
      </c>
      <c r="J43" s="30">
        <v>19963</v>
      </c>
      <c r="K43" s="30">
        <v>126899</v>
      </c>
      <c r="L43" s="30">
        <v>3764</v>
      </c>
      <c r="M43" s="30">
        <v>6520</v>
      </c>
      <c r="N43" s="30">
        <v>0</v>
      </c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2">
        <v>33</v>
      </c>
      <c r="AC43" s="36">
        <f t="shared" ref="AC43:AM58" si="19">AC42+C43</f>
        <v>20506874</v>
      </c>
      <c r="AD43" s="36">
        <f t="shared" si="19"/>
        <v>10378051</v>
      </c>
      <c r="AE43" s="36">
        <f t="shared" si="19"/>
        <v>8316761</v>
      </c>
      <c r="AF43" s="36">
        <f t="shared" si="19"/>
        <v>2023236</v>
      </c>
      <c r="AG43" s="36">
        <f t="shared" si="19"/>
        <v>8656</v>
      </c>
      <c r="AH43" s="36">
        <f t="shared" si="19"/>
        <v>29398</v>
      </c>
      <c r="AI43" s="36">
        <f t="shared" si="19"/>
        <v>10128823</v>
      </c>
      <c r="AJ43" s="36">
        <f t="shared" si="19"/>
        <v>7299646</v>
      </c>
      <c r="AK43" s="36">
        <f t="shared" si="19"/>
        <v>2734776</v>
      </c>
      <c r="AL43" s="36">
        <f t="shared" si="19"/>
        <v>30486</v>
      </c>
      <c r="AM43" s="36">
        <f t="shared" si="19"/>
        <v>63915</v>
      </c>
      <c r="AN43" s="36"/>
      <c r="AO43" s="88">
        <f t="shared" si="17"/>
        <v>1</v>
      </c>
      <c r="AP43" s="88">
        <f t="shared" si="17"/>
        <v>0</v>
      </c>
      <c r="AQ43" s="88" t="e">
        <f t="shared" si="17"/>
        <v>#VALUE!</v>
      </c>
      <c r="AR43" s="88" t="e">
        <f t="shared" si="17"/>
        <v>#VALUE!</v>
      </c>
      <c r="AS43" s="88" t="e">
        <f t="shared" si="17"/>
        <v>#VALUE!</v>
      </c>
      <c r="AT43" s="88" t="e">
        <f t="shared" si="17"/>
        <v>#VALUE!</v>
      </c>
      <c r="AU43" s="88">
        <f t="shared" si="17"/>
        <v>0</v>
      </c>
      <c r="AV43" s="88" t="e">
        <f t="shared" si="17"/>
        <v>#VALUE!</v>
      </c>
      <c r="AW43" s="88" t="e">
        <f t="shared" si="17"/>
        <v>#VALUE!</v>
      </c>
      <c r="AX43" s="88" t="e">
        <f t="shared" si="17"/>
        <v>#VALUE!</v>
      </c>
      <c r="AY43" s="88" t="e">
        <f t="shared" si="17"/>
        <v>#VALUE!</v>
      </c>
      <c r="AZ43" s="88">
        <v>0</v>
      </c>
    </row>
    <row r="44" spans="1:52" x14ac:dyDescent="0.35">
      <c r="A44" s="89">
        <f t="shared" si="4"/>
        <v>1915</v>
      </c>
      <c r="B44" s="88">
        <v>34</v>
      </c>
      <c r="C44" s="30">
        <v>389298</v>
      </c>
      <c r="D44" s="30">
        <v>193552</v>
      </c>
      <c r="E44" s="30">
        <v>35850</v>
      </c>
      <c r="F44" s="30">
        <v>151511</v>
      </c>
      <c r="G44" s="30">
        <v>1249</v>
      </c>
      <c r="H44" s="30">
        <v>4942</v>
      </c>
      <c r="I44" s="30">
        <v>195746</v>
      </c>
      <c r="J44" s="30">
        <v>23556</v>
      </c>
      <c r="K44" s="30">
        <v>159041</v>
      </c>
      <c r="L44" s="30">
        <v>5131</v>
      </c>
      <c r="M44" s="30">
        <v>8018</v>
      </c>
      <c r="N44" s="30">
        <v>0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2">
        <v>34</v>
      </c>
      <c r="AC44" s="36">
        <f t="shared" si="19"/>
        <v>20896172</v>
      </c>
      <c r="AD44" s="36">
        <f t="shared" si="19"/>
        <v>10571603</v>
      </c>
      <c r="AE44" s="36">
        <f t="shared" si="19"/>
        <v>8352611</v>
      </c>
      <c r="AF44" s="36">
        <f t="shared" si="19"/>
        <v>2174747</v>
      </c>
      <c r="AG44" s="36">
        <f t="shared" si="19"/>
        <v>9905</v>
      </c>
      <c r="AH44" s="36">
        <f t="shared" si="19"/>
        <v>34340</v>
      </c>
      <c r="AI44" s="36">
        <f t="shared" si="19"/>
        <v>10324569</v>
      </c>
      <c r="AJ44" s="36">
        <f t="shared" si="19"/>
        <v>7323202</v>
      </c>
      <c r="AK44" s="36">
        <f t="shared" si="19"/>
        <v>2893817</v>
      </c>
      <c r="AL44" s="36">
        <f t="shared" si="19"/>
        <v>35617</v>
      </c>
      <c r="AM44" s="36">
        <f t="shared" si="19"/>
        <v>71933</v>
      </c>
      <c r="AN44" s="36"/>
      <c r="AO44" s="88">
        <f t="shared" si="17"/>
        <v>0</v>
      </c>
      <c r="AP44" s="88">
        <f t="shared" si="17"/>
        <v>0</v>
      </c>
      <c r="AQ44" s="88" t="e">
        <f t="shared" si="17"/>
        <v>#VALUE!</v>
      </c>
      <c r="AR44" s="88" t="e">
        <f t="shared" si="17"/>
        <v>#VALUE!</v>
      </c>
      <c r="AS44" s="88" t="e">
        <f t="shared" si="17"/>
        <v>#VALUE!</v>
      </c>
      <c r="AT44" s="88" t="e">
        <f t="shared" si="17"/>
        <v>#VALUE!</v>
      </c>
      <c r="AU44" s="88">
        <f t="shared" si="17"/>
        <v>0</v>
      </c>
      <c r="AV44" s="88" t="e">
        <f t="shared" si="17"/>
        <v>#VALUE!</v>
      </c>
      <c r="AW44" s="88" t="e">
        <f t="shared" si="17"/>
        <v>#VALUE!</v>
      </c>
      <c r="AX44" s="88" t="e">
        <f t="shared" si="17"/>
        <v>#VALUE!</v>
      </c>
      <c r="AY44" s="88" t="e">
        <f t="shared" si="17"/>
        <v>#VALUE!</v>
      </c>
      <c r="AZ44" s="88">
        <v>0</v>
      </c>
    </row>
    <row r="45" spans="1:52" x14ac:dyDescent="0.35">
      <c r="A45" s="89">
        <f t="shared" si="4"/>
        <v>1914</v>
      </c>
      <c r="B45" s="88">
        <v>35</v>
      </c>
      <c r="C45" s="30">
        <v>593910</v>
      </c>
      <c r="D45" s="30">
        <v>292899</v>
      </c>
      <c r="E45" s="30">
        <v>48519</v>
      </c>
      <c r="F45" s="30">
        <v>234267</v>
      </c>
      <c r="G45" s="30">
        <v>1963</v>
      </c>
      <c r="H45" s="30">
        <v>8150</v>
      </c>
      <c r="I45" s="30">
        <v>301011</v>
      </c>
      <c r="J45" s="30">
        <v>34669</v>
      </c>
      <c r="K45" s="30">
        <v>245710</v>
      </c>
      <c r="L45" s="30">
        <v>8766</v>
      </c>
      <c r="M45" s="30">
        <v>11866</v>
      </c>
      <c r="N45" s="30">
        <v>0</v>
      </c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2">
        <v>35</v>
      </c>
      <c r="AC45" s="36">
        <f t="shared" si="19"/>
        <v>21490082</v>
      </c>
      <c r="AD45" s="36">
        <f t="shared" si="19"/>
        <v>10864502</v>
      </c>
      <c r="AE45" s="36">
        <f t="shared" si="19"/>
        <v>8401130</v>
      </c>
      <c r="AF45" s="36">
        <f t="shared" si="19"/>
        <v>2409014</v>
      </c>
      <c r="AG45" s="36">
        <f t="shared" si="19"/>
        <v>11868</v>
      </c>
      <c r="AH45" s="36">
        <f t="shared" si="19"/>
        <v>42490</v>
      </c>
      <c r="AI45" s="36">
        <f t="shared" si="19"/>
        <v>10625580</v>
      </c>
      <c r="AJ45" s="36">
        <f t="shared" si="19"/>
        <v>7357871</v>
      </c>
      <c r="AK45" s="36">
        <f t="shared" si="19"/>
        <v>3139527</v>
      </c>
      <c r="AL45" s="36">
        <f t="shared" si="19"/>
        <v>44383</v>
      </c>
      <c r="AM45" s="36">
        <f t="shared" si="19"/>
        <v>83799</v>
      </c>
      <c r="AN45" s="36"/>
      <c r="AO45" s="88">
        <f t="shared" si="17"/>
        <v>0</v>
      </c>
      <c r="AP45" s="88">
        <f t="shared" si="17"/>
        <v>0</v>
      </c>
      <c r="AQ45" s="88" t="e">
        <f t="shared" si="17"/>
        <v>#VALUE!</v>
      </c>
      <c r="AR45" s="88" t="e">
        <f t="shared" si="17"/>
        <v>#VALUE!</v>
      </c>
      <c r="AS45" s="88" t="e">
        <f t="shared" si="17"/>
        <v>#VALUE!</v>
      </c>
      <c r="AT45" s="88" t="e">
        <f t="shared" si="17"/>
        <v>#VALUE!</v>
      </c>
      <c r="AU45" s="88">
        <f t="shared" si="17"/>
        <v>1</v>
      </c>
      <c r="AV45" s="88" t="e">
        <f t="shared" si="17"/>
        <v>#VALUE!</v>
      </c>
      <c r="AW45" s="88" t="e">
        <f t="shared" si="17"/>
        <v>#VALUE!</v>
      </c>
      <c r="AX45" s="88" t="e">
        <f t="shared" si="17"/>
        <v>#VALUE!</v>
      </c>
      <c r="AY45" s="88" t="e">
        <f t="shared" si="17"/>
        <v>#VALUE!</v>
      </c>
      <c r="AZ45" s="88">
        <v>0</v>
      </c>
    </row>
    <row r="46" spans="1:52" x14ac:dyDescent="0.35">
      <c r="A46" s="89">
        <f t="shared" si="4"/>
        <v>1913</v>
      </c>
      <c r="B46" s="88">
        <v>36</v>
      </c>
      <c r="C46" s="30">
        <v>606103</v>
      </c>
      <c r="D46" s="30">
        <v>302233</v>
      </c>
      <c r="E46" s="30">
        <v>47144</v>
      </c>
      <c r="F46" s="30">
        <v>243425</v>
      </c>
      <c r="G46" s="30">
        <v>2519</v>
      </c>
      <c r="H46" s="30">
        <v>9145</v>
      </c>
      <c r="I46" s="30">
        <v>303870</v>
      </c>
      <c r="J46" s="30">
        <v>33455</v>
      </c>
      <c r="K46" s="30">
        <v>248878</v>
      </c>
      <c r="L46" s="30">
        <v>9824</v>
      </c>
      <c r="M46" s="30">
        <v>11713</v>
      </c>
      <c r="N46" s="30">
        <v>0</v>
      </c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2">
        <v>36</v>
      </c>
      <c r="AC46" s="36">
        <f t="shared" si="19"/>
        <v>22096185</v>
      </c>
      <c r="AD46" s="36">
        <f t="shared" si="19"/>
        <v>11166735</v>
      </c>
      <c r="AE46" s="36">
        <f t="shared" si="19"/>
        <v>8448274</v>
      </c>
      <c r="AF46" s="36">
        <f t="shared" si="19"/>
        <v>2652439</v>
      </c>
      <c r="AG46" s="36">
        <f t="shared" si="19"/>
        <v>14387</v>
      </c>
      <c r="AH46" s="36">
        <f t="shared" si="19"/>
        <v>51635</v>
      </c>
      <c r="AI46" s="36">
        <f t="shared" si="19"/>
        <v>10929450</v>
      </c>
      <c r="AJ46" s="36">
        <f t="shared" si="19"/>
        <v>7391326</v>
      </c>
      <c r="AK46" s="36">
        <f t="shared" si="19"/>
        <v>3388405</v>
      </c>
      <c r="AL46" s="36">
        <f t="shared" si="19"/>
        <v>54207</v>
      </c>
      <c r="AM46" s="36">
        <f t="shared" si="19"/>
        <v>95512</v>
      </c>
      <c r="AN46" s="36"/>
      <c r="AO46" s="88">
        <f t="shared" si="17"/>
        <v>0</v>
      </c>
      <c r="AP46" s="88">
        <f t="shared" si="17"/>
        <v>0</v>
      </c>
      <c r="AQ46" s="88" t="e">
        <f t="shared" si="17"/>
        <v>#VALUE!</v>
      </c>
      <c r="AR46" s="88" t="e">
        <f t="shared" si="17"/>
        <v>#VALUE!</v>
      </c>
      <c r="AS46" s="88" t="e">
        <f t="shared" si="17"/>
        <v>#VALUE!</v>
      </c>
      <c r="AT46" s="88" t="e">
        <f t="shared" si="17"/>
        <v>#VALUE!</v>
      </c>
      <c r="AU46" s="88">
        <f t="shared" si="17"/>
        <v>0</v>
      </c>
      <c r="AV46" s="88" t="e">
        <f t="shared" si="17"/>
        <v>#VALUE!</v>
      </c>
      <c r="AW46" s="88" t="e">
        <f t="shared" si="17"/>
        <v>#VALUE!</v>
      </c>
      <c r="AX46" s="88" t="e">
        <f t="shared" si="17"/>
        <v>#VALUE!</v>
      </c>
      <c r="AY46" s="88" t="e">
        <f t="shared" si="17"/>
        <v>#VALUE!</v>
      </c>
      <c r="AZ46" s="88">
        <v>0</v>
      </c>
    </row>
    <row r="47" spans="1:52" x14ac:dyDescent="0.35">
      <c r="A47" s="89">
        <f t="shared" si="4"/>
        <v>1912</v>
      </c>
      <c r="B47" s="88">
        <v>37</v>
      </c>
      <c r="C47" s="30">
        <v>614957</v>
      </c>
      <c r="D47" s="30">
        <v>307252</v>
      </c>
      <c r="E47" s="30">
        <v>46469</v>
      </c>
      <c r="F47" s="30">
        <v>248157</v>
      </c>
      <c r="G47" s="30">
        <v>2806</v>
      </c>
      <c r="H47" s="30">
        <v>9820</v>
      </c>
      <c r="I47" s="30">
        <v>307705</v>
      </c>
      <c r="J47" s="30">
        <v>33409</v>
      </c>
      <c r="K47" s="30">
        <v>251892</v>
      </c>
      <c r="L47" s="30">
        <v>10907</v>
      </c>
      <c r="M47" s="30">
        <v>11497</v>
      </c>
      <c r="N47" s="30">
        <v>0</v>
      </c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2">
        <v>37</v>
      </c>
      <c r="AC47" s="36">
        <f t="shared" si="19"/>
        <v>22711142</v>
      </c>
      <c r="AD47" s="36">
        <f t="shared" si="19"/>
        <v>11473987</v>
      </c>
      <c r="AE47" s="36">
        <f t="shared" si="19"/>
        <v>8494743</v>
      </c>
      <c r="AF47" s="36">
        <f t="shared" si="19"/>
        <v>2900596</v>
      </c>
      <c r="AG47" s="36">
        <f t="shared" si="19"/>
        <v>17193</v>
      </c>
      <c r="AH47" s="36">
        <f t="shared" si="19"/>
        <v>61455</v>
      </c>
      <c r="AI47" s="36">
        <f t="shared" si="19"/>
        <v>11237155</v>
      </c>
      <c r="AJ47" s="36">
        <f t="shared" si="19"/>
        <v>7424735</v>
      </c>
      <c r="AK47" s="36">
        <f t="shared" si="19"/>
        <v>3640297</v>
      </c>
      <c r="AL47" s="36">
        <f t="shared" si="19"/>
        <v>65114</v>
      </c>
      <c r="AM47" s="36">
        <f t="shared" si="19"/>
        <v>107009</v>
      </c>
      <c r="AN47" s="36"/>
      <c r="AO47" s="88">
        <f t="shared" si="17"/>
        <v>0</v>
      </c>
      <c r="AP47" s="88">
        <f t="shared" si="17"/>
        <v>0</v>
      </c>
      <c r="AQ47" s="88" t="e">
        <f t="shared" si="17"/>
        <v>#VALUE!</v>
      </c>
      <c r="AR47" s="88" t="e">
        <f t="shared" si="17"/>
        <v>#VALUE!</v>
      </c>
      <c r="AS47" s="88" t="e">
        <f t="shared" si="17"/>
        <v>#VALUE!</v>
      </c>
      <c r="AT47" s="88" t="e">
        <f t="shared" si="17"/>
        <v>#VALUE!</v>
      </c>
      <c r="AU47" s="88">
        <f t="shared" si="17"/>
        <v>0</v>
      </c>
      <c r="AV47" s="88" t="e">
        <f t="shared" si="17"/>
        <v>#VALUE!</v>
      </c>
      <c r="AW47" s="88" t="e">
        <f t="shared" si="17"/>
        <v>#VALUE!</v>
      </c>
      <c r="AX47" s="88" t="e">
        <f t="shared" si="17"/>
        <v>#VALUE!</v>
      </c>
      <c r="AY47" s="88" t="e">
        <f t="shared" si="17"/>
        <v>#VALUE!</v>
      </c>
      <c r="AZ47" s="88">
        <v>0</v>
      </c>
    </row>
    <row r="48" spans="1:52" x14ac:dyDescent="0.35">
      <c r="A48" s="89">
        <f t="shared" si="4"/>
        <v>1911</v>
      </c>
      <c r="B48" s="88">
        <v>38</v>
      </c>
      <c r="C48" s="30">
        <v>581877</v>
      </c>
      <c r="D48" s="30">
        <v>289929</v>
      </c>
      <c r="E48" s="30">
        <v>41676</v>
      </c>
      <c r="F48" s="30">
        <v>236089</v>
      </c>
      <c r="G48" s="30">
        <v>3034</v>
      </c>
      <c r="H48" s="30">
        <v>9130</v>
      </c>
      <c r="I48" s="30">
        <v>291948</v>
      </c>
      <c r="J48" s="30">
        <v>31383</v>
      </c>
      <c r="K48" s="30">
        <v>238036</v>
      </c>
      <c r="L48" s="30">
        <v>11576</v>
      </c>
      <c r="M48" s="30">
        <v>10953</v>
      </c>
      <c r="N48" s="30">
        <v>0</v>
      </c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2">
        <v>38</v>
      </c>
      <c r="AC48" s="36">
        <f t="shared" si="19"/>
        <v>23293019</v>
      </c>
      <c r="AD48" s="36">
        <f t="shared" si="19"/>
        <v>11763916</v>
      </c>
      <c r="AE48" s="36">
        <f t="shared" si="19"/>
        <v>8536419</v>
      </c>
      <c r="AF48" s="36">
        <f t="shared" si="19"/>
        <v>3136685</v>
      </c>
      <c r="AG48" s="36">
        <f t="shared" si="19"/>
        <v>20227</v>
      </c>
      <c r="AH48" s="36">
        <f t="shared" si="19"/>
        <v>70585</v>
      </c>
      <c r="AI48" s="36">
        <f t="shared" si="19"/>
        <v>11529103</v>
      </c>
      <c r="AJ48" s="36">
        <f t="shared" si="19"/>
        <v>7456118</v>
      </c>
      <c r="AK48" s="36">
        <f t="shared" si="19"/>
        <v>3878333</v>
      </c>
      <c r="AL48" s="36">
        <f t="shared" si="19"/>
        <v>76690</v>
      </c>
      <c r="AM48" s="36">
        <f t="shared" si="19"/>
        <v>117962</v>
      </c>
      <c r="AN48" s="36"/>
      <c r="AO48" s="88">
        <f t="shared" si="17"/>
        <v>0</v>
      </c>
      <c r="AP48" s="88">
        <f t="shared" si="17"/>
        <v>0</v>
      </c>
      <c r="AQ48" s="88" t="e">
        <f t="shared" si="17"/>
        <v>#VALUE!</v>
      </c>
      <c r="AR48" s="88" t="e">
        <f t="shared" si="17"/>
        <v>#VALUE!</v>
      </c>
      <c r="AS48" s="88" t="e">
        <f t="shared" si="17"/>
        <v>#VALUE!</v>
      </c>
      <c r="AT48" s="88" t="e">
        <f t="shared" si="17"/>
        <v>#VALUE!</v>
      </c>
      <c r="AU48" s="88">
        <f t="shared" si="17"/>
        <v>0</v>
      </c>
      <c r="AV48" s="88" t="e">
        <f t="shared" si="17"/>
        <v>#VALUE!</v>
      </c>
      <c r="AW48" s="88" t="e">
        <f t="shared" si="17"/>
        <v>#VALUE!</v>
      </c>
      <c r="AX48" s="88" t="e">
        <f t="shared" si="17"/>
        <v>#VALUE!</v>
      </c>
      <c r="AY48" s="88" t="e">
        <f t="shared" si="17"/>
        <v>#VALUE!</v>
      </c>
      <c r="AZ48" s="88">
        <v>0</v>
      </c>
    </row>
    <row r="49" spans="1:52" x14ac:dyDescent="0.35">
      <c r="A49" s="89">
        <f t="shared" si="4"/>
        <v>1910</v>
      </c>
      <c r="B49" s="88">
        <v>39</v>
      </c>
      <c r="C49" s="30">
        <v>617399</v>
      </c>
      <c r="D49" s="30">
        <v>308221</v>
      </c>
      <c r="E49" s="30">
        <v>42983</v>
      </c>
      <c r="F49" s="30">
        <v>251873</v>
      </c>
      <c r="G49" s="30">
        <v>3641</v>
      </c>
      <c r="H49" s="30">
        <v>9724</v>
      </c>
      <c r="I49" s="30">
        <v>309178</v>
      </c>
      <c r="J49" s="30">
        <v>33044</v>
      </c>
      <c r="K49" s="30">
        <v>251602</v>
      </c>
      <c r="L49" s="30">
        <v>13283</v>
      </c>
      <c r="M49" s="30">
        <v>11249</v>
      </c>
      <c r="N49" s="30">
        <v>0</v>
      </c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2">
        <v>39</v>
      </c>
      <c r="AC49" s="36">
        <f t="shared" si="19"/>
        <v>23910418</v>
      </c>
      <c r="AD49" s="36">
        <f t="shared" si="19"/>
        <v>12072137</v>
      </c>
      <c r="AE49" s="36">
        <f t="shared" si="19"/>
        <v>8579402</v>
      </c>
      <c r="AF49" s="36">
        <f t="shared" si="19"/>
        <v>3388558</v>
      </c>
      <c r="AG49" s="36">
        <f t="shared" si="19"/>
        <v>23868</v>
      </c>
      <c r="AH49" s="36">
        <f t="shared" si="19"/>
        <v>80309</v>
      </c>
      <c r="AI49" s="36">
        <f t="shared" si="19"/>
        <v>11838281</v>
      </c>
      <c r="AJ49" s="36">
        <f t="shared" si="19"/>
        <v>7489162</v>
      </c>
      <c r="AK49" s="36">
        <f t="shared" si="19"/>
        <v>4129935</v>
      </c>
      <c r="AL49" s="36">
        <f t="shared" si="19"/>
        <v>89973</v>
      </c>
      <c r="AM49" s="36">
        <f t="shared" si="19"/>
        <v>129211</v>
      </c>
      <c r="AN49" s="36"/>
      <c r="AO49" s="88">
        <f t="shared" si="17"/>
        <v>0</v>
      </c>
      <c r="AP49" s="88">
        <f t="shared" si="17"/>
        <v>0</v>
      </c>
      <c r="AQ49" s="88" t="e">
        <f t="shared" ref="AQ49:AY77" si="20">IF(AND(AE49&lt;=AE$111,AE50&gt;=AE$111),1,0)</f>
        <v>#VALUE!</v>
      </c>
      <c r="AR49" s="88" t="e">
        <f t="shared" si="20"/>
        <v>#VALUE!</v>
      </c>
      <c r="AS49" s="88" t="e">
        <f t="shared" si="20"/>
        <v>#VALUE!</v>
      </c>
      <c r="AT49" s="88" t="e">
        <f t="shared" si="20"/>
        <v>#VALUE!</v>
      </c>
      <c r="AU49" s="88">
        <f t="shared" si="20"/>
        <v>0</v>
      </c>
      <c r="AV49" s="88" t="e">
        <f t="shared" si="20"/>
        <v>#VALUE!</v>
      </c>
      <c r="AW49" s="88" t="e">
        <f t="shared" si="20"/>
        <v>#VALUE!</v>
      </c>
      <c r="AX49" s="88" t="e">
        <f t="shared" si="20"/>
        <v>#VALUE!</v>
      </c>
      <c r="AY49" s="88" t="e">
        <f t="shared" si="20"/>
        <v>#VALUE!</v>
      </c>
      <c r="AZ49" s="88">
        <v>0</v>
      </c>
    </row>
    <row r="50" spans="1:52" x14ac:dyDescent="0.35">
      <c r="A50" s="89">
        <f t="shared" si="4"/>
        <v>1909</v>
      </c>
      <c r="B50" s="88">
        <v>40</v>
      </c>
      <c r="C50" s="30">
        <v>617513</v>
      </c>
      <c r="D50" s="30">
        <v>307822</v>
      </c>
      <c r="E50" s="30">
        <v>41711</v>
      </c>
      <c r="F50" s="30">
        <v>252298</v>
      </c>
      <c r="G50" s="30">
        <v>4174</v>
      </c>
      <c r="H50" s="30">
        <v>9639</v>
      </c>
      <c r="I50" s="30">
        <v>309691</v>
      </c>
      <c r="J50" s="30">
        <v>33190</v>
      </c>
      <c r="K50" s="30">
        <v>250990</v>
      </c>
      <c r="L50" s="30">
        <v>14602</v>
      </c>
      <c r="M50" s="30">
        <v>10909</v>
      </c>
      <c r="N50" s="30">
        <v>0</v>
      </c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2">
        <v>40</v>
      </c>
      <c r="AC50" s="36">
        <f t="shared" si="19"/>
        <v>24527931</v>
      </c>
      <c r="AD50" s="36">
        <f t="shared" si="19"/>
        <v>12379959</v>
      </c>
      <c r="AE50" s="36">
        <f t="shared" si="19"/>
        <v>8621113</v>
      </c>
      <c r="AF50" s="36">
        <f t="shared" si="19"/>
        <v>3640856</v>
      </c>
      <c r="AG50" s="36">
        <f t="shared" si="19"/>
        <v>28042</v>
      </c>
      <c r="AH50" s="36">
        <f t="shared" si="19"/>
        <v>89948</v>
      </c>
      <c r="AI50" s="36">
        <f t="shared" si="19"/>
        <v>12147972</v>
      </c>
      <c r="AJ50" s="36">
        <f t="shared" si="19"/>
        <v>7522352</v>
      </c>
      <c r="AK50" s="36">
        <f t="shared" si="19"/>
        <v>4380925</v>
      </c>
      <c r="AL50" s="36">
        <f t="shared" si="19"/>
        <v>104575</v>
      </c>
      <c r="AM50" s="36">
        <f t="shared" si="19"/>
        <v>140120</v>
      </c>
      <c r="AN50" s="36"/>
      <c r="AO50" s="88">
        <f t="shared" ref="AO50:AS109" si="21">IF(AND(AC50&lt;=AC$111,AC51&gt;=AC$111),1,0)</f>
        <v>0</v>
      </c>
      <c r="AP50" s="88">
        <f t="shared" si="21"/>
        <v>0</v>
      </c>
      <c r="AQ50" s="88" t="e">
        <f t="shared" si="20"/>
        <v>#VALUE!</v>
      </c>
      <c r="AR50" s="88" t="e">
        <f t="shared" si="20"/>
        <v>#VALUE!</v>
      </c>
      <c r="AS50" s="88" t="e">
        <f t="shared" si="20"/>
        <v>#VALUE!</v>
      </c>
      <c r="AT50" s="88" t="e">
        <f t="shared" si="20"/>
        <v>#VALUE!</v>
      </c>
      <c r="AU50" s="88">
        <f t="shared" si="20"/>
        <v>0</v>
      </c>
      <c r="AV50" s="88" t="e">
        <f t="shared" si="20"/>
        <v>#VALUE!</v>
      </c>
      <c r="AW50" s="88" t="e">
        <f t="shared" si="20"/>
        <v>#VALUE!</v>
      </c>
      <c r="AX50" s="88" t="e">
        <f t="shared" si="20"/>
        <v>#VALUE!</v>
      </c>
      <c r="AY50" s="88" t="e">
        <f t="shared" si="20"/>
        <v>#VALUE!</v>
      </c>
      <c r="AZ50" s="88">
        <v>0</v>
      </c>
    </row>
    <row r="51" spans="1:52" x14ac:dyDescent="0.35">
      <c r="A51" s="89">
        <f t="shared" si="4"/>
        <v>1908</v>
      </c>
      <c r="B51" s="88">
        <v>41</v>
      </c>
      <c r="C51" s="30">
        <v>622983</v>
      </c>
      <c r="D51" s="30">
        <v>309995</v>
      </c>
      <c r="E51" s="30">
        <v>40341</v>
      </c>
      <c r="F51" s="30">
        <v>255498</v>
      </c>
      <c r="G51" s="30">
        <v>4726</v>
      </c>
      <c r="H51" s="30">
        <v>9430</v>
      </c>
      <c r="I51" s="30">
        <v>312988</v>
      </c>
      <c r="J51" s="30">
        <v>33796</v>
      </c>
      <c r="K51" s="30">
        <v>251911</v>
      </c>
      <c r="L51" s="30">
        <v>16494</v>
      </c>
      <c r="M51" s="30">
        <v>10787</v>
      </c>
      <c r="N51" s="30">
        <v>0</v>
      </c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2">
        <v>41</v>
      </c>
      <c r="AC51" s="36">
        <f t="shared" si="19"/>
        <v>25150914</v>
      </c>
      <c r="AD51" s="36">
        <f t="shared" si="19"/>
        <v>12689954</v>
      </c>
      <c r="AE51" s="36">
        <f t="shared" si="19"/>
        <v>8661454</v>
      </c>
      <c r="AF51" s="36">
        <f t="shared" si="19"/>
        <v>3896354</v>
      </c>
      <c r="AG51" s="36">
        <f t="shared" si="19"/>
        <v>32768</v>
      </c>
      <c r="AH51" s="36">
        <f t="shared" si="19"/>
        <v>99378</v>
      </c>
      <c r="AI51" s="36">
        <f t="shared" si="19"/>
        <v>12460960</v>
      </c>
      <c r="AJ51" s="36">
        <f t="shared" si="19"/>
        <v>7556148</v>
      </c>
      <c r="AK51" s="36">
        <f t="shared" si="19"/>
        <v>4632836</v>
      </c>
      <c r="AL51" s="36">
        <f t="shared" si="19"/>
        <v>121069</v>
      </c>
      <c r="AM51" s="36">
        <f t="shared" si="19"/>
        <v>150907</v>
      </c>
      <c r="AN51" s="36"/>
      <c r="AO51" s="88">
        <f t="shared" si="21"/>
        <v>0</v>
      </c>
      <c r="AP51" s="88">
        <f t="shared" si="21"/>
        <v>0</v>
      </c>
      <c r="AQ51" s="88" t="e">
        <f t="shared" si="20"/>
        <v>#VALUE!</v>
      </c>
      <c r="AR51" s="88" t="e">
        <f t="shared" si="20"/>
        <v>#VALUE!</v>
      </c>
      <c r="AS51" s="88" t="e">
        <f t="shared" si="20"/>
        <v>#VALUE!</v>
      </c>
      <c r="AT51" s="88" t="e">
        <f t="shared" si="20"/>
        <v>#VALUE!</v>
      </c>
      <c r="AU51" s="88">
        <f t="shared" si="20"/>
        <v>0</v>
      </c>
      <c r="AV51" s="88" t="e">
        <f t="shared" si="20"/>
        <v>#VALUE!</v>
      </c>
      <c r="AW51" s="88" t="e">
        <f t="shared" si="20"/>
        <v>#VALUE!</v>
      </c>
      <c r="AX51" s="88" t="e">
        <f t="shared" si="20"/>
        <v>#VALUE!</v>
      </c>
      <c r="AY51" s="88" t="e">
        <f t="shared" si="20"/>
        <v>#VALUE!</v>
      </c>
      <c r="AZ51" s="88">
        <v>0</v>
      </c>
    </row>
    <row r="52" spans="1:52" x14ac:dyDescent="0.35">
      <c r="A52" s="89">
        <f t="shared" si="4"/>
        <v>1907</v>
      </c>
      <c r="B52" s="88">
        <v>42</v>
      </c>
      <c r="C52" s="30">
        <v>612148</v>
      </c>
      <c r="D52" s="30">
        <v>306043</v>
      </c>
      <c r="E52" s="30">
        <v>38563</v>
      </c>
      <c r="F52" s="30">
        <v>252985</v>
      </c>
      <c r="G52" s="30">
        <v>5118</v>
      </c>
      <c r="H52" s="30">
        <v>9377</v>
      </c>
      <c r="I52" s="30">
        <v>306105</v>
      </c>
      <c r="J52" s="30">
        <v>32983</v>
      </c>
      <c r="K52" s="30">
        <v>245148</v>
      </c>
      <c r="L52" s="30">
        <v>17714</v>
      </c>
      <c r="M52" s="30">
        <v>10260</v>
      </c>
      <c r="N52" s="30">
        <v>0</v>
      </c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2">
        <v>42</v>
      </c>
      <c r="AC52" s="36">
        <f t="shared" si="19"/>
        <v>25763062</v>
      </c>
      <c r="AD52" s="36">
        <f t="shared" si="19"/>
        <v>12995997</v>
      </c>
      <c r="AE52" s="36">
        <f t="shared" si="19"/>
        <v>8700017</v>
      </c>
      <c r="AF52" s="36">
        <f t="shared" si="19"/>
        <v>4149339</v>
      </c>
      <c r="AG52" s="36">
        <f t="shared" si="19"/>
        <v>37886</v>
      </c>
      <c r="AH52" s="36">
        <f t="shared" si="19"/>
        <v>108755</v>
      </c>
      <c r="AI52" s="36">
        <f t="shared" si="19"/>
        <v>12767065</v>
      </c>
      <c r="AJ52" s="36">
        <f t="shared" si="19"/>
        <v>7589131</v>
      </c>
      <c r="AK52" s="36">
        <f t="shared" si="19"/>
        <v>4877984</v>
      </c>
      <c r="AL52" s="36">
        <f t="shared" si="19"/>
        <v>138783</v>
      </c>
      <c r="AM52" s="36">
        <f t="shared" si="19"/>
        <v>161167</v>
      </c>
      <c r="AN52" s="36"/>
      <c r="AO52" s="88">
        <f t="shared" si="21"/>
        <v>0</v>
      </c>
      <c r="AP52" s="88">
        <f t="shared" si="21"/>
        <v>0</v>
      </c>
      <c r="AQ52" s="88" t="e">
        <f t="shared" si="20"/>
        <v>#VALUE!</v>
      </c>
      <c r="AR52" s="88" t="e">
        <f t="shared" si="20"/>
        <v>#VALUE!</v>
      </c>
      <c r="AS52" s="88" t="e">
        <f t="shared" si="20"/>
        <v>#VALUE!</v>
      </c>
      <c r="AT52" s="88" t="e">
        <f t="shared" si="20"/>
        <v>#VALUE!</v>
      </c>
      <c r="AU52" s="88">
        <f t="shared" si="20"/>
        <v>0</v>
      </c>
      <c r="AV52" s="88" t="e">
        <f t="shared" si="20"/>
        <v>#VALUE!</v>
      </c>
      <c r="AW52" s="88" t="e">
        <f t="shared" si="20"/>
        <v>#VALUE!</v>
      </c>
      <c r="AX52" s="88" t="e">
        <f t="shared" si="20"/>
        <v>#VALUE!</v>
      </c>
      <c r="AY52" s="88" t="e">
        <f t="shared" si="20"/>
        <v>#VALUE!</v>
      </c>
      <c r="AZ52" s="88">
        <v>0</v>
      </c>
    </row>
    <row r="53" spans="1:52" x14ac:dyDescent="0.35">
      <c r="A53" s="89">
        <f t="shared" si="4"/>
        <v>1906</v>
      </c>
      <c r="B53" s="88">
        <v>43</v>
      </c>
      <c r="C53" s="30">
        <v>618811</v>
      </c>
      <c r="D53" s="30">
        <v>309036</v>
      </c>
      <c r="E53" s="30">
        <v>37190</v>
      </c>
      <c r="F53" s="30">
        <v>256983</v>
      </c>
      <c r="G53" s="30">
        <v>5753</v>
      </c>
      <c r="H53" s="30">
        <v>9110</v>
      </c>
      <c r="I53" s="30">
        <v>309775</v>
      </c>
      <c r="J53" s="30">
        <v>33617</v>
      </c>
      <c r="K53" s="30">
        <v>246408</v>
      </c>
      <c r="L53" s="30">
        <v>19669</v>
      </c>
      <c r="M53" s="30">
        <v>10081</v>
      </c>
      <c r="N53" s="30">
        <v>0</v>
      </c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2">
        <v>43</v>
      </c>
      <c r="AC53" s="36">
        <f t="shared" si="19"/>
        <v>26381873</v>
      </c>
      <c r="AD53" s="36">
        <f t="shared" si="19"/>
        <v>13305033</v>
      </c>
      <c r="AE53" s="36">
        <f t="shared" si="19"/>
        <v>8737207</v>
      </c>
      <c r="AF53" s="36">
        <f t="shared" si="19"/>
        <v>4406322</v>
      </c>
      <c r="AG53" s="36">
        <f t="shared" si="19"/>
        <v>43639</v>
      </c>
      <c r="AH53" s="36">
        <f t="shared" si="19"/>
        <v>117865</v>
      </c>
      <c r="AI53" s="36">
        <f t="shared" si="19"/>
        <v>13076840</v>
      </c>
      <c r="AJ53" s="36">
        <f t="shared" si="19"/>
        <v>7622748</v>
      </c>
      <c r="AK53" s="36">
        <f t="shared" si="19"/>
        <v>5124392</v>
      </c>
      <c r="AL53" s="36">
        <f t="shared" si="19"/>
        <v>158452</v>
      </c>
      <c r="AM53" s="36">
        <f t="shared" si="19"/>
        <v>171248</v>
      </c>
      <c r="AN53" s="36"/>
      <c r="AO53" s="88">
        <f t="shared" si="21"/>
        <v>0</v>
      </c>
      <c r="AP53" s="88">
        <f t="shared" si="21"/>
        <v>0</v>
      </c>
      <c r="AQ53" s="88" t="e">
        <f t="shared" si="20"/>
        <v>#VALUE!</v>
      </c>
      <c r="AR53" s="88" t="e">
        <f t="shared" si="20"/>
        <v>#VALUE!</v>
      </c>
      <c r="AS53" s="88" t="e">
        <f t="shared" si="20"/>
        <v>#VALUE!</v>
      </c>
      <c r="AT53" s="88" t="e">
        <f t="shared" si="20"/>
        <v>#VALUE!</v>
      </c>
      <c r="AU53" s="88">
        <f t="shared" si="20"/>
        <v>0</v>
      </c>
      <c r="AV53" s="88" t="e">
        <f t="shared" si="20"/>
        <v>#VALUE!</v>
      </c>
      <c r="AW53" s="88" t="e">
        <f t="shared" si="20"/>
        <v>#VALUE!</v>
      </c>
      <c r="AX53" s="88" t="e">
        <f t="shared" si="20"/>
        <v>#VALUE!</v>
      </c>
      <c r="AY53" s="88" t="e">
        <f t="shared" si="20"/>
        <v>#VALUE!</v>
      </c>
      <c r="AZ53" s="88">
        <v>0</v>
      </c>
    </row>
    <row r="54" spans="1:52" x14ac:dyDescent="0.35">
      <c r="A54" s="89">
        <f t="shared" si="4"/>
        <v>1905</v>
      </c>
      <c r="B54" s="88">
        <v>44</v>
      </c>
      <c r="C54" s="30">
        <v>615453</v>
      </c>
      <c r="D54" s="30">
        <v>307885</v>
      </c>
      <c r="E54" s="30">
        <v>35969</v>
      </c>
      <c r="F54" s="30">
        <v>256605</v>
      </c>
      <c r="G54" s="30">
        <v>6348</v>
      </c>
      <c r="H54" s="30">
        <v>8963</v>
      </c>
      <c r="I54" s="30">
        <v>307568</v>
      </c>
      <c r="J54" s="30">
        <v>33623</v>
      </c>
      <c r="K54" s="30">
        <v>242726</v>
      </c>
      <c r="L54" s="30">
        <v>21440</v>
      </c>
      <c r="M54" s="30">
        <v>9779</v>
      </c>
      <c r="N54" s="30">
        <v>0</v>
      </c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">
        <v>44</v>
      </c>
      <c r="AC54" s="36">
        <f t="shared" si="19"/>
        <v>26997326</v>
      </c>
      <c r="AD54" s="36">
        <f t="shared" si="19"/>
        <v>13612918</v>
      </c>
      <c r="AE54" s="36">
        <f t="shared" si="19"/>
        <v>8773176</v>
      </c>
      <c r="AF54" s="36">
        <f t="shared" si="19"/>
        <v>4662927</v>
      </c>
      <c r="AG54" s="36">
        <f t="shared" si="19"/>
        <v>49987</v>
      </c>
      <c r="AH54" s="36">
        <f t="shared" si="19"/>
        <v>126828</v>
      </c>
      <c r="AI54" s="36">
        <f t="shared" si="19"/>
        <v>13384408</v>
      </c>
      <c r="AJ54" s="36">
        <f t="shared" si="19"/>
        <v>7656371</v>
      </c>
      <c r="AK54" s="36">
        <f t="shared" si="19"/>
        <v>5367118</v>
      </c>
      <c r="AL54" s="36">
        <f t="shared" si="19"/>
        <v>179892</v>
      </c>
      <c r="AM54" s="36">
        <f t="shared" si="19"/>
        <v>181027</v>
      </c>
      <c r="AN54" s="36"/>
      <c r="AO54" s="88">
        <f t="shared" si="21"/>
        <v>0</v>
      </c>
      <c r="AP54" s="88">
        <f t="shared" si="21"/>
        <v>0</v>
      </c>
      <c r="AQ54" s="88" t="e">
        <f t="shared" si="20"/>
        <v>#VALUE!</v>
      </c>
      <c r="AR54" s="88" t="e">
        <f t="shared" si="20"/>
        <v>#VALUE!</v>
      </c>
      <c r="AS54" s="88" t="e">
        <f t="shared" si="20"/>
        <v>#VALUE!</v>
      </c>
      <c r="AT54" s="88" t="e">
        <f t="shared" si="20"/>
        <v>#VALUE!</v>
      </c>
      <c r="AU54" s="88">
        <f t="shared" si="20"/>
        <v>0</v>
      </c>
      <c r="AV54" s="88" t="e">
        <f t="shared" si="20"/>
        <v>#VALUE!</v>
      </c>
      <c r="AW54" s="88" t="e">
        <f t="shared" si="20"/>
        <v>#VALUE!</v>
      </c>
      <c r="AX54" s="88" t="e">
        <f t="shared" si="20"/>
        <v>#VALUE!</v>
      </c>
      <c r="AY54" s="88" t="e">
        <f t="shared" si="20"/>
        <v>#VALUE!</v>
      </c>
      <c r="AZ54" s="88">
        <v>0</v>
      </c>
    </row>
    <row r="55" spans="1:52" x14ac:dyDescent="0.35">
      <c r="A55" s="89">
        <f t="shared" si="4"/>
        <v>1904</v>
      </c>
      <c r="B55" s="88">
        <v>45</v>
      </c>
      <c r="C55" s="30">
        <v>614483</v>
      </c>
      <c r="D55" s="30">
        <v>305745</v>
      </c>
      <c r="E55" s="30">
        <v>34243</v>
      </c>
      <c r="F55" s="30">
        <v>256180</v>
      </c>
      <c r="G55" s="30">
        <v>6883</v>
      </c>
      <c r="H55" s="30">
        <v>8439</v>
      </c>
      <c r="I55" s="30">
        <v>308738</v>
      </c>
      <c r="J55" s="30">
        <v>33780</v>
      </c>
      <c r="K55" s="30">
        <v>241790</v>
      </c>
      <c r="L55" s="30">
        <v>23795</v>
      </c>
      <c r="M55" s="30">
        <v>9373</v>
      </c>
      <c r="N55" s="30">
        <v>0</v>
      </c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">
        <v>45</v>
      </c>
      <c r="AC55" s="36">
        <f t="shared" si="19"/>
        <v>27611809</v>
      </c>
      <c r="AD55" s="36">
        <f t="shared" si="19"/>
        <v>13918663</v>
      </c>
      <c r="AE55" s="36">
        <f t="shared" si="19"/>
        <v>8807419</v>
      </c>
      <c r="AF55" s="36">
        <f t="shared" si="19"/>
        <v>4919107</v>
      </c>
      <c r="AG55" s="36">
        <f t="shared" si="19"/>
        <v>56870</v>
      </c>
      <c r="AH55" s="36">
        <f t="shared" si="19"/>
        <v>135267</v>
      </c>
      <c r="AI55" s="36">
        <f t="shared" si="19"/>
        <v>13693146</v>
      </c>
      <c r="AJ55" s="36">
        <f t="shared" si="19"/>
        <v>7690151</v>
      </c>
      <c r="AK55" s="36">
        <f t="shared" si="19"/>
        <v>5608908</v>
      </c>
      <c r="AL55" s="36">
        <f t="shared" si="19"/>
        <v>203687</v>
      </c>
      <c r="AM55" s="36">
        <f t="shared" si="19"/>
        <v>190400</v>
      </c>
      <c r="AN55" s="36"/>
      <c r="AO55" s="88">
        <f t="shared" si="21"/>
        <v>0</v>
      </c>
      <c r="AP55" s="88">
        <f t="shared" si="21"/>
        <v>0</v>
      </c>
      <c r="AQ55" s="88" t="e">
        <f t="shared" si="20"/>
        <v>#VALUE!</v>
      </c>
      <c r="AR55" s="88" t="e">
        <f t="shared" si="20"/>
        <v>#VALUE!</v>
      </c>
      <c r="AS55" s="88" t="e">
        <f t="shared" si="20"/>
        <v>#VALUE!</v>
      </c>
      <c r="AT55" s="88" t="e">
        <f t="shared" si="20"/>
        <v>#VALUE!</v>
      </c>
      <c r="AU55" s="88">
        <f t="shared" si="20"/>
        <v>0</v>
      </c>
      <c r="AV55" s="88" t="e">
        <f t="shared" si="20"/>
        <v>#VALUE!</v>
      </c>
      <c r="AW55" s="88" t="e">
        <f t="shared" si="20"/>
        <v>#VALUE!</v>
      </c>
      <c r="AX55" s="88" t="e">
        <f t="shared" si="20"/>
        <v>#VALUE!</v>
      </c>
      <c r="AY55" s="88" t="e">
        <f t="shared" si="20"/>
        <v>#VALUE!</v>
      </c>
      <c r="AZ55" s="88">
        <v>0</v>
      </c>
    </row>
    <row r="56" spans="1:52" x14ac:dyDescent="0.35">
      <c r="A56" s="89">
        <f t="shared" si="4"/>
        <v>1903</v>
      </c>
      <c r="B56" s="88">
        <v>46</v>
      </c>
      <c r="C56" s="30">
        <v>610895</v>
      </c>
      <c r="D56" s="30">
        <v>304689</v>
      </c>
      <c r="E56" s="30">
        <v>32755</v>
      </c>
      <c r="F56" s="30">
        <v>255899</v>
      </c>
      <c r="G56" s="30">
        <v>7877</v>
      </c>
      <c r="H56" s="30">
        <v>8158</v>
      </c>
      <c r="I56" s="30">
        <v>306206</v>
      </c>
      <c r="J56" s="30">
        <v>33917</v>
      </c>
      <c r="K56" s="30">
        <v>237591</v>
      </c>
      <c r="L56" s="30">
        <v>25868</v>
      </c>
      <c r="M56" s="30">
        <v>8830</v>
      </c>
      <c r="N56" s="30">
        <v>0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">
        <v>46</v>
      </c>
      <c r="AC56" s="36">
        <f t="shared" si="19"/>
        <v>28222704</v>
      </c>
      <c r="AD56" s="36">
        <f t="shared" si="19"/>
        <v>14223352</v>
      </c>
      <c r="AE56" s="36">
        <f t="shared" si="19"/>
        <v>8840174</v>
      </c>
      <c r="AF56" s="36">
        <f t="shared" si="19"/>
        <v>5175006</v>
      </c>
      <c r="AG56" s="36">
        <f t="shared" si="19"/>
        <v>64747</v>
      </c>
      <c r="AH56" s="36">
        <f t="shared" si="19"/>
        <v>143425</v>
      </c>
      <c r="AI56" s="36">
        <f t="shared" si="19"/>
        <v>13999352</v>
      </c>
      <c r="AJ56" s="36">
        <f t="shared" si="19"/>
        <v>7724068</v>
      </c>
      <c r="AK56" s="36">
        <f t="shared" si="19"/>
        <v>5846499</v>
      </c>
      <c r="AL56" s="36">
        <f t="shared" si="19"/>
        <v>229555</v>
      </c>
      <c r="AM56" s="36">
        <f t="shared" si="19"/>
        <v>199230</v>
      </c>
      <c r="AN56" s="36"/>
      <c r="AO56" s="88">
        <f t="shared" si="21"/>
        <v>0</v>
      </c>
      <c r="AP56" s="88">
        <f t="shared" si="21"/>
        <v>0</v>
      </c>
      <c r="AQ56" s="88" t="e">
        <f t="shared" si="20"/>
        <v>#VALUE!</v>
      </c>
      <c r="AR56" s="88" t="e">
        <f t="shared" si="20"/>
        <v>#VALUE!</v>
      </c>
      <c r="AS56" s="88" t="e">
        <f t="shared" si="20"/>
        <v>#VALUE!</v>
      </c>
      <c r="AT56" s="88" t="e">
        <f t="shared" si="20"/>
        <v>#VALUE!</v>
      </c>
      <c r="AU56" s="88">
        <f t="shared" si="20"/>
        <v>0</v>
      </c>
      <c r="AV56" s="88" t="e">
        <f t="shared" si="20"/>
        <v>#VALUE!</v>
      </c>
      <c r="AW56" s="88" t="e">
        <f t="shared" si="20"/>
        <v>#VALUE!</v>
      </c>
      <c r="AX56" s="88" t="e">
        <f t="shared" si="20"/>
        <v>#VALUE!</v>
      </c>
      <c r="AY56" s="88" t="e">
        <f t="shared" si="20"/>
        <v>#VALUE!</v>
      </c>
      <c r="AZ56" s="88">
        <v>0</v>
      </c>
    </row>
    <row r="57" spans="1:52" x14ac:dyDescent="0.35">
      <c r="A57" s="89">
        <f t="shared" si="4"/>
        <v>1902</v>
      </c>
      <c r="B57" s="88">
        <v>47</v>
      </c>
      <c r="C57" s="30">
        <v>618088</v>
      </c>
      <c r="D57" s="30">
        <v>308547</v>
      </c>
      <c r="E57" s="30">
        <v>32222</v>
      </c>
      <c r="F57" s="30">
        <v>260007</v>
      </c>
      <c r="G57" s="30">
        <v>8500</v>
      </c>
      <c r="H57" s="30">
        <v>7818</v>
      </c>
      <c r="I57" s="30">
        <v>309541</v>
      </c>
      <c r="J57" s="30">
        <v>34022</v>
      </c>
      <c r="K57" s="30">
        <v>238042</v>
      </c>
      <c r="L57" s="30">
        <v>28816</v>
      </c>
      <c r="M57" s="30">
        <v>8661</v>
      </c>
      <c r="N57" s="30">
        <v>0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">
        <v>47</v>
      </c>
      <c r="AC57" s="36">
        <f t="shared" si="19"/>
        <v>28840792</v>
      </c>
      <c r="AD57" s="36">
        <f t="shared" si="19"/>
        <v>14531899</v>
      </c>
      <c r="AE57" s="36">
        <f t="shared" si="19"/>
        <v>8872396</v>
      </c>
      <c r="AF57" s="36">
        <f t="shared" si="19"/>
        <v>5435013</v>
      </c>
      <c r="AG57" s="36">
        <f t="shared" si="19"/>
        <v>73247</v>
      </c>
      <c r="AH57" s="36">
        <f t="shared" si="19"/>
        <v>151243</v>
      </c>
      <c r="AI57" s="36">
        <f t="shared" si="19"/>
        <v>14308893</v>
      </c>
      <c r="AJ57" s="36">
        <f t="shared" si="19"/>
        <v>7758090</v>
      </c>
      <c r="AK57" s="36">
        <f t="shared" si="19"/>
        <v>6084541</v>
      </c>
      <c r="AL57" s="36">
        <f t="shared" si="19"/>
        <v>258371</v>
      </c>
      <c r="AM57" s="36">
        <f t="shared" si="19"/>
        <v>207891</v>
      </c>
      <c r="AN57" s="36"/>
      <c r="AO57" s="88">
        <f t="shared" si="21"/>
        <v>0</v>
      </c>
      <c r="AP57" s="88">
        <f t="shared" si="21"/>
        <v>0</v>
      </c>
      <c r="AQ57" s="88" t="e">
        <f t="shared" si="20"/>
        <v>#VALUE!</v>
      </c>
      <c r="AR57" s="88" t="e">
        <f t="shared" si="20"/>
        <v>#VALUE!</v>
      </c>
      <c r="AS57" s="88" t="e">
        <f t="shared" si="20"/>
        <v>#VALUE!</v>
      </c>
      <c r="AT57" s="88" t="e">
        <f t="shared" si="20"/>
        <v>#VALUE!</v>
      </c>
      <c r="AU57" s="88">
        <f t="shared" si="20"/>
        <v>0</v>
      </c>
      <c r="AV57" s="88" t="e">
        <f t="shared" si="20"/>
        <v>#VALUE!</v>
      </c>
      <c r="AW57" s="88" t="e">
        <f t="shared" si="20"/>
        <v>#VALUE!</v>
      </c>
      <c r="AX57" s="88" t="e">
        <f t="shared" si="20"/>
        <v>#VALUE!</v>
      </c>
      <c r="AY57" s="88" t="e">
        <f t="shared" si="20"/>
        <v>#VALUE!</v>
      </c>
      <c r="AZ57" s="88">
        <v>0</v>
      </c>
    </row>
    <row r="58" spans="1:52" x14ac:dyDescent="0.35">
      <c r="A58" s="89">
        <f t="shared" si="4"/>
        <v>1901</v>
      </c>
      <c r="B58" s="88">
        <v>48</v>
      </c>
      <c r="C58" s="30">
        <v>607462</v>
      </c>
      <c r="D58" s="30">
        <v>302360</v>
      </c>
      <c r="E58" s="30">
        <v>29842</v>
      </c>
      <c r="F58" s="30">
        <v>255899</v>
      </c>
      <c r="G58" s="30">
        <v>9193</v>
      </c>
      <c r="H58" s="30">
        <v>7426</v>
      </c>
      <c r="I58" s="30">
        <v>305102</v>
      </c>
      <c r="J58" s="30">
        <v>33612</v>
      </c>
      <c r="K58" s="30">
        <v>231750</v>
      </c>
      <c r="L58" s="30">
        <v>31434</v>
      </c>
      <c r="M58" s="30">
        <v>8306</v>
      </c>
      <c r="N58" s="30">
        <v>0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">
        <v>48</v>
      </c>
      <c r="AC58" s="36">
        <f t="shared" si="19"/>
        <v>29448254</v>
      </c>
      <c r="AD58" s="36">
        <f t="shared" si="19"/>
        <v>14834259</v>
      </c>
      <c r="AE58" s="36">
        <f t="shared" si="19"/>
        <v>8902238</v>
      </c>
      <c r="AF58" s="36">
        <f t="shared" si="19"/>
        <v>5690912</v>
      </c>
      <c r="AG58" s="36">
        <f t="shared" si="19"/>
        <v>82440</v>
      </c>
      <c r="AH58" s="36">
        <f t="shared" si="19"/>
        <v>158669</v>
      </c>
      <c r="AI58" s="36">
        <f t="shared" si="19"/>
        <v>14613995</v>
      </c>
      <c r="AJ58" s="36">
        <f t="shared" si="19"/>
        <v>7791702</v>
      </c>
      <c r="AK58" s="36">
        <f t="shared" si="19"/>
        <v>6316291</v>
      </c>
      <c r="AL58" s="36">
        <f t="shared" si="19"/>
        <v>289805</v>
      </c>
      <c r="AM58" s="36">
        <f t="shared" si="19"/>
        <v>216197</v>
      </c>
      <c r="AN58" s="36"/>
      <c r="AO58" s="88">
        <f t="shared" si="21"/>
        <v>0</v>
      </c>
      <c r="AP58" s="88">
        <f t="shared" si="21"/>
        <v>0</v>
      </c>
      <c r="AQ58" s="88" t="e">
        <f t="shared" si="20"/>
        <v>#VALUE!</v>
      </c>
      <c r="AR58" s="88" t="e">
        <f t="shared" si="20"/>
        <v>#VALUE!</v>
      </c>
      <c r="AS58" s="88" t="e">
        <f t="shared" si="20"/>
        <v>#VALUE!</v>
      </c>
      <c r="AT58" s="88" t="e">
        <f t="shared" si="20"/>
        <v>#VALUE!</v>
      </c>
      <c r="AU58" s="88">
        <f t="shared" si="20"/>
        <v>0</v>
      </c>
      <c r="AV58" s="88" t="e">
        <f t="shared" si="20"/>
        <v>#VALUE!</v>
      </c>
      <c r="AW58" s="88" t="e">
        <f t="shared" si="20"/>
        <v>#VALUE!</v>
      </c>
      <c r="AX58" s="88" t="e">
        <f t="shared" si="20"/>
        <v>#VALUE!</v>
      </c>
      <c r="AY58" s="88" t="e">
        <f t="shared" si="20"/>
        <v>#VALUE!</v>
      </c>
      <c r="AZ58" s="88">
        <v>0</v>
      </c>
    </row>
    <row r="59" spans="1:52" x14ac:dyDescent="0.35">
      <c r="A59" s="89">
        <f t="shared" si="4"/>
        <v>1900</v>
      </c>
      <c r="B59" s="88">
        <v>49</v>
      </c>
      <c r="C59" s="30">
        <v>583136</v>
      </c>
      <c r="D59" s="30">
        <v>288340</v>
      </c>
      <c r="E59" s="30">
        <v>27682</v>
      </c>
      <c r="F59" s="30">
        <v>244109</v>
      </c>
      <c r="G59" s="30">
        <v>9593</v>
      </c>
      <c r="H59" s="30">
        <v>6956</v>
      </c>
      <c r="I59" s="30">
        <v>294796</v>
      </c>
      <c r="J59" s="30">
        <v>33038</v>
      </c>
      <c r="K59" s="30">
        <v>220318</v>
      </c>
      <c r="L59" s="30">
        <v>33647</v>
      </c>
      <c r="M59" s="30">
        <v>7793</v>
      </c>
      <c r="N59" s="30">
        <v>0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">
        <v>49</v>
      </c>
      <c r="AC59" s="36">
        <f t="shared" ref="AC59:AM74" si="22">AC58+C59</f>
        <v>30031390</v>
      </c>
      <c r="AD59" s="36">
        <f t="shared" si="22"/>
        <v>15122599</v>
      </c>
      <c r="AE59" s="36">
        <f t="shared" si="22"/>
        <v>8929920</v>
      </c>
      <c r="AF59" s="36">
        <f t="shared" si="22"/>
        <v>5935021</v>
      </c>
      <c r="AG59" s="36">
        <f t="shared" si="22"/>
        <v>92033</v>
      </c>
      <c r="AH59" s="36">
        <f t="shared" si="22"/>
        <v>165625</v>
      </c>
      <c r="AI59" s="36">
        <f t="shared" si="22"/>
        <v>14908791</v>
      </c>
      <c r="AJ59" s="36">
        <f t="shared" si="22"/>
        <v>7824740</v>
      </c>
      <c r="AK59" s="36">
        <f t="shared" si="22"/>
        <v>6536609</v>
      </c>
      <c r="AL59" s="36">
        <f t="shared" si="22"/>
        <v>323452</v>
      </c>
      <c r="AM59" s="36">
        <f t="shared" si="22"/>
        <v>223990</v>
      </c>
      <c r="AN59" s="36"/>
      <c r="AO59" s="88">
        <f t="shared" si="21"/>
        <v>0</v>
      </c>
      <c r="AP59" s="88">
        <f t="shared" si="21"/>
        <v>0</v>
      </c>
      <c r="AQ59" s="88" t="e">
        <f t="shared" si="20"/>
        <v>#VALUE!</v>
      </c>
      <c r="AR59" s="88" t="e">
        <f t="shared" si="20"/>
        <v>#VALUE!</v>
      </c>
      <c r="AS59" s="88" t="e">
        <f t="shared" si="20"/>
        <v>#VALUE!</v>
      </c>
      <c r="AT59" s="88" t="e">
        <f t="shared" si="20"/>
        <v>#VALUE!</v>
      </c>
      <c r="AU59" s="88">
        <f t="shared" si="20"/>
        <v>0</v>
      </c>
      <c r="AV59" s="88" t="e">
        <f t="shared" si="20"/>
        <v>#VALUE!</v>
      </c>
      <c r="AW59" s="88" t="e">
        <f t="shared" si="20"/>
        <v>#VALUE!</v>
      </c>
      <c r="AX59" s="88" t="e">
        <f t="shared" si="20"/>
        <v>#VALUE!</v>
      </c>
      <c r="AY59" s="88" t="e">
        <f t="shared" si="20"/>
        <v>#VALUE!</v>
      </c>
      <c r="AZ59" s="88">
        <v>0</v>
      </c>
    </row>
    <row r="60" spans="1:52" x14ac:dyDescent="0.35">
      <c r="A60" s="89">
        <f t="shared" si="4"/>
        <v>1899</v>
      </c>
      <c r="B60" s="88">
        <v>50</v>
      </c>
      <c r="C60" s="30">
        <v>571080</v>
      </c>
      <c r="D60" s="30">
        <v>280242</v>
      </c>
      <c r="E60" s="30">
        <v>25235</v>
      </c>
      <c r="F60" s="30">
        <v>238199</v>
      </c>
      <c r="G60" s="30">
        <v>10283</v>
      </c>
      <c r="H60" s="30">
        <v>6525</v>
      </c>
      <c r="I60" s="30">
        <v>290838</v>
      </c>
      <c r="J60" s="30">
        <v>32924</v>
      </c>
      <c r="K60" s="30">
        <v>213635</v>
      </c>
      <c r="L60" s="30">
        <v>36721</v>
      </c>
      <c r="M60" s="30">
        <v>7558</v>
      </c>
      <c r="N60" s="30">
        <v>0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">
        <v>50</v>
      </c>
      <c r="AC60" s="36">
        <f t="shared" si="22"/>
        <v>30602470</v>
      </c>
      <c r="AD60" s="36">
        <f t="shared" si="22"/>
        <v>15402841</v>
      </c>
      <c r="AE60" s="36">
        <f t="shared" si="22"/>
        <v>8955155</v>
      </c>
      <c r="AF60" s="36">
        <f t="shared" si="22"/>
        <v>6173220</v>
      </c>
      <c r="AG60" s="36">
        <f t="shared" si="22"/>
        <v>102316</v>
      </c>
      <c r="AH60" s="36">
        <f t="shared" si="22"/>
        <v>172150</v>
      </c>
      <c r="AI60" s="36">
        <f t="shared" si="22"/>
        <v>15199629</v>
      </c>
      <c r="AJ60" s="36">
        <f t="shared" si="22"/>
        <v>7857664</v>
      </c>
      <c r="AK60" s="36">
        <f t="shared" si="22"/>
        <v>6750244</v>
      </c>
      <c r="AL60" s="36">
        <f t="shared" si="22"/>
        <v>360173</v>
      </c>
      <c r="AM60" s="36">
        <f t="shared" si="22"/>
        <v>231548</v>
      </c>
      <c r="AN60" s="36"/>
      <c r="AO60" s="88">
        <f t="shared" si="21"/>
        <v>0</v>
      </c>
      <c r="AP60" s="88">
        <f t="shared" si="21"/>
        <v>0</v>
      </c>
      <c r="AQ60" s="88" t="e">
        <f t="shared" si="20"/>
        <v>#VALUE!</v>
      </c>
      <c r="AR60" s="88" t="e">
        <f t="shared" si="20"/>
        <v>#VALUE!</v>
      </c>
      <c r="AS60" s="88" t="e">
        <f t="shared" si="20"/>
        <v>#VALUE!</v>
      </c>
      <c r="AT60" s="88" t="e">
        <f t="shared" si="20"/>
        <v>#VALUE!</v>
      </c>
      <c r="AU60" s="88">
        <f t="shared" si="20"/>
        <v>0</v>
      </c>
      <c r="AV60" s="88" t="e">
        <f t="shared" si="20"/>
        <v>#VALUE!</v>
      </c>
      <c r="AW60" s="88" t="e">
        <f t="shared" si="20"/>
        <v>#VALUE!</v>
      </c>
      <c r="AX60" s="88" t="e">
        <f t="shared" si="20"/>
        <v>#VALUE!</v>
      </c>
      <c r="AY60" s="88" t="e">
        <f t="shared" si="20"/>
        <v>#VALUE!</v>
      </c>
      <c r="AZ60" s="88">
        <v>0</v>
      </c>
    </row>
    <row r="61" spans="1:52" x14ac:dyDescent="0.35">
      <c r="A61" s="89">
        <f t="shared" si="4"/>
        <v>1898</v>
      </c>
      <c r="B61" s="88">
        <v>51</v>
      </c>
      <c r="C61" s="30">
        <v>544070</v>
      </c>
      <c r="D61" s="30">
        <v>259281</v>
      </c>
      <c r="E61" s="30">
        <v>22412</v>
      </c>
      <c r="F61" s="30">
        <v>220752</v>
      </c>
      <c r="G61" s="30">
        <v>10273</v>
      </c>
      <c r="H61" s="30">
        <v>5844</v>
      </c>
      <c r="I61" s="30">
        <v>284789</v>
      </c>
      <c r="J61" s="30">
        <v>33145</v>
      </c>
      <c r="K61" s="30">
        <v>205129</v>
      </c>
      <c r="L61" s="30">
        <v>39388</v>
      </c>
      <c r="M61" s="30">
        <v>7127</v>
      </c>
      <c r="N61" s="30">
        <v>0</v>
      </c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">
        <v>51</v>
      </c>
      <c r="AC61" s="36">
        <f t="shared" si="22"/>
        <v>31146540</v>
      </c>
      <c r="AD61" s="36">
        <f t="shared" si="22"/>
        <v>15662122</v>
      </c>
      <c r="AE61" s="36">
        <f t="shared" si="22"/>
        <v>8977567</v>
      </c>
      <c r="AF61" s="36">
        <f t="shared" si="22"/>
        <v>6393972</v>
      </c>
      <c r="AG61" s="36">
        <f t="shared" si="22"/>
        <v>112589</v>
      </c>
      <c r="AH61" s="36">
        <f t="shared" si="22"/>
        <v>177994</v>
      </c>
      <c r="AI61" s="36">
        <f t="shared" si="22"/>
        <v>15484418</v>
      </c>
      <c r="AJ61" s="36">
        <f t="shared" si="22"/>
        <v>7890809</v>
      </c>
      <c r="AK61" s="36">
        <f t="shared" si="22"/>
        <v>6955373</v>
      </c>
      <c r="AL61" s="36">
        <f t="shared" si="22"/>
        <v>399561</v>
      </c>
      <c r="AM61" s="36">
        <f t="shared" si="22"/>
        <v>238675</v>
      </c>
      <c r="AN61" s="36"/>
      <c r="AO61" s="88">
        <f t="shared" si="21"/>
        <v>0</v>
      </c>
      <c r="AP61" s="88">
        <f t="shared" si="21"/>
        <v>0</v>
      </c>
      <c r="AQ61" s="88" t="e">
        <f t="shared" si="20"/>
        <v>#VALUE!</v>
      </c>
      <c r="AR61" s="88" t="e">
        <f t="shared" si="20"/>
        <v>#VALUE!</v>
      </c>
      <c r="AS61" s="88" t="e">
        <f t="shared" si="20"/>
        <v>#VALUE!</v>
      </c>
      <c r="AT61" s="88" t="e">
        <f t="shared" si="20"/>
        <v>#VALUE!</v>
      </c>
      <c r="AU61" s="88">
        <f t="shared" si="20"/>
        <v>0</v>
      </c>
      <c r="AV61" s="88" t="e">
        <f t="shared" si="20"/>
        <v>#VALUE!</v>
      </c>
      <c r="AW61" s="88" t="e">
        <f t="shared" si="20"/>
        <v>#VALUE!</v>
      </c>
      <c r="AX61" s="88" t="e">
        <f t="shared" si="20"/>
        <v>#VALUE!</v>
      </c>
      <c r="AY61" s="88" t="e">
        <f t="shared" si="20"/>
        <v>#VALUE!</v>
      </c>
      <c r="AZ61" s="88">
        <v>0</v>
      </c>
    </row>
    <row r="62" spans="1:52" x14ac:dyDescent="0.35">
      <c r="A62" s="89">
        <f t="shared" si="4"/>
        <v>1897</v>
      </c>
      <c r="B62" s="88">
        <v>52</v>
      </c>
      <c r="C62" s="30">
        <v>532600</v>
      </c>
      <c r="D62" s="30">
        <v>247631</v>
      </c>
      <c r="E62" s="30">
        <v>20551</v>
      </c>
      <c r="F62" s="30">
        <v>210965</v>
      </c>
      <c r="G62" s="30">
        <v>10705</v>
      </c>
      <c r="H62" s="30">
        <v>5410</v>
      </c>
      <c r="I62" s="30">
        <v>284969</v>
      </c>
      <c r="J62" s="30">
        <v>33536</v>
      </c>
      <c r="K62" s="30">
        <v>202046</v>
      </c>
      <c r="L62" s="30">
        <v>42529</v>
      </c>
      <c r="M62" s="30">
        <v>6858</v>
      </c>
      <c r="N62" s="30">
        <v>0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">
        <v>52</v>
      </c>
      <c r="AC62" s="36">
        <f t="shared" si="22"/>
        <v>31679140</v>
      </c>
      <c r="AD62" s="36">
        <f t="shared" si="22"/>
        <v>15909753</v>
      </c>
      <c r="AE62" s="36">
        <f t="shared" si="22"/>
        <v>8998118</v>
      </c>
      <c r="AF62" s="36">
        <f t="shared" si="22"/>
        <v>6604937</v>
      </c>
      <c r="AG62" s="36">
        <f t="shared" si="22"/>
        <v>123294</v>
      </c>
      <c r="AH62" s="36">
        <f t="shared" si="22"/>
        <v>183404</v>
      </c>
      <c r="AI62" s="36">
        <f t="shared" si="22"/>
        <v>15769387</v>
      </c>
      <c r="AJ62" s="36">
        <f t="shared" si="22"/>
        <v>7924345</v>
      </c>
      <c r="AK62" s="36">
        <f t="shared" si="22"/>
        <v>7157419</v>
      </c>
      <c r="AL62" s="36">
        <f t="shared" si="22"/>
        <v>442090</v>
      </c>
      <c r="AM62" s="36">
        <f t="shared" si="22"/>
        <v>245533</v>
      </c>
      <c r="AN62" s="36"/>
      <c r="AO62" s="88">
        <f t="shared" si="21"/>
        <v>0</v>
      </c>
      <c r="AP62" s="88">
        <f t="shared" si="21"/>
        <v>0</v>
      </c>
      <c r="AQ62" s="88" t="e">
        <f t="shared" si="20"/>
        <v>#VALUE!</v>
      </c>
      <c r="AR62" s="88" t="e">
        <f t="shared" si="20"/>
        <v>#VALUE!</v>
      </c>
      <c r="AS62" s="88" t="e">
        <f t="shared" si="20"/>
        <v>#VALUE!</v>
      </c>
      <c r="AT62" s="88" t="e">
        <f t="shared" si="20"/>
        <v>#VALUE!</v>
      </c>
      <c r="AU62" s="88">
        <f t="shared" si="20"/>
        <v>0</v>
      </c>
      <c r="AV62" s="88" t="e">
        <f t="shared" si="20"/>
        <v>#VALUE!</v>
      </c>
      <c r="AW62" s="88" t="e">
        <f t="shared" si="20"/>
        <v>#VALUE!</v>
      </c>
      <c r="AX62" s="88" t="e">
        <f t="shared" si="20"/>
        <v>#VALUE!</v>
      </c>
      <c r="AY62" s="88" t="e">
        <f t="shared" si="20"/>
        <v>#VALUE!</v>
      </c>
      <c r="AZ62" s="88">
        <v>0</v>
      </c>
    </row>
    <row r="63" spans="1:52" x14ac:dyDescent="0.35">
      <c r="A63" s="89">
        <f t="shared" si="4"/>
        <v>1896</v>
      </c>
      <c r="B63" s="88">
        <v>53</v>
      </c>
      <c r="C63" s="30">
        <v>521923</v>
      </c>
      <c r="D63" s="30">
        <v>235017</v>
      </c>
      <c r="E63" s="30">
        <v>18723</v>
      </c>
      <c r="F63" s="30">
        <v>200305</v>
      </c>
      <c r="G63" s="30">
        <v>11031</v>
      </c>
      <c r="H63" s="30">
        <v>4958</v>
      </c>
      <c r="I63" s="30">
        <v>286906</v>
      </c>
      <c r="J63" s="30">
        <v>34342</v>
      </c>
      <c r="K63" s="30">
        <v>198856</v>
      </c>
      <c r="L63" s="30">
        <v>47066</v>
      </c>
      <c r="M63" s="30">
        <v>6642</v>
      </c>
      <c r="N63" s="30">
        <v>0</v>
      </c>
      <c r="O63" s="79" t="s">
        <v>70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">
        <v>53</v>
      </c>
      <c r="AC63" s="36">
        <f t="shared" si="22"/>
        <v>32201063</v>
      </c>
      <c r="AD63" s="36">
        <f t="shared" si="22"/>
        <v>16144770</v>
      </c>
      <c r="AE63" s="36">
        <f t="shared" si="22"/>
        <v>9016841</v>
      </c>
      <c r="AF63" s="36">
        <f t="shared" si="22"/>
        <v>6805242</v>
      </c>
      <c r="AG63" s="36">
        <f t="shared" si="22"/>
        <v>134325</v>
      </c>
      <c r="AH63" s="36">
        <f t="shared" si="22"/>
        <v>188362</v>
      </c>
      <c r="AI63" s="36">
        <f t="shared" si="22"/>
        <v>16056293</v>
      </c>
      <c r="AJ63" s="36">
        <f t="shared" si="22"/>
        <v>7958687</v>
      </c>
      <c r="AK63" s="36">
        <f t="shared" si="22"/>
        <v>7356275</v>
      </c>
      <c r="AL63" s="36">
        <f t="shared" si="22"/>
        <v>489156</v>
      </c>
      <c r="AM63" s="36">
        <f t="shared" si="22"/>
        <v>252175</v>
      </c>
      <c r="AN63" s="36"/>
      <c r="AO63" s="88">
        <f t="shared" si="21"/>
        <v>0</v>
      </c>
      <c r="AP63" s="88">
        <f t="shared" si="21"/>
        <v>0</v>
      </c>
      <c r="AQ63" s="88" t="e">
        <f t="shared" si="20"/>
        <v>#VALUE!</v>
      </c>
      <c r="AR63" s="88" t="e">
        <f t="shared" si="20"/>
        <v>#VALUE!</v>
      </c>
      <c r="AS63" s="88" t="e">
        <f t="shared" si="20"/>
        <v>#VALUE!</v>
      </c>
      <c r="AT63" s="88" t="e">
        <f t="shared" si="20"/>
        <v>#VALUE!</v>
      </c>
      <c r="AU63" s="88">
        <f t="shared" si="20"/>
        <v>0</v>
      </c>
      <c r="AV63" s="88" t="e">
        <f t="shared" si="20"/>
        <v>#VALUE!</v>
      </c>
      <c r="AW63" s="88" t="e">
        <f t="shared" si="20"/>
        <v>#VALUE!</v>
      </c>
      <c r="AX63" s="88" t="e">
        <f t="shared" si="20"/>
        <v>#VALUE!</v>
      </c>
      <c r="AY63" s="88" t="e">
        <f t="shared" si="20"/>
        <v>#VALUE!</v>
      </c>
      <c r="AZ63" s="88">
        <v>0</v>
      </c>
    </row>
    <row r="64" spans="1:52" x14ac:dyDescent="0.35">
      <c r="A64" s="89">
        <f t="shared" si="4"/>
        <v>1895</v>
      </c>
      <c r="B64" s="88">
        <v>54</v>
      </c>
      <c r="C64" s="30">
        <v>466528</v>
      </c>
      <c r="D64" s="30">
        <v>197768</v>
      </c>
      <c r="E64" s="30">
        <v>15575</v>
      </c>
      <c r="F64" s="30">
        <v>168125</v>
      </c>
      <c r="G64" s="30">
        <v>9989</v>
      </c>
      <c r="H64" s="30">
        <v>4079</v>
      </c>
      <c r="I64" s="30">
        <v>268760</v>
      </c>
      <c r="J64" s="30">
        <v>32656</v>
      </c>
      <c r="K64" s="30">
        <v>181542</v>
      </c>
      <c r="L64" s="30">
        <v>48560</v>
      </c>
      <c r="M64" s="30">
        <v>6002</v>
      </c>
      <c r="N64" s="30">
        <v>0</v>
      </c>
      <c r="O64" s="30" t="s">
        <v>54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">
        <v>54</v>
      </c>
      <c r="AC64" s="36">
        <f t="shared" si="22"/>
        <v>32667591</v>
      </c>
      <c r="AD64" s="36">
        <f t="shared" si="22"/>
        <v>16342538</v>
      </c>
      <c r="AE64" s="36">
        <f t="shared" si="22"/>
        <v>9032416</v>
      </c>
      <c r="AF64" s="36">
        <f t="shared" si="22"/>
        <v>6973367</v>
      </c>
      <c r="AG64" s="36">
        <f t="shared" si="22"/>
        <v>144314</v>
      </c>
      <c r="AH64" s="36">
        <f t="shared" si="22"/>
        <v>192441</v>
      </c>
      <c r="AI64" s="36">
        <f t="shared" si="22"/>
        <v>16325053</v>
      </c>
      <c r="AJ64" s="36">
        <f t="shared" si="22"/>
        <v>7991343</v>
      </c>
      <c r="AK64" s="36">
        <f t="shared" si="22"/>
        <v>7537817</v>
      </c>
      <c r="AL64" s="36">
        <f t="shared" si="22"/>
        <v>537716</v>
      </c>
      <c r="AM64" s="36">
        <f t="shared" si="22"/>
        <v>258177</v>
      </c>
      <c r="AN64" s="36"/>
      <c r="AO64" s="88">
        <f t="shared" si="21"/>
        <v>0</v>
      </c>
      <c r="AP64" s="88">
        <f t="shared" si="21"/>
        <v>0</v>
      </c>
      <c r="AQ64" s="88" t="e">
        <f t="shared" si="20"/>
        <v>#VALUE!</v>
      </c>
      <c r="AR64" s="88" t="e">
        <f t="shared" si="20"/>
        <v>#VALUE!</v>
      </c>
      <c r="AS64" s="88" t="e">
        <f t="shared" si="20"/>
        <v>#VALUE!</v>
      </c>
      <c r="AT64" s="88" t="e">
        <f t="shared" si="20"/>
        <v>#VALUE!</v>
      </c>
      <c r="AU64" s="88">
        <f t="shared" si="20"/>
        <v>0</v>
      </c>
      <c r="AV64" s="88" t="e">
        <f t="shared" si="20"/>
        <v>#VALUE!</v>
      </c>
      <c r="AW64" s="88" t="e">
        <f t="shared" si="20"/>
        <v>#VALUE!</v>
      </c>
      <c r="AX64" s="88" t="e">
        <f t="shared" si="20"/>
        <v>#VALUE!</v>
      </c>
      <c r="AY64" s="88" t="e">
        <f t="shared" si="20"/>
        <v>#VALUE!</v>
      </c>
      <c r="AZ64" s="88">
        <v>0</v>
      </c>
    </row>
    <row r="65" spans="1:52" x14ac:dyDescent="0.35">
      <c r="A65" s="89">
        <f t="shared" si="4"/>
        <v>1894</v>
      </c>
      <c r="B65" s="88">
        <v>55</v>
      </c>
      <c r="C65" s="30">
        <v>465862</v>
      </c>
      <c r="D65" s="30">
        <v>195309</v>
      </c>
      <c r="E65" s="30">
        <v>14884</v>
      </c>
      <c r="F65" s="30">
        <v>166019</v>
      </c>
      <c r="G65" s="30">
        <v>10602</v>
      </c>
      <c r="H65" s="30">
        <v>3804</v>
      </c>
      <c r="I65" s="30">
        <v>270553</v>
      </c>
      <c r="J65" s="30">
        <v>32662</v>
      </c>
      <c r="K65" s="30">
        <v>178468</v>
      </c>
      <c r="L65" s="30">
        <v>53527</v>
      </c>
      <c r="M65" s="30">
        <v>5896</v>
      </c>
      <c r="N65" s="30">
        <v>0</v>
      </c>
      <c r="O65" s="30">
        <f>3-0</f>
        <v>3</v>
      </c>
      <c r="P65" s="30" t="s">
        <v>40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">
        <v>55</v>
      </c>
      <c r="AC65" s="36">
        <f t="shared" si="22"/>
        <v>33133453</v>
      </c>
      <c r="AD65" s="36">
        <f t="shared" si="22"/>
        <v>16537847</v>
      </c>
      <c r="AE65" s="36">
        <f t="shared" si="22"/>
        <v>9047300</v>
      </c>
      <c r="AF65" s="36">
        <f t="shared" si="22"/>
        <v>7139386</v>
      </c>
      <c r="AG65" s="36">
        <f t="shared" si="22"/>
        <v>154916</v>
      </c>
      <c r="AH65" s="36">
        <f t="shared" si="22"/>
        <v>196245</v>
      </c>
      <c r="AI65" s="36">
        <f t="shared" si="22"/>
        <v>16595606</v>
      </c>
      <c r="AJ65" s="36">
        <f t="shared" si="22"/>
        <v>8024005</v>
      </c>
      <c r="AK65" s="36">
        <f t="shared" si="22"/>
        <v>7716285</v>
      </c>
      <c r="AL65" s="36">
        <f t="shared" si="22"/>
        <v>591243</v>
      </c>
      <c r="AM65" s="36">
        <f t="shared" si="22"/>
        <v>264073</v>
      </c>
      <c r="AN65" s="36"/>
      <c r="AO65" s="88">
        <f t="shared" si="21"/>
        <v>0</v>
      </c>
      <c r="AP65" s="88">
        <f t="shared" si="21"/>
        <v>0</v>
      </c>
      <c r="AQ65" s="88" t="e">
        <f t="shared" si="20"/>
        <v>#VALUE!</v>
      </c>
      <c r="AR65" s="88" t="e">
        <f t="shared" si="20"/>
        <v>#VALUE!</v>
      </c>
      <c r="AS65" s="88" t="e">
        <f t="shared" si="20"/>
        <v>#VALUE!</v>
      </c>
      <c r="AT65" s="88" t="e">
        <f t="shared" si="20"/>
        <v>#VALUE!</v>
      </c>
      <c r="AU65" s="88">
        <f t="shared" si="20"/>
        <v>0</v>
      </c>
      <c r="AV65" s="88" t="e">
        <f t="shared" si="20"/>
        <v>#VALUE!</v>
      </c>
      <c r="AW65" s="88" t="e">
        <f t="shared" si="20"/>
        <v>#VALUE!</v>
      </c>
      <c r="AX65" s="88" t="e">
        <f t="shared" si="20"/>
        <v>#VALUE!</v>
      </c>
      <c r="AY65" s="88" t="e">
        <f t="shared" si="20"/>
        <v>#VALUE!</v>
      </c>
      <c r="AZ65" s="88">
        <v>0</v>
      </c>
    </row>
    <row r="66" spans="1:52" x14ac:dyDescent="0.35">
      <c r="A66" s="89">
        <f t="shared" si="4"/>
        <v>1893</v>
      </c>
      <c r="B66" s="88">
        <v>56</v>
      </c>
      <c r="C66" s="30">
        <v>463762</v>
      </c>
      <c r="D66" s="30">
        <v>194521</v>
      </c>
      <c r="E66" s="30">
        <v>14570</v>
      </c>
      <c r="F66" s="30">
        <v>164933</v>
      </c>
      <c r="G66" s="30">
        <v>11339</v>
      </c>
      <c r="H66" s="30">
        <v>3679</v>
      </c>
      <c r="I66" s="30">
        <v>269241</v>
      </c>
      <c r="J66" s="30">
        <v>32143</v>
      </c>
      <c r="K66" s="30">
        <v>171999</v>
      </c>
      <c r="L66" s="30">
        <v>59245</v>
      </c>
      <c r="M66" s="30">
        <v>5854</v>
      </c>
      <c r="N66" s="30">
        <v>0</v>
      </c>
      <c r="O66" s="30">
        <f>5-3</f>
        <v>2</v>
      </c>
      <c r="P66" s="40" t="s">
        <v>41</v>
      </c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">
        <v>56</v>
      </c>
      <c r="AC66" s="36">
        <f t="shared" si="22"/>
        <v>33597215</v>
      </c>
      <c r="AD66" s="36">
        <f t="shared" si="22"/>
        <v>16732368</v>
      </c>
      <c r="AE66" s="36">
        <f t="shared" si="22"/>
        <v>9061870</v>
      </c>
      <c r="AF66" s="36">
        <f t="shared" si="22"/>
        <v>7304319</v>
      </c>
      <c r="AG66" s="36">
        <f t="shared" si="22"/>
        <v>166255</v>
      </c>
      <c r="AH66" s="36">
        <f t="shared" si="22"/>
        <v>199924</v>
      </c>
      <c r="AI66" s="36">
        <f t="shared" si="22"/>
        <v>16864847</v>
      </c>
      <c r="AJ66" s="36">
        <f t="shared" si="22"/>
        <v>8056148</v>
      </c>
      <c r="AK66" s="36">
        <f t="shared" si="22"/>
        <v>7888284</v>
      </c>
      <c r="AL66" s="36">
        <f t="shared" si="22"/>
        <v>650488</v>
      </c>
      <c r="AM66" s="36">
        <f t="shared" si="22"/>
        <v>269927</v>
      </c>
      <c r="AN66" s="36"/>
      <c r="AO66" s="88">
        <f t="shared" si="21"/>
        <v>0</v>
      </c>
      <c r="AP66" s="88">
        <f t="shared" si="21"/>
        <v>0</v>
      </c>
      <c r="AQ66" s="88" t="e">
        <f t="shared" si="20"/>
        <v>#VALUE!</v>
      </c>
      <c r="AR66" s="88" t="e">
        <f t="shared" si="20"/>
        <v>#VALUE!</v>
      </c>
      <c r="AS66" s="88" t="e">
        <f t="shared" si="20"/>
        <v>#VALUE!</v>
      </c>
      <c r="AT66" s="88" t="e">
        <f t="shared" si="20"/>
        <v>#VALUE!</v>
      </c>
      <c r="AU66" s="88">
        <f t="shared" si="20"/>
        <v>0</v>
      </c>
      <c r="AV66" s="88" t="e">
        <f t="shared" si="20"/>
        <v>#VALUE!</v>
      </c>
      <c r="AW66" s="88" t="e">
        <f t="shared" si="20"/>
        <v>#VALUE!</v>
      </c>
      <c r="AX66" s="88" t="e">
        <f t="shared" si="20"/>
        <v>#VALUE!</v>
      </c>
      <c r="AY66" s="88" t="e">
        <f t="shared" si="20"/>
        <v>#VALUE!</v>
      </c>
      <c r="AZ66" s="88">
        <v>0</v>
      </c>
    </row>
    <row r="67" spans="1:52" x14ac:dyDescent="0.35">
      <c r="A67" s="89">
        <f t="shared" si="4"/>
        <v>1892</v>
      </c>
      <c r="B67" s="88">
        <v>57</v>
      </c>
      <c r="C67" s="30">
        <v>436654</v>
      </c>
      <c r="D67" s="30">
        <v>181837</v>
      </c>
      <c r="E67" s="30">
        <v>13305</v>
      </c>
      <c r="F67" s="30">
        <v>153650</v>
      </c>
      <c r="G67" s="30">
        <v>11513</v>
      </c>
      <c r="H67" s="30">
        <v>3369</v>
      </c>
      <c r="I67" s="30">
        <v>254817</v>
      </c>
      <c r="J67" s="30">
        <v>30358</v>
      </c>
      <c r="K67" s="30">
        <v>157956</v>
      </c>
      <c r="L67" s="30">
        <v>61211</v>
      </c>
      <c r="M67" s="30">
        <v>5292</v>
      </c>
      <c r="N67" s="30">
        <v>0</v>
      </c>
      <c r="O67" s="30">
        <f>10-5</f>
        <v>5</v>
      </c>
      <c r="P67" s="40" t="s">
        <v>42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2">
        <v>57</v>
      </c>
      <c r="AC67" s="36">
        <f t="shared" si="22"/>
        <v>34033869</v>
      </c>
      <c r="AD67" s="36">
        <f t="shared" si="22"/>
        <v>16914205</v>
      </c>
      <c r="AE67" s="36">
        <f t="shared" si="22"/>
        <v>9075175</v>
      </c>
      <c r="AF67" s="36">
        <f t="shared" si="22"/>
        <v>7457969</v>
      </c>
      <c r="AG67" s="36">
        <f t="shared" si="22"/>
        <v>177768</v>
      </c>
      <c r="AH67" s="36">
        <f t="shared" si="22"/>
        <v>203293</v>
      </c>
      <c r="AI67" s="36">
        <f t="shared" si="22"/>
        <v>17119664</v>
      </c>
      <c r="AJ67" s="36">
        <f t="shared" si="22"/>
        <v>8086506</v>
      </c>
      <c r="AK67" s="36">
        <f t="shared" si="22"/>
        <v>8046240</v>
      </c>
      <c r="AL67" s="36">
        <f t="shared" si="22"/>
        <v>711699</v>
      </c>
      <c r="AM67" s="36">
        <f t="shared" si="22"/>
        <v>275219</v>
      </c>
      <c r="AN67" s="36"/>
      <c r="AO67" s="88">
        <f t="shared" si="21"/>
        <v>0</v>
      </c>
      <c r="AP67" s="88">
        <f t="shared" si="21"/>
        <v>0</v>
      </c>
      <c r="AQ67" s="88" t="e">
        <f t="shared" si="20"/>
        <v>#VALUE!</v>
      </c>
      <c r="AR67" s="88" t="e">
        <f t="shared" si="20"/>
        <v>#VALUE!</v>
      </c>
      <c r="AS67" s="88" t="e">
        <f t="shared" si="20"/>
        <v>#VALUE!</v>
      </c>
      <c r="AT67" s="88" t="e">
        <f t="shared" si="20"/>
        <v>#VALUE!</v>
      </c>
      <c r="AU67" s="88">
        <f t="shared" si="20"/>
        <v>0</v>
      </c>
      <c r="AV67" s="88" t="e">
        <f t="shared" si="20"/>
        <v>#VALUE!</v>
      </c>
      <c r="AW67" s="88" t="e">
        <f t="shared" si="20"/>
        <v>#VALUE!</v>
      </c>
      <c r="AX67" s="88" t="e">
        <f t="shared" si="20"/>
        <v>#VALUE!</v>
      </c>
      <c r="AY67" s="88" t="e">
        <f t="shared" si="20"/>
        <v>#VALUE!</v>
      </c>
      <c r="AZ67" s="88">
        <v>0</v>
      </c>
    </row>
    <row r="68" spans="1:52" x14ac:dyDescent="0.35">
      <c r="A68" s="89">
        <f t="shared" si="4"/>
        <v>1891</v>
      </c>
      <c r="B68" s="88">
        <v>58</v>
      </c>
      <c r="C68" s="30">
        <v>435212</v>
      </c>
      <c r="D68" s="30">
        <v>185201</v>
      </c>
      <c r="E68" s="30">
        <v>13279</v>
      </c>
      <c r="F68" s="30">
        <v>156390</v>
      </c>
      <c r="G68" s="30">
        <v>12418</v>
      </c>
      <c r="H68" s="30">
        <v>3114</v>
      </c>
      <c r="I68" s="30">
        <v>250011</v>
      </c>
      <c r="J68" s="30">
        <v>29252</v>
      </c>
      <c r="K68" s="30">
        <v>149717</v>
      </c>
      <c r="L68" s="30">
        <v>65809</v>
      </c>
      <c r="M68" s="30">
        <v>5233</v>
      </c>
      <c r="N68" s="30">
        <v>0</v>
      </c>
      <c r="O68" s="30">
        <v>8</v>
      </c>
      <c r="P68" s="40" t="s">
        <v>43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2">
        <v>58</v>
      </c>
      <c r="AC68" s="36">
        <f t="shared" si="22"/>
        <v>34469081</v>
      </c>
      <c r="AD68" s="36">
        <f t="shared" si="22"/>
        <v>17099406</v>
      </c>
      <c r="AE68" s="36">
        <f t="shared" si="22"/>
        <v>9088454</v>
      </c>
      <c r="AF68" s="36">
        <f t="shared" si="22"/>
        <v>7614359</v>
      </c>
      <c r="AG68" s="36">
        <f t="shared" si="22"/>
        <v>190186</v>
      </c>
      <c r="AH68" s="36">
        <f t="shared" si="22"/>
        <v>206407</v>
      </c>
      <c r="AI68" s="36">
        <f t="shared" si="22"/>
        <v>17369675</v>
      </c>
      <c r="AJ68" s="36">
        <f t="shared" si="22"/>
        <v>8115758</v>
      </c>
      <c r="AK68" s="36">
        <f t="shared" si="22"/>
        <v>8195957</v>
      </c>
      <c r="AL68" s="36">
        <f t="shared" si="22"/>
        <v>777508</v>
      </c>
      <c r="AM68" s="36">
        <f t="shared" si="22"/>
        <v>280452</v>
      </c>
      <c r="AN68" s="36"/>
      <c r="AO68" s="88">
        <f t="shared" si="21"/>
        <v>0</v>
      </c>
      <c r="AP68" s="88">
        <f t="shared" si="21"/>
        <v>0</v>
      </c>
      <c r="AQ68" s="88" t="e">
        <f t="shared" si="20"/>
        <v>#VALUE!</v>
      </c>
      <c r="AR68" s="88" t="e">
        <f t="shared" si="20"/>
        <v>#VALUE!</v>
      </c>
      <c r="AS68" s="88" t="e">
        <f t="shared" si="20"/>
        <v>#VALUE!</v>
      </c>
      <c r="AT68" s="88" t="e">
        <f t="shared" si="20"/>
        <v>#VALUE!</v>
      </c>
      <c r="AU68" s="88">
        <f t="shared" si="20"/>
        <v>0</v>
      </c>
      <c r="AV68" s="88" t="e">
        <f t="shared" si="20"/>
        <v>#VALUE!</v>
      </c>
      <c r="AW68" s="88" t="e">
        <f t="shared" si="20"/>
        <v>#VALUE!</v>
      </c>
      <c r="AX68" s="88" t="e">
        <f t="shared" si="20"/>
        <v>#VALUE!</v>
      </c>
      <c r="AY68" s="88" t="e">
        <f t="shared" si="20"/>
        <v>#VALUE!</v>
      </c>
      <c r="AZ68" s="88">
        <v>0</v>
      </c>
    </row>
    <row r="69" spans="1:52" x14ac:dyDescent="0.35">
      <c r="A69" s="89">
        <f t="shared" si="4"/>
        <v>1890</v>
      </c>
      <c r="B69" s="88">
        <v>59</v>
      </c>
      <c r="C69" s="30">
        <v>414402</v>
      </c>
      <c r="D69" s="30">
        <v>174197</v>
      </c>
      <c r="E69" s="30">
        <v>12574</v>
      </c>
      <c r="F69" s="30">
        <v>145882</v>
      </c>
      <c r="G69" s="30">
        <v>12856</v>
      </c>
      <c r="H69" s="30">
        <v>2885</v>
      </c>
      <c r="I69" s="30">
        <v>240205</v>
      </c>
      <c r="J69" s="30">
        <v>27804</v>
      </c>
      <c r="K69" s="30">
        <v>138467</v>
      </c>
      <c r="L69" s="30">
        <v>69156</v>
      </c>
      <c r="M69" s="30">
        <v>4778</v>
      </c>
      <c r="N69" s="30">
        <v>0</v>
      </c>
      <c r="O69" s="30">
        <f>25-18</f>
        <v>7</v>
      </c>
      <c r="P69" s="40" t="s">
        <v>44</v>
      </c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2">
        <v>59</v>
      </c>
      <c r="AC69" s="36">
        <f t="shared" si="22"/>
        <v>34883483</v>
      </c>
      <c r="AD69" s="36">
        <f t="shared" si="22"/>
        <v>17273603</v>
      </c>
      <c r="AE69" s="36">
        <f t="shared" si="22"/>
        <v>9101028</v>
      </c>
      <c r="AF69" s="36">
        <f t="shared" si="22"/>
        <v>7760241</v>
      </c>
      <c r="AG69" s="36">
        <f t="shared" si="22"/>
        <v>203042</v>
      </c>
      <c r="AH69" s="36">
        <f t="shared" si="22"/>
        <v>209292</v>
      </c>
      <c r="AI69" s="36">
        <f t="shared" si="22"/>
        <v>17609880</v>
      </c>
      <c r="AJ69" s="36">
        <f t="shared" si="22"/>
        <v>8143562</v>
      </c>
      <c r="AK69" s="36">
        <f t="shared" si="22"/>
        <v>8334424</v>
      </c>
      <c r="AL69" s="36">
        <f t="shared" si="22"/>
        <v>846664</v>
      </c>
      <c r="AM69" s="36">
        <f t="shared" si="22"/>
        <v>285230</v>
      </c>
      <c r="AN69" s="36"/>
      <c r="AO69" s="88">
        <f t="shared" si="21"/>
        <v>0</v>
      </c>
      <c r="AP69" s="88">
        <f t="shared" si="21"/>
        <v>0</v>
      </c>
      <c r="AQ69" s="88" t="e">
        <f t="shared" si="20"/>
        <v>#VALUE!</v>
      </c>
      <c r="AR69" s="88" t="e">
        <f t="shared" si="20"/>
        <v>#VALUE!</v>
      </c>
      <c r="AS69" s="88" t="e">
        <f t="shared" si="20"/>
        <v>#VALUE!</v>
      </c>
      <c r="AT69" s="88" t="e">
        <f t="shared" si="20"/>
        <v>#VALUE!</v>
      </c>
      <c r="AU69" s="88">
        <f t="shared" si="20"/>
        <v>0</v>
      </c>
      <c r="AV69" s="88" t="e">
        <f t="shared" si="20"/>
        <v>#VALUE!</v>
      </c>
      <c r="AW69" s="88" t="e">
        <f t="shared" si="20"/>
        <v>#VALUE!</v>
      </c>
      <c r="AX69" s="88" t="e">
        <f t="shared" si="20"/>
        <v>#VALUE!</v>
      </c>
      <c r="AY69" s="88" t="e">
        <f t="shared" si="20"/>
        <v>#VALUE!</v>
      </c>
      <c r="AZ69" s="88">
        <v>0</v>
      </c>
    </row>
    <row r="70" spans="1:52" x14ac:dyDescent="0.35">
      <c r="A70" s="89">
        <f t="shared" si="4"/>
        <v>1889</v>
      </c>
      <c r="B70" s="88">
        <v>60</v>
      </c>
      <c r="C70" s="30">
        <v>427726</v>
      </c>
      <c r="D70" s="30">
        <v>180152</v>
      </c>
      <c r="E70" s="30">
        <v>12616</v>
      </c>
      <c r="F70" s="30">
        <v>149951</v>
      </c>
      <c r="G70" s="30">
        <v>14654</v>
      </c>
      <c r="H70" s="30">
        <v>2931</v>
      </c>
      <c r="I70" s="30">
        <v>247574</v>
      </c>
      <c r="J70" s="30">
        <v>27993</v>
      </c>
      <c r="K70" s="30">
        <v>137775</v>
      </c>
      <c r="L70" s="30">
        <v>76927</v>
      </c>
      <c r="M70" s="30">
        <v>4879</v>
      </c>
      <c r="N70" s="30">
        <v>0</v>
      </c>
      <c r="O70" s="30">
        <f>40-25</f>
        <v>15</v>
      </c>
      <c r="P70" s="40" t="s">
        <v>45</v>
      </c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2">
        <v>60</v>
      </c>
      <c r="AC70" s="36">
        <f t="shared" si="22"/>
        <v>35311209</v>
      </c>
      <c r="AD70" s="36">
        <f t="shared" si="22"/>
        <v>17453755</v>
      </c>
      <c r="AE70" s="36">
        <f t="shared" si="22"/>
        <v>9113644</v>
      </c>
      <c r="AF70" s="36">
        <f t="shared" si="22"/>
        <v>7910192</v>
      </c>
      <c r="AG70" s="36">
        <f t="shared" si="22"/>
        <v>217696</v>
      </c>
      <c r="AH70" s="36">
        <f t="shared" si="22"/>
        <v>212223</v>
      </c>
      <c r="AI70" s="36">
        <f t="shared" si="22"/>
        <v>17857454</v>
      </c>
      <c r="AJ70" s="36">
        <f t="shared" si="22"/>
        <v>8171555</v>
      </c>
      <c r="AK70" s="36">
        <f t="shared" si="22"/>
        <v>8472199</v>
      </c>
      <c r="AL70" s="36">
        <f t="shared" si="22"/>
        <v>923591</v>
      </c>
      <c r="AM70" s="36">
        <f t="shared" si="22"/>
        <v>290109</v>
      </c>
      <c r="AN70" s="36"/>
      <c r="AO70" s="88">
        <f t="shared" si="21"/>
        <v>0</v>
      </c>
      <c r="AP70" s="88">
        <f t="shared" si="21"/>
        <v>0</v>
      </c>
      <c r="AQ70" s="88" t="e">
        <f t="shared" si="20"/>
        <v>#VALUE!</v>
      </c>
      <c r="AR70" s="88" t="e">
        <f t="shared" si="20"/>
        <v>#VALUE!</v>
      </c>
      <c r="AS70" s="88" t="e">
        <f t="shared" si="20"/>
        <v>#VALUE!</v>
      </c>
      <c r="AT70" s="88" t="e">
        <f t="shared" si="20"/>
        <v>#VALUE!</v>
      </c>
      <c r="AU70" s="88">
        <f t="shared" si="20"/>
        <v>0</v>
      </c>
      <c r="AV70" s="88" t="e">
        <f t="shared" si="20"/>
        <v>#VALUE!</v>
      </c>
      <c r="AW70" s="88" t="e">
        <f t="shared" si="20"/>
        <v>#VALUE!</v>
      </c>
      <c r="AX70" s="88" t="e">
        <f t="shared" si="20"/>
        <v>#VALUE!</v>
      </c>
      <c r="AY70" s="88" t="e">
        <f t="shared" si="20"/>
        <v>#VALUE!</v>
      </c>
      <c r="AZ70" s="88">
        <v>0</v>
      </c>
    </row>
    <row r="71" spans="1:52" x14ac:dyDescent="0.35">
      <c r="A71" s="89">
        <f t="shared" si="4"/>
        <v>1888</v>
      </c>
      <c r="B71" s="88">
        <v>61</v>
      </c>
      <c r="C71" s="30">
        <v>414897</v>
      </c>
      <c r="D71" s="30">
        <v>174140</v>
      </c>
      <c r="E71" s="30">
        <v>12218</v>
      </c>
      <c r="F71" s="30">
        <v>143561</v>
      </c>
      <c r="G71" s="30">
        <v>15567</v>
      </c>
      <c r="H71" s="30">
        <v>2794</v>
      </c>
      <c r="I71" s="30">
        <v>240757</v>
      </c>
      <c r="J71" s="30">
        <v>26436</v>
      </c>
      <c r="K71" s="30">
        <v>129299</v>
      </c>
      <c r="L71" s="30">
        <v>80367</v>
      </c>
      <c r="M71" s="30">
        <v>4655</v>
      </c>
      <c r="N71" s="30">
        <v>0</v>
      </c>
      <c r="O71" s="30">
        <f>55-40</f>
        <v>15</v>
      </c>
      <c r="P71" s="30" t="s">
        <v>46</v>
      </c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2">
        <v>61</v>
      </c>
      <c r="AC71" s="36">
        <f t="shared" si="22"/>
        <v>35726106</v>
      </c>
      <c r="AD71" s="36">
        <f t="shared" si="22"/>
        <v>17627895</v>
      </c>
      <c r="AE71" s="36">
        <f t="shared" si="22"/>
        <v>9125862</v>
      </c>
      <c r="AF71" s="36">
        <f t="shared" si="22"/>
        <v>8053753</v>
      </c>
      <c r="AG71" s="36">
        <f t="shared" si="22"/>
        <v>233263</v>
      </c>
      <c r="AH71" s="36">
        <f t="shared" si="22"/>
        <v>215017</v>
      </c>
      <c r="AI71" s="36">
        <f t="shared" si="22"/>
        <v>18098211</v>
      </c>
      <c r="AJ71" s="36">
        <f t="shared" si="22"/>
        <v>8197991</v>
      </c>
      <c r="AK71" s="36">
        <f t="shared" si="22"/>
        <v>8601498</v>
      </c>
      <c r="AL71" s="36">
        <f t="shared" si="22"/>
        <v>1003958</v>
      </c>
      <c r="AM71" s="36">
        <f t="shared" si="22"/>
        <v>294764</v>
      </c>
      <c r="AN71" s="36"/>
      <c r="AO71" s="88">
        <f t="shared" si="21"/>
        <v>0</v>
      </c>
      <c r="AP71" s="88">
        <f t="shared" si="21"/>
        <v>0</v>
      </c>
      <c r="AQ71" s="88" t="e">
        <f t="shared" si="20"/>
        <v>#VALUE!</v>
      </c>
      <c r="AR71" s="88" t="e">
        <f t="shared" si="20"/>
        <v>#VALUE!</v>
      </c>
      <c r="AS71" s="88" t="e">
        <f t="shared" si="20"/>
        <v>#VALUE!</v>
      </c>
      <c r="AT71" s="88" t="e">
        <f t="shared" si="20"/>
        <v>#VALUE!</v>
      </c>
      <c r="AU71" s="88">
        <f t="shared" si="20"/>
        <v>0</v>
      </c>
      <c r="AV71" s="88" t="e">
        <f t="shared" si="20"/>
        <v>#VALUE!</v>
      </c>
      <c r="AW71" s="88" t="e">
        <f t="shared" si="20"/>
        <v>#VALUE!</v>
      </c>
      <c r="AX71" s="88" t="e">
        <f t="shared" si="20"/>
        <v>#VALUE!</v>
      </c>
      <c r="AY71" s="88" t="e">
        <f t="shared" si="20"/>
        <v>#VALUE!</v>
      </c>
      <c r="AZ71" s="88">
        <v>0</v>
      </c>
    </row>
    <row r="72" spans="1:52" x14ac:dyDescent="0.35">
      <c r="A72" s="89">
        <f t="shared" si="4"/>
        <v>1887</v>
      </c>
      <c r="B72" s="88">
        <v>62</v>
      </c>
      <c r="C72" s="30">
        <v>409721</v>
      </c>
      <c r="D72" s="30">
        <v>171944</v>
      </c>
      <c r="E72" s="30">
        <v>11964</v>
      </c>
      <c r="F72" s="30">
        <v>140410</v>
      </c>
      <c r="G72" s="30">
        <v>16890</v>
      </c>
      <c r="H72" s="30">
        <v>2680</v>
      </c>
      <c r="I72" s="30">
        <v>237777</v>
      </c>
      <c r="J72" s="30">
        <v>25426</v>
      </c>
      <c r="K72" s="30">
        <v>123692</v>
      </c>
      <c r="L72" s="30">
        <v>84149</v>
      </c>
      <c r="M72" s="30">
        <v>4510</v>
      </c>
      <c r="N72" s="30">
        <v>0</v>
      </c>
      <c r="O72" s="30">
        <f>65-55</f>
        <v>10</v>
      </c>
      <c r="P72" s="30" t="s">
        <v>47</v>
      </c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">
        <v>62</v>
      </c>
      <c r="AC72" s="36">
        <f t="shared" si="22"/>
        <v>36135827</v>
      </c>
      <c r="AD72" s="36">
        <f t="shared" si="22"/>
        <v>17799839</v>
      </c>
      <c r="AE72" s="36">
        <f t="shared" si="22"/>
        <v>9137826</v>
      </c>
      <c r="AF72" s="36">
        <f t="shared" si="22"/>
        <v>8194163</v>
      </c>
      <c r="AG72" s="36">
        <f t="shared" si="22"/>
        <v>250153</v>
      </c>
      <c r="AH72" s="36">
        <f t="shared" si="22"/>
        <v>217697</v>
      </c>
      <c r="AI72" s="36">
        <f t="shared" si="22"/>
        <v>18335988</v>
      </c>
      <c r="AJ72" s="36">
        <f t="shared" si="22"/>
        <v>8223417</v>
      </c>
      <c r="AK72" s="36">
        <f t="shared" si="22"/>
        <v>8725190</v>
      </c>
      <c r="AL72" s="36">
        <f t="shared" si="22"/>
        <v>1088107</v>
      </c>
      <c r="AM72" s="36">
        <f t="shared" si="22"/>
        <v>299274</v>
      </c>
      <c r="AN72" s="36"/>
      <c r="AO72" s="88">
        <f t="shared" si="21"/>
        <v>0</v>
      </c>
      <c r="AP72" s="88">
        <f t="shared" si="21"/>
        <v>0</v>
      </c>
      <c r="AQ72" s="88" t="e">
        <f t="shared" si="20"/>
        <v>#VALUE!</v>
      </c>
      <c r="AR72" s="88" t="e">
        <f t="shared" si="20"/>
        <v>#VALUE!</v>
      </c>
      <c r="AS72" s="88" t="e">
        <f t="shared" si="20"/>
        <v>#VALUE!</v>
      </c>
      <c r="AT72" s="88" t="e">
        <f t="shared" si="20"/>
        <v>#VALUE!</v>
      </c>
      <c r="AU72" s="88">
        <f t="shared" si="20"/>
        <v>0</v>
      </c>
      <c r="AV72" s="88" t="e">
        <f t="shared" si="20"/>
        <v>#VALUE!</v>
      </c>
      <c r="AW72" s="88" t="e">
        <f t="shared" si="20"/>
        <v>#VALUE!</v>
      </c>
      <c r="AX72" s="88" t="e">
        <f t="shared" si="20"/>
        <v>#VALUE!</v>
      </c>
      <c r="AY72" s="88" t="e">
        <f t="shared" si="20"/>
        <v>#VALUE!</v>
      </c>
      <c r="AZ72" s="88">
        <v>0</v>
      </c>
    </row>
    <row r="73" spans="1:52" x14ac:dyDescent="0.35">
      <c r="A73" s="89">
        <f t="shared" si="4"/>
        <v>1886</v>
      </c>
      <c r="B73" s="88">
        <v>63</v>
      </c>
      <c r="C73" s="30">
        <v>393363</v>
      </c>
      <c r="D73" s="30">
        <v>164455</v>
      </c>
      <c r="E73" s="30">
        <v>11289</v>
      </c>
      <c r="F73" s="30">
        <v>133016</v>
      </c>
      <c r="G73" s="30">
        <v>17705</v>
      </c>
      <c r="H73" s="30">
        <v>2445</v>
      </c>
      <c r="I73" s="30">
        <v>228908</v>
      </c>
      <c r="J73" s="30">
        <v>24152</v>
      </c>
      <c r="K73" s="30">
        <v>113940</v>
      </c>
      <c r="L73" s="30">
        <v>86392</v>
      </c>
      <c r="M73" s="30">
        <v>4424</v>
      </c>
      <c r="N73" s="30">
        <v>0</v>
      </c>
      <c r="O73" s="30">
        <f>80-65</f>
        <v>15</v>
      </c>
      <c r="P73" s="30" t="s">
        <v>48</v>
      </c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">
        <v>63</v>
      </c>
      <c r="AC73" s="36">
        <f t="shared" si="22"/>
        <v>36529190</v>
      </c>
      <c r="AD73" s="36">
        <f t="shared" si="22"/>
        <v>17964294</v>
      </c>
      <c r="AE73" s="36">
        <f t="shared" si="22"/>
        <v>9149115</v>
      </c>
      <c r="AF73" s="36">
        <f t="shared" si="22"/>
        <v>8327179</v>
      </c>
      <c r="AG73" s="36">
        <f t="shared" si="22"/>
        <v>267858</v>
      </c>
      <c r="AH73" s="36">
        <f t="shared" si="22"/>
        <v>220142</v>
      </c>
      <c r="AI73" s="36">
        <f t="shared" si="22"/>
        <v>18564896</v>
      </c>
      <c r="AJ73" s="36">
        <f t="shared" si="22"/>
        <v>8247569</v>
      </c>
      <c r="AK73" s="36">
        <f t="shared" si="22"/>
        <v>8839130</v>
      </c>
      <c r="AL73" s="36">
        <f t="shared" si="22"/>
        <v>1174499</v>
      </c>
      <c r="AM73" s="36">
        <f t="shared" si="22"/>
        <v>303698</v>
      </c>
      <c r="AN73" s="36"/>
      <c r="AO73" s="88">
        <f t="shared" si="21"/>
        <v>0</v>
      </c>
      <c r="AP73" s="88">
        <f t="shared" si="21"/>
        <v>0</v>
      </c>
      <c r="AQ73" s="88" t="e">
        <f t="shared" si="20"/>
        <v>#VALUE!</v>
      </c>
      <c r="AR73" s="88" t="e">
        <f t="shared" si="20"/>
        <v>#VALUE!</v>
      </c>
      <c r="AS73" s="88" t="e">
        <f t="shared" si="20"/>
        <v>#VALUE!</v>
      </c>
      <c r="AT73" s="88" t="e">
        <f t="shared" si="20"/>
        <v>#VALUE!</v>
      </c>
      <c r="AU73" s="88">
        <f t="shared" si="20"/>
        <v>0</v>
      </c>
      <c r="AV73" s="88" t="e">
        <f t="shared" si="20"/>
        <v>#VALUE!</v>
      </c>
      <c r="AW73" s="88" t="e">
        <f t="shared" si="20"/>
        <v>#VALUE!</v>
      </c>
      <c r="AX73" s="88" t="e">
        <f t="shared" si="20"/>
        <v>#VALUE!</v>
      </c>
      <c r="AY73" s="88" t="e">
        <f t="shared" si="20"/>
        <v>#VALUE!</v>
      </c>
      <c r="AZ73" s="88">
        <v>0</v>
      </c>
    </row>
    <row r="74" spans="1:52" x14ac:dyDescent="0.35">
      <c r="A74" s="89">
        <f t="shared" si="4"/>
        <v>1885</v>
      </c>
      <c r="B74" s="88">
        <v>64</v>
      </c>
      <c r="C74" s="30">
        <v>390960</v>
      </c>
      <c r="D74" s="30">
        <v>162586</v>
      </c>
      <c r="E74" s="30">
        <v>11258</v>
      </c>
      <c r="F74" s="30">
        <v>129734</v>
      </c>
      <c r="G74" s="30">
        <v>19075</v>
      </c>
      <c r="H74" s="30">
        <v>2519</v>
      </c>
      <c r="I74" s="30">
        <v>228374</v>
      </c>
      <c r="J74" s="30">
        <v>23680</v>
      </c>
      <c r="K74" s="30">
        <v>108912</v>
      </c>
      <c r="L74" s="30">
        <v>91433</v>
      </c>
      <c r="M74" s="30">
        <v>4349</v>
      </c>
      <c r="N74" s="30">
        <v>0</v>
      </c>
      <c r="O74" s="30">
        <f>100-80</f>
        <v>20</v>
      </c>
      <c r="P74" s="30" t="s">
        <v>49</v>
      </c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">
        <v>64</v>
      </c>
      <c r="AC74" s="36">
        <f t="shared" si="22"/>
        <v>36920150</v>
      </c>
      <c r="AD74" s="36">
        <f t="shared" si="22"/>
        <v>18126880</v>
      </c>
      <c r="AE74" s="36">
        <f t="shared" si="22"/>
        <v>9160373</v>
      </c>
      <c r="AF74" s="36">
        <f t="shared" si="22"/>
        <v>8456913</v>
      </c>
      <c r="AG74" s="36">
        <f t="shared" si="22"/>
        <v>286933</v>
      </c>
      <c r="AH74" s="36">
        <f t="shared" si="22"/>
        <v>222661</v>
      </c>
      <c r="AI74" s="36">
        <f t="shared" si="22"/>
        <v>18793270</v>
      </c>
      <c r="AJ74" s="36">
        <f t="shared" si="22"/>
        <v>8271249</v>
      </c>
      <c r="AK74" s="36">
        <f t="shared" si="22"/>
        <v>8948042</v>
      </c>
      <c r="AL74" s="36">
        <f t="shared" si="22"/>
        <v>1265932</v>
      </c>
      <c r="AM74" s="36">
        <f t="shared" si="22"/>
        <v>308047</v>
      </c>
      <c r="AN74" s="36"/>
      <c r="AO74" s="88">
        <f t="shared" si="21"/>
        <v>0</v>
      </c>
      <c r="AP74" s="88">
        <f t="shared" si="21"/>
        <v>0</v>
      </c>
      <c r="AQ74" s="88" t="e">
        <f t="shared" si="20"/>
        <v>#VALUE!</v>
      </c>
      <c r="AR74" s="88" t="e">
        <f t="shared" si="20"/>
        <v>#VALUE!</v>
      </c>
      <c r="AS74" s="88" t="e">
        <f t="shared" si="20"/>
        <v>#VALUE!</v>
      </c>
      <c r="AT74" s="88" t="e">
        <f t="shared" si="20"/>
        <v>#VALUE!</v>
      </c>
      <c r="AU74" s="88">
        <f t="shared" si="20"/>
        <v>0</v>
      </c>
      <c r="AV74" s="88" t="e">
        <f t="shared" si="20"/>
        <v>#VALUE!</v>
      </c>
      <c r="AW74" s="88" t="e">
        <f t="shared" si="20"/>
        <v>#VALUE!</v>
      </c>
      <c r="AX74" s="88" t="e">
        <f t="shared" si="20"/>
        <v>#VALUE!</v>
      </c>
      <c r="AY74" s="88" t="e">
        <f t="shared" si="20"/>
        <v>#VALUE!</v>
      </c>
      <c r="AZ74" s="88">
        <v>0</v>
      </c>
    </row>
    <row r="75" spans="1:52" x14ac:dyDescent="0.35">
      <c r="A75" s="89">
        <f t="shared" si="4"/>
        <v>1884</v>
      </c>
      <c r="B75" s="88">
        <v>65</v>
      </c>
      <c r="C75" s="30">
        <v>378697</v>
      </c>
      <c r="D75" s="30">
        <v>155691</v>
      </c>
      <c r="E75" s="30">
        <v>10817</v>
      </c>
      <c r="F75" s="30">
        <v>122501</v>
      </c>
      <c r="G75" s="30">
        <v>19968</v>
      </c>
      <c r="H75" s="30">
        <v>2405</v>
      </c>
      <c r="I75" s="30">
        <v>223006</v>
      </c>
      <c r="J75" s="30">
        <v>22593</v>
      </c>
      <c r="K75" s="30">
        <v>102602</v>
      </c>
      <c r="L75" s="30">
        <v>93801</v>
      </c>
      <c r="M75" s="30">
        <v>4010</v>
      </c>
      <c r="N75" s="30">
        <v>0</v>
      </c>
      <c r="O75" s="79" t="s">
        <v>71</v>
      </c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2">
        <v>65</v>
      </c>
      <c r="AC75" s="36">
        <f t="shared" ref="AC75:AM90" si="23">AC74+C75</f>
        <v>37298847</v>
      </c>
      <c r="AD75" s="36">
        <f t="shared" si="23"/>
        <v>18282571</v>
      </c>
      <c r="AE75" s="36">
        <f t="shared" si="23"/>
        <v>9171190</v>
      </c>
      <c r="AF75" s="36">
        <f t="shared" si="23"/>
        <v>8579414</v>
      </c>
      <c r="AG75" s="36">
        <f t="shared" si="23"/>
        <v>306901</v>
      </c>
      <c r="AH75" s="36">
        <f t="shared" si="23"/>
        <v>225066</v>
      </c>
      <c r="AI75" s="36">
        <f t="shared" si="23"/>
        <v>19016276</v>
      </c>
      <c r="AJ75" s="36">
        <f t="shared" si="23"/>
        <v>8293842</v>
      </c>
      <c r="AK75" s="36">
        <f t="shared" si="23"/>
        <v>9050644</v>
      </c>
      <c r="AL75" s="36">
        <f t="shared" si="23"/>
        <v>1359733</v>
      </c>
      <c r="AM75" s="36">
        <f t="shared" si="23"/>
        <v>312057</v>
      </c>
      <c r="AN75" s="36"/>
      <c r="AO75" s="88">
        <f t="shared" si="21"/>
        <v>0</v>
      </c>
      <c r="AP75" s="88">
        <f t="shared" si="21"/>
        <v>0</v>
      </c>
      <c r="AQ75" s="88" t="e">
        <f t="shared" si="20"/>
        <v>#VALUE!</v>
      </c>
      <c r="AR75" s="88" t="e">
        <f t="shared" si="20"/>
        <v>#VALUE!</v>
      </c>
      <c r="AS75" s="88" t="e">
        <f t="shared" si="20"/>
        <v>#VALUE!</v>
      </c>
      <c r="AT75" s="88" t="e">
        <f t="shared" si="20"/>
        <v>#VALUE!</v>
      </c>
      <c r="AU75" s="88">
        <f t="shared" si="20"/>
        <v>0</v>
      </c>
      <c r="AV75" s="88" t="e">
        <f t="shared" si="20"/>
        <v>#VALUE!</v>
      </c>
      <c r="AW75" s="88" t="e">
        <f t="shared" si="20"/>
        <v>#VALUE!</v>
      </c>
      <c r="AX75" s="88" t="e">
        <f t="shared" si="20"/>
        <v>#VALUE!</v>
      </c>
      <c r="AY75" s="88" t="e">
        <f t="shared" si="20"/>
        <v>#VALUE!</v>
      </c>
      <c r="AZ75" s="88">
        <v>0</v>
      </c>
    </row>
    <row r="76" spans="1:52" x14ac:dyDescent="0.35">
      <c r="A76" s="89">
        <f t="shared" ref="A76:A108" si="24">A75-1</f>
        <v>1883</v>
      </c>
      <c r="B76" s="88">
        <v>66</v>
      </c>
      <c r="C76" s="30">
        <v>359262</v>
      </c>
      <c r="D76" s="30">
        <v>147350</v>
      </c>
      <c r="E76" s="30">
        <v>10214</v>
      </c>
      <c r="F76" s="30">
        <v>114388</v>
      </c>
      <c r="G76" s="30">
        <v>20615</v>
      </c>
      <c r="H76" s="30">
        <v>2133</v>
      </c>
      <c r="I76" s="30">
        <v>211912</v>
      </c>
      <c r="J76" s="30">
        <v>21540</v>
      </c>
      <c r="K76" s="30">
        <v>93161</v>
      </c>
      <c r="L76" s="30">
        <v>93424</v>
      </c>
      <c r="M76" s="30">
        <v>3787</v>
      </c>
      <c r="N76" s="30">
        <v>0</v>
      </c>
      <c r="O76" s="88" t="s">
        <v>66</v>
      </c>
      <c r="P76" s="88" t="s">
        <v>72</v>
      </c>
      <c r="AA76" s="30"/>
      <c r="AB76" s="2">
        <v>66</v>
      </c>
      <c r="AC76" s="36">
        <f t="shared" si="23"/>
        <v>37658109</v>
      </c>
      <c r="AD76" s="36">
        <f t="shared" si="23"/>
        <v>18429921</v>
      </c>
      <c r="AE76" s="36">
        <f t="shared" si="23"/>
        <v>9181404</v>
      </c>
      <c r="AF76" s="36">
        <f t="shared" si="23"/>
        <v>8693802</v>
      </c>
      <c r="AG76" s="36">
        <f t="shared" si="23"/>
        <v>327516</v>
      </c>
      <c r="AH76" s="36">
        <f t="shared" si="23"/>
        <v>227199</v>
      </c>
      <c r="AI76" s="36">
        <f t="shared" si="23"/>
        <v>19228188</v>
      </c>
      <c r="AJ76" s="36">
        <f t="shared" si="23"/>
        <v>8315382</v>
      </c>
      <c r="AK76" s="36">
        <f t="shared" si="23"/>
        <v>9143805</v>
      </c>
      <c r="AL76" s="36">
        <f t="shared" si="23"/>
        <v>1453157</v>
      </c>
      <c r="AM76" s="36">
        <f t="shared" si="23"/>
        <v>315844</v>
      </c>
      <c r="AN76" s="36"/>
      <c r="AO76" s="88">
        <f t="shared" si="21"/>
        <v>0</v>
      </c>
      <c r="AP76" s="88">
        <f t="shared" si="21"/>
        <v>0</v>
      </c>
      <c r="AQ76" s="88" t="e">
        <f t="shared" si="20"/>
        <v>#VALUE!</v>
      </c>
      <c r="AR76" s="88" t="e">
        <f t="shared" si="20"/>
        <v>#VALUE!</v>
      </c>
      <c r="AS76" s="88" t="e">
        <f t="shared" si="20"/>
        <v>#VALUE!</v>
      </c>
      <c r="AT76" s="88" t="e">
        <f t="shared" si="20"/>
        <v>#VALUE!</v>
      </c>
      <c r="AU76" s="88">
        <f t="shared" si="20"/>
        <v>0</v>
      </c>
      <c r="AV76" s="88" t="e">
        <f t="shared" si="20"/>
        <v>#VALUE!</v>
      </c>
      <c r="AW76" s="88" t="e">
        <f t="shared" si="20"/>
        <v>#VALUE!</v>
      </c>
      <c r="AX76" s="88" t="e">
        <f t="shared" si="20"/>
        <v>#VALUE!</v>
      </c>
      <c r="AY76" s="88" t="e">
        <f t="shared" si="20"/>
        <v>#VALUE!</v>
      </c>
      <c r="AZ76" s="88">
        <v>0</v>
      </c>
    </row>
    <row r="77" spans="1:52" x14ac:dyDescent="0.35">
      <c r="A77" s="89">
        <f t="shared" si="24"/>
        <v>1882</v>
      </c>
      <c r="B77" s="88">
        <v>67</v>
      </c>
      <c r="C77" s="30">
        <v>352729</v>
      </c>
      <c r="D77" s="30">
        <v>143644</v>
      </c>
      <c r="E77" s="30">
        <v>10174</v>
      </c>
      <c r="F77" s="30">
        <v>109620</v>
      </c>
      <c r="G77" s="30">
        <v>21831</v>
      </c>
      <c r="H77" s="30">
        <v>2019</v>
      </c>
      <c r="I77" s="30">
        <v>209085</v>
      </c>
      <c r="J77" s="30">
        <v>21111</v>
      </c>
      <c r="K77" s="30">
        <v>87332</v>
      </c>
      <c r="L77" s="30">
        <v>97131</v>
      </c>
      <c r="M77" s="30">
        <v>3511</v>
      </c>
      <c r="N77" s="30">
        <v>0</v>
      </c>
      <c r="O77" s="88">
        <f t="shared" ref="O77:O86" si="25">O65/$O$65</f>
        <v>1</v>
      </c>
      <c r="P77" s="30">
        <f t="shared" ref="P77:Z86" si="26">P14/$O77</f>
        <v>2469023</v>
      </c>
      <c r="Q77" s="30">
        <f t="shared" si="26"/>
        <v>1258671</v>
      </c>
      <c r="R77" s="30">
        <f t="shared" si="26"/>
        <v>1258671</v>
      </c>
      <c r="S77" s="30">
        <f t="shared" si="26"/>
        <v>0</v>
      </c>
      <c r="T77" s="30">
        <f t="shared" si="26"/>
        <v>0</v>
      </c>
      <c r="U77" s="30">
        <f t="shared" si="26"/>
        <v>0</v>
      </c>
      <c r="V77" s="30">
        <f t="shared" si="26"/>
        <v>1210352</v>
      </c>
      <c r="W77" s="30">
        <f t="shared" si="26"/>
        <v>1210352</v>
      </c>
      <c r="X77" s="30">
        <f t="shared" si="26"/>
        <v>0</v>
      </c>
      <c r="Y77" s="30">
        <f t="shared" si="26"/>
        <v>0</v>
      </c>
      <c r="Z77" s="30">
        <f t="shared" si="26"/>
        <v>0</v>
      </c>
      <c r="AA77" s="30"/>
      <c r="AB77" s="2">
        <v>67</v>
      </c>
      <c r="AC77" s="36">
        <f t="shared" si="23"/>
        <v>38010838</v>
      </c>
      <c r="AD77" s="36">
        <f t="shared" si="23"/>
        <v>18573565</v>
      </c>
      <c r="AE77" s="36">
        <f t="shared" si="23"/>
        <v>9191578</v>
      </c>
      <c r="AF77" s="36">
        <f t="shared" si="23"/>
        <v>8803422</v>
      </c>
      <c r="AG77" s="36">
        <f t="shared" si="23"/>
        <v>349347</v>
      </c>
      <c r="AH77" s="36">
        <f t="shared" si="23"/>
        <v>229218</v>
      </c>
      <c r="AI77" s="36">
        <f t="shared" si="23"/>
        <v>19437273</v>
      </c>
      <c r="AJ77" s="36">
        <f t="shared" si="23"/>
        <v>8336493</v>
      </c>
      <c r="AK77" s="36">
        <f t="shared" si="23"/>
        <v>9231137</v>
      </c>
      <c r="AL77" s="36">
        <f t="shared" si="23"/>
        <v>1550288</v>
      </c>
      <c r="AM77" s="36">
        <f t="shared" si="23"/>
        <v>319355</v>
      </c>
      <c r="AN77" s="36"/>
      <c r="AO77" s="88">
        <f t="shared" si="21"/>
        <v>0</v>
      </c>
      <c r="AP77" s="88">
        <f t="shared" si="21"/>
        <v>0</v>
      </c>
      <c r="AQ77" s="88" t="e">
        <f t="shared" si="20"/>
        <v>#VALUE!</v>
      </c>
      <c r="AR77" s="88" t="e">
        <f t="shared" si="20"/>
        <v>#VALUE!</v>
      </c>
      <c r="AS77" s="88" t="e">
        <f t="shared" si="20"/>
        <v>#VALUE!</v>
      </c>
      <c r="AT77" s="88" t="e">
        <f t="shared" ref="AT77:AY109" si="27">IF(AND(AH77&lt;=AH$111,AH78&gt;=AH$111),1,0)</f>
        <v>#VALUE!</v>
      </c>
      <c r="AU77" s="88">
        <f t="shared" si="27"/>
        <v>0</v>
      </c>
      <c r="AV77" s="88" t="e">
        <f t="shared" si="27"/>
        <v>#VALUE!</v>
      </c>
      <c r="AW77" s="88" t="e">
        <f t="shared" si="27"/>
        <v>#VALUE!</v>
      </c>
      <c r="AX77" s="88" t="e">
        <f t="shared" si="27"/>
        <v>#VALUE!</v>
      </c>
      <c r="AY77" s="88" t="e">
        <f t="shared" si="27"/>
        <v>#VALUE!</v>
      </c>
      <c r="AZ77" s="88">
        <v>0</v>
      </c>
    </row>
    <row r="78" spans="1:52" x14ac:dyDescent="0.35">
      <c r="A78" s="89">
        <f t="shared" si="24"/>
        <v>1881</v>
      </c>
      <c r="B78" s="88">
        <v>68</v>
      </c>
      <c r="C78" s="30">
        <v>336808</v>
      </c>
      <c r="D78" s="30">
        <v>137229</v>
      </c>
      <c r="E78" s="30">
        <v>9354</v>
      </c>
      <c r="F78" s="30">
        <v>103032</v>
      </c>
      <c r="G78" s="30">
        <v>22949</v>
      </c>
      <c r="H78" s="30">
        <v>1894</v>
      </c>
      <c r="I78" s="30">
        <v>199579</v>
      </c>
      <c r="J78" s="30">
        <v>20240</v>
      </c>
      <c r="K78" s="30">
        <v>78367</v>
      </c>
      <c r="L78" s="30">
        <v>97686</v>
      </c>
      <c r="M78" s="30">
        <v>3286</v>
      </c>
      <c r="N78" s="30">
        <v>0</v>
      </c>
      <c r="O78" s="88">
        <f t="shared" si="25"/>
        <v>0.66666666666666663</v>
      </c>
      <c r="P78" s="30">
        <f t="shared" si="26"/>
        <v>2068014</v>
      </c>
      <c r="Q78" s="30">
        <f t="shared" si="26"/>
        <v>1051932</v>
      </c>
      <c r="R78" s="30">
        <f t="shared" si="26"/>
        <v>1051932</v>
      </c>
      <c r="S78" s="30">
        <f t="shared" si="26"/>
        <v>0</v>
      </c>
      <c r="T78" s="30">
        <f t="shared" si="26"/>
        <v>0</v>
      </c>
      <c r="U78" s="30">
        <f t="shared" si="26"/>
        <v>0</v>
      </c>
      <c r="V78" s="30">
        <f t="shared" si="26"/>
        <v>1016082</v>
      </c>
      <c r="W78" s="30">
        <f t="shared" si="26"/>
        <v>1016082</v>
      </c>
      <c r="X78" s="30">
        <f t="shared" si="26"/>
        <v>0</v>
      </c>
      <c r="Y78" s="30">
        <f t="shared" si="26"/>
        <v>0</v>
      </c>
      <c r="Z78" s="30">
        <f t="shared" si="26"/>
        <v>0</v>
      </c>
      <c r="AA78" s="30"/>
      <c r="AB78" s="2">
        <v>68</v>
      </c>
      <c r="AC78" s="36">
        <f t="shared" si="23"/>
        <v>38347646</v>
      </c>
      <c r="AD78" s="36">
        <f t="shared" si="23"/>
        <v>18710794</v>
      </c>
      <c r="AE78" s="36">
        <f t="shared" si="23"/>
        <v>9200932</v>
      </c>
      <c r="AF78" s="36">
        <f t="shared" si="23"/>
        <v>8906454</v>
      </c>
      <c r="AG78" s="36">
        <f t="shared" si="23"/>
        <v>372296</v>
      </c>
      <c r="AH78" s="36">
        <f t="shared" si="23"/>
        <v>231112</v>
      </c>
      <c r="AI78" s="36">
        <f t="shared" si="23"/>
        <v>19636852</v>
      </c>
      <c r="AJ78" s="36">
        <f t="shared" si="23"/>
        <v>8356733</v>
      </c>
      <c r="AK78" s="36">
        <f t="shared" si="23"/>
        <v>9309504</v>
      </c>
      <c r="AL78" s="36">
        <f t="shared" si="23"/>
        <v>1647974</v>
      </c>
      <c r="AM78" s="36">
        <f t="shared" si="23"/>
        <v>322641</v>
      </c>
      <c r="AN78" s="36"/>
      <c r="AO78" s="88">
        <f t="shared" si="21"/>
        <v>0</v>
      </c>
      <c r="AP78" s="88">
        <f t="shared" si="21"/>
        <v>0</v>
      </c>
      <c r="AQ78" s="88" t="e">
        <f t="shared" si="21"/>
        <v>#VALUE!</v>
      </c>
      <c r="AR78" s="88" t="e">
        <f t="shared" si="21"/>
        <v>#VALUE!</v>
      </c>
      <c r="AS78" s="88" t="e">
        <f t="shared" si="21"/>
        <v>#VALUE!</v>
      </c>
      <c r="AT78" s="88" t="e">
        <f t="shared" si="27"/>
        <v>#VALUE!</v>
      </c>
      <c r="AU78" s="88">
        <f t="shared" si="27"/>
        <v>0</v>
      </c>
      <c r="AV78" s="88" t="e">
        <f t="shared" si="27"/>
        <v>#VALUE!</v>
      </c>
      <c r="AW78" s="88" t="e">
        <f t="shared" si="27"/>
        <v>#VALUE!</v>
      </c>
      <c r="AX78" s="88" t="e">
        <f t="shared" si="27"/>
        <v>#VALUE!</v>
      </c>
      <c r="AY78" s="88" t="e">
        <f t="shared" si="27"/>
        <v>#VALUE!</v>
      </c>
      <c r="AZ78" s="88">
        <v>0</v>
      </c>
    </row>
    <row r="79" spans="1:52" x14ac:dyDescent="0.35">
      <c r="A79" s="89">
        <f t="shared" si="24"/>
        <v>1880</v>
      </c>
      <c r="B79" s="88">
        <v>69</v>
      </c>
      <c r="C79" s="30">
        <v>313646</v>
      </c>
      <c r="D79" s="30">
        <v>126944</v>
      </c>
      <c r="E79" s="30">
        <v>8772</v>
      </c>
      <c r="F79" s="30">
        <v>93383</v>
      </c>
      <c r="G79" s="30">
        <v>23104</v>
      </c>
      <c r="H79" s="30">
        <v>1685</v>
      </c>
      <c r="I79" s="30">
        <v>186702</v>
      </c>
      <c r="J79" s="30">
        <v>18887</v>
      </c>
      <c r="K79" s="30">
        <v>69396</v>
      </c>
      <c r="L79" s="30">
        <v>95496</v>
      </c>
      <c r="M79" s="30">
        <v>2923</v>
      </c>
      <c r="N79" s="30">
        <v>0</v>
      </c>
      <c r="O79" s="88">
        <f t="shared" si="25"/>
        <v>1.6666666666666667</v>
      </c>
      <c r="P79" s="30">
        <f t="shared" si="26"/>
        <v>1604283</v>
      </c>
      <c r="Q79" s="30">
        <f t="shared" si="26"/>
        <v>814461.6</v>
      </c>
      <c r="R79" s="30">
        <f t="shared" si="26"/>
        <v>814461.6</v>
      </c>
      <c r="S79" s="30">
        <f t="shared" si="26"/>
        <v>0</v>
      </c>
      <c r="T79" s="30">
        <f t="shared" si="26"/>
        <v>0</v>
      </c>
      <c r="U79" s="30">
        <f t="shared" si="26"/>
        <v>0</v>
      </c>
      <c r="V79" s="30">
        <f t="shared" si="26"/>
        <v>789821.39999999991</v>
      </c>
      <c r="W79" s="30">
        <f t="shared" si="26"/>
        <v>789821.39999999991</v>
      </c>
      <c r="X79" s="30">
        <f t="shared" si="26"/>
        <v>0</v>
      </c>
      <c r="Y79" s="30">
        <f t="shared" si="26"/>
        <v>0</v>
      </c>
      <c r="Z79" s="30">
        <f t="shared" si="26"/>
        <v>0</v>
      </c>
      <c r="AA79" s="30"/>
      <c r="AB79" s="2">
        <v>69</v>
      </c>
      <c r="AC79" s="36">
        <f t="shared" si="23"/>
        <v>38661292</v>
      </c>
      <c r="AD79" s="36">
        <f t="shared" si="23"/>
        <v>18837738</v>
      </c>
      <c r="AE79" s="36">
        <f t="shared" si="23"/>
        <v>9209704</v>
      </c>
      <c r="AF79" s="36">
        <f t="shared" si="23"/>
        <v>8999837</v>
      </c>
      <c r="AG79" s="36">
        <f t="shared" si="23"/>
        <v>395400</v>
      </c>
      <c r="AH79" s="36">
        <f t="shared" si="23"/>
        <v>232797</v>
      </c>
      <c r="AI79" s="36">
        <f t="shared" si="23"/>
        <v>19823554</v>
      </c>
      <c r="AJ79" s="36">
        <f t="shared" si="23"/>
        <v>8375620</v>
      </c>
      <c r="AK79" s="36">
        <f t="shared" si="23"/>
        <v>9378900</v>
      </c>
      <c r="AL79" s="36">
        <f t="shared" si="23"/>
        <v>1743470</v>
      </c>
      <c r="AM79" s="36">
        <f t="shared" si="23"/>
        <v>325564</v>
      </c>
      <c r="AN79" s="36"/>
      <c r="AO79" s="88">
        <f t="shared" si="21"/>
        <v>0</v>
      </c>
      <c r="AP79" s="88">
        <f t="shared" si="21"/>
        <v>0</v>
      </c>
      <c r="AQ79" s="88" t="e">
        <f t="shared" si="21"/>
        <v>#VALUE!</v>
      </c>
      <c r="AR79" s="88" t="e">
        <f t="shared" si="21"/>
        <v>#VALUE!</v>
      </c>
      <c r="AS79" s="88" t="e">
        <f t="shared" si="21"/>
        <v>#VALUE!</v>
      </c>
      <c r="AT79" s="88" t="e">
        <f t="shared" si="27"/>
        <v>#VALUE!</v>
      </c>
      <c r="AU79" s="88">
        <f t="shared" si="27"/>
        <v>0</v>
      </c>
      <c r="AV79" s="88" t="e">
        <f t="shared" si="27"/>
        <v>#VALUE!</v>
      </c>
      <c r="AW79" s="88" t="e">
        <f t="shared" si="27"/>
        <v>#VALUE!</v>
      </c>
      <c r="AX79" s="88" t="e">
        <f t="shared" si="27"/>
        <v>#VALUE!</v>
      </c>
      <c r="AY79" s="88" t="e">
        <f t="shared" si="27"/>
        <v>#VALUE!</v>
      </c>
      <c r="AZ79" s="88">
        <v>0</v>
      </c>
    </row>
    <row r="80" spans="1:52" x14ac:dyDescent="0.35">
      <c r="A80" s="89">
        <f t="shared" si="24"/>
        <v>1879</v>
      </c>
      <c r="B80" s="88">
        <v>70</v>
      </c>
      <c r="C80" s="30">
        <v>310295</v>
      </c>
      <c r="D80" s="30">
        <v>128196</v>
      </c>
      <c r="E80" s="30">
        <v>8681</v>
      </c>
      <c r="F80" s="30">
        <v>92487</v>
      </c>
      <c r="G80" s="30">
        <v>25360</v>
      </c>
      <c r="H80" s="30">
        <v>1668</v>
      </c>
      <c r="I80" s="30">
        <v>182099</v>
      </c>
      <c r="J80" s="30">
        <v>18494</v>
      </c>
      <c r="K80" s="30">
        <v>63418</v>
      </c>
      <c r="L80" s="30">
        <v>97403</v>
      </c>
      <c r="M80" s="30">
        <v>2784</v>
      </c>
      <c r="N80" s="30">
        <v>0</v>
      </c>
      <c r="O80" s="88">
        <f t="shared" si="25"/>
        <v>2.6666666666666665</v>
      </c>
      <c r="P80" s="30">
        <f t="shared" si="26"/>
        <v>1770238.5</v>
      </c>
      <c r="Q80" s="30">
        <f t="shared" si="26"/>
        <v>893587.125</v>
      </c>
      <c r="R80" s="30">
        <f t="shared" si="26"/>
        <v>893553.75</v>
      </c>
      <c r="S80" s="30">
        <f t="shared" si="26"/>
        <v>33.375</v>
      </c>
      <c r="T80" s="30">
        <f t="shared" si="26"/>
        <v>0</v>
      </c>
      <c r="U80" s="30">
        <f t="shared" si="26"/>
        <v>0</v>
      </c>
      <c r="V80" s="30">
        <f t="shared" si="26"/>
        <v>876651.375</v>
      </c>
      <c r="W80" s="30">
        <f t="shared" si="26"/>
        <v>872401.5</v>
      </c>
      <c r="X80" s="30">
        <f t="shared" si="26"/>
        <v>4243.875</v>
      </c>
      <c r="Y80" s="30">
        <f t="shared" si="26"/>
        <v>4.875</v>
      </c>
      <c r="Z80" s="30">
        <f t="shared" si="26"/>
        <v>1.125</v>
      </c>
      <c r="AA80" s="30"/>
      <c r="AB80" s="2">
        <v>70</v>
      </c>
      <c r="AC80" s="36">
        <f t="shared" si="23"/>
        <v>38971587</v>
      </c>
      <c r="AD80" s="36">
        <f t="shared" si="23"/>
        <v>18965934</v>
      </c>
      <c r="AE80" s="36">
        <f t="shared" si="23"/>
        <v>9218385</v>
      </c>
      <c r="AF80" s="36">
        <f t="shared" si="23"/>
        <v>9092324</v>
      </c>
      <c r="AG80" s="36">
        <f t="shared" si="23"/>
        <v>420760</v>
      </c>
      <c r="AH80" s="36">
        <f t="shared" si="23"/>
        <v>234465</v>
      </c>
      <c r="AI80" s="36">
        <f t="shared" si="23"/>
        <v>20005653</v>
      </c>
      <c r="AJ80" s="36">
        <f t="shared" si="23"/>
        <v>8394114</v>
      </c>
      <c r="AK80" s="36">
        <f t="shared" si="23"/>
        <v>9442318</v>
      </c>
      <c r="AL80" s="36">
        <f t="shared" si="23"/>
        <v>1840873</v>
      </c>
      <c r="AM80" s="36">
        <f t="shared" si="23"/>
        <v>328348</v>
      </c>
      <c r="AN80" s="36"/>
      <c r="AO80" s="88">
        <f t="shared" si="21"/>
        <v>0</v>
      </c>
      <c r="AP80" s="88">
        <f t="shared" si="21"/>
        <v>0</v>
      </c>
      <c r="AQ80" s="88" t="e">
        <f t="shared" si="21"/>
        <v>#VALUE!</v>
      </c>
      <c r="AR80" s="88" t="e">
        <f t="shared" si="21"/>
        <v>#VALUE!</v>
      </c>
      <c r="AS80" s="88" t="e">
        <f t="shared" si="21"/>
        <v>#VALUE!</v>
      </c>
      <c r="AT80" s="88" t="e">
        <f t="shared" si="27"/>
        <v>#VALUE!</v>
      </c>
      <c r="AU80" s="88">
        <f t="shared" si="27"/>
        <v>0</v>
      </c>
      <c r="AV80" s="88" t="e">
        <f t="shared" si="27"/>
        <v>#VALUE!</v>
      </c>
      <c r="AW80" s="88" t="e">
        <f t="shared" si="27"/>
        <v>#VALUE!</v>
      </c>
      <c r="AX80" s="88" t="e">
        <f t="shared" si="27"/>
        <v>#VALUE!</v>
      </c>
      <c r="AY80" s="88" t="e">
        <f t="shared" si="27"/>
        <v>#VALUE!</v>
      </c>
      <c r="AZ80" s="88">
        <v>0</v>
      </c>
    </row>
    <row r="81" spans="1:52" x14ac:dyDescent="0.35">
      <c r="A81" s="89">
        <f t="shared" si="24"/>
        <v>1878</v>
      </c>
      <c r="B81" s="88">
        <v>71</v>
      </c>
      <c r="C81" s="30">
        <v>296323</v>
      </c>
      <c r="D81" s="30">
        <v>122432</v>
      </c>
      <c r="E81" s="30">
        <v>8342</v>
      </c>
      <c r="F81" s="30">
        <v>86435</v>
      </c>
      <c r="G81" s="30">
        <v>26196</v>
      </c>
      <c r="H81" s="30">
        <v>1459</v>
      </c>
      <c r="I81" s="30">
        <v>173891</v>
      </c>
      <c r="J81" s="30">
        <v>17578</v>
      </c>
      <c r="K81" s="30">
        <v>56777</v>
      </c>
      <c r="L81" s="30">
        <v>97048</v>
      </c>
      <c r="M81" s="30">
        <v>2488</v>
      </c>
      <c r="N81" s="30">
        <v>0</v>
      </c>
      <c r="O81" s="88">
        <f t="shared" si="25"/>
        <v>2.3333333333333335</v>
      </c>
      <c r="P81" s="30">
        <f t="shared" si="26"/>
        <v>1940252.1428571427</v>
      </c>
      <c r="Q81" s="30">
        <f t="shared" si="26"/>
        <v>987413.57142857136</v>
      </c>
      <c r="R81" s="30">
        <f t="shared" si="26"/>
        <v>815760</v>
      </c>
      <c r="S81" s="30">
        <f t="shared" si="26"/>
        <v>170725.28571428571</v>
      </c>
      <c r="T81" s="30">
        <f t="shared" si="26"/>
        <v>348.85714285714283</v>
      </c>
      <c r="U81" s="30">
        <f t="shared" si="26"/>
        <v>579.42857142857144</v>
      </c>
      <c r="V81" s="30">
        <f t="shared" si="26"/>
        <v>952838.57142857136</v>
      </c>
      <c r="W81" s="30">
        <f t="shared" si="26"/>
        <v>570125.57142857136</v>
      </c>
      <c r="X81" s="30">
        <f t="shared" si="26"/>
        <v>378963.8571428571</v>
      </c>
      <c r="Y81" s="30">
        <f t="shared" si="26"/>
        <v>1438.2857142857142</v>
      </c>
      <c r="Z81" s="30">
        <f t="shared" si="26"/>
        <v>2310.8571428571427</v>
      </c>
      <c r="AA81" s="30"/>
      <c r="AB81" s="2">
        <v>71</v>
      </c>
      <c r="AC81" s="36">
        <f t="shared" si="23"/>
        <v>39267910</v>
      </c>
      <c r="AD81" s="36">
        <f t="shared" si="23"/>
        <v>19088366</v>
      </c>
      <c r="AE81" s="36">
        <f t="shared" si="23"/>
        <v>9226727</v>
      </c>
      <c r="AF81" s="36">
        <f t="shared" si="23"/>
        <v>9178759</v>
      </c>
      <c r="AG81" s="36">
        <f t="shared" si="23"/>
        <v>446956</v>
      </c>
      <c r="AH81" s="36">
        <f t="shared" si="23"/>
        <v>235924</v>
      </c>
      <c r="AI81" s="36">
        <f t="shared" si="23"/>
        <v>20179544</v>
      </c>
      <c r="AJ81" s="36">
        <f t="shared" si="23"/>
        <v>8411692</v>
      </c>
      <c r="AK81" s="36">
        <f t="shared" si="23"/>
        <v>9499095</v>
      </c>
      <c r="AL81" s="36">
        <f t="shared" si="23"/>
        <v>1937921</v>
      </c>
      <c r="AM81" s="36">
        <f t="shared" si="23"/>
        <v>330836</v>
      </c>
      <c r="AN81" s="36"/>
      <c r="AO81" s="88">
        <f t="shared" si="21"/>
        <v>0</v>
      </c>
      <c r="AP81" s="88">
        <f t="shared" si="21"/>
        <v>0</v>
      </c>
      <c r="AQ81" s="88" t="e">
        <f t="shared" si="21"/>
        <v>#VALUE!</v>
      </c>
      <c r="AR81" s="88" t="e">
        <f t="shared" si="21"/>
        <v>#VALUE!</v>
      </c>
      <c r="AS81" s="88" t="e">
        <f t="shared" si="21"/>
        <v>#VALUE!</v>
      </c>
      <c r="AT81" s="88" t="e">
        <f t="shared" si="27"/>
        <v>#VALUE!</v>
      </c>
      <c r="AU81" s="88">
        <f t="shared" si="27"/>
        <v>0</v>
      </c>
      <c r="AV81" s="88" t="e">
        <f t="shared" si="27"/>
        <v>#VALUE!</v>
      </c>
      <c r="AW81" s="88" t="e">
        <f t="shared" si="27"/>
        <v>#VALUE!</v>
      </c>
      <c r="AX81" s="88" t="e">
        <f t="shared" si="27"/>
        <v>#VALUE!</v>
      </c>
      <c r="AY81" s="88" t="e">
        <f t="shared" si="27"/>
        <v>#VALUE!</v>
      </c>
      <c r="AZ81" s="88">
        <v>0</v>
      </c>
    </row>
    <row r="82" spans="1:52" x14ac:dyDescent="0.35">
      <c r="A82" s="89">
        <f t="shared" si="24"/>
        <v>1877</v>
      </c>
      <c r="B82" s="88">
        <v>72</v>
      </c>
      <c r="C82" s="30">
        <v>286180</v>
      </c>
      <c r="D82" s="30">
        <v>118784</v>
      </c>
      <c r="E82" s="30">
        <v>8072</v>
      </c>
      <c r="F82" s="30">
        <v>81601</v>
      </c>
      <c r="G82" s="30">
        <v>27756</v>
      </c>
      <c r="H82" s="30">
        <v>1355</v>
      </c>
      <c r="I82" s="30">
        <v>167396</v>
      </c>
      <c r="J82" s="30">
        <v>17008</v>
      </c>
      <c r="K82" s="30">
        <v>50808</v>
      </c>
      <c r="L82" s="30">
        <v>97232</v>
      </c>
      <c r="M82" s="30">
        <v>2348</v>
      </c>
      <c r="N82" s="30">
        <v>0</v>
      </c>
      <c r="O82" s="88">
        <f t="shared" si="25"/>
        <v>5</v>
      </c>
      <c r="P82" s="30">
        <f t="shared" si="26"/>
        <v>1628204.6</v>
      </c>
      <c r="Q82" s="30">
        <f t="shared" si="26"/>
        <v>813575.6</v>
      </c>
      <c r="R82" s="30">
        <f t="shared" si="26"/>
        <v>195151.4</v>
      </c>
      <c r="S82" s="30">
        <f t="shared" si="26"/>
        <v>598022</v>
      </c>
      <c r="T82" s="30">
        <f t="shared" si="26"/>
        <v>4610.8</v>
      </c>
      <c r="U82" s="30">
        <f t="shared" si="26"/>
        <v>15791.4</v>
      </c>
      <c r="V82" s="30">
        <f t="shared" si="26"/>
        <v>814629</v>
      </c>
      <c r="W82" s="30">
        <f t="shared" si="26"/>
        <v>125671.2</v>
      </c>
      <c r="X82" s="30">
        <f t="shared" si="26"/>
        <v>646873.80000000005</v>
      </c>
      <c r="Y82" s="30">
        <f t="shared" si="26"/>
        <v>17320.8</v>
      </c>
      <c r="Z82" s="30">
        <f t="shared" si="26"/>
        <v>24763.200000000001</v>
      </c>
      <c r="AA82" s="30"/>
      <c r="AB82" s="2">
        <v>72</v>
      </c>
      <c r="AC82" s="36">
        <f t="shared" si="23"/>
        <v>39554090</v>
      </c>
      <c r="AD82" s="36">
        <f t="shared" si="23"/>
        <v>19207150</v>
      </c>
      <c r="AE82" s="36">
        <f t="shared" si="23"/>
        <v>9234799</v>
      </c>
      <c r="AF82" s="36">
        <f t="shared" si="23"/>
        <v>9260360</v>
      </c>
      <c r="AG82" s="36">
        <f t="shared" si="23"/>
        <v>474712</v>
      </c>
      <c r="AH82" s="36">
        <f t="shared" si="23"/>
        <v>237279</v>
      </c>
      <c r="AI82" s="36">
        <f t="shared" si="23"/>
        <v>20346940</v>
      </c>
      <c r="AJ82" s="36">
        <f t="shared" si="23"/>
        <v>8428700</v>
      </c>
      <c r="AK82" s="36">
        <f t="shared" si="23"/>
        <v>9549903</v>
      </c>
      <c r="AL82" s="36">
        <f t="shared" si="23"/>
        <v>2035153</v>
      </c>
      <c r="AM82" s="36">
        <f t="shared" si="23"/>
        <v>333184</v>
      </c>
      <c r="AN82" s="36"/>
      <c r="AO82" s="88">
        <f t="shared" si="21"/>
        <v>0</v>
      </c>
      <c r="AP82" s="88">
        <f t="shared" si="21"/>
        <v>0</v>
      </c>
      <c r="AQ82" s="88" t="e">
        <f t="shared" si="21"/>
        <v>#VALUE!</v>
      </c>
      <c r="AR82" s="88" t="e">
        <f t="shared" si="21"/>
        <v>#VALUE!</v>
      </c>
      <c r="AS82" s="88" t="e">
        <f t="shared" si="21"/>
        <v>#VALUE!</v>
      </c>
      <c r="AT82" s="88" t="e">
        <f t="shared" si="27"/>
        <v>#VALUE!</v>
      </c>
      <c r="AU82" s="88">
        <f t="shared" si="27"/>
        <v>0</v>
      </c>
      <c r="AV82" s="88" t="e">
        <f t="shared" si="27"/>
        <v>#VALUE!</v>
      </c>
      <c r="AW82" s="88" t="e">
        <f t="shared" si="27"/>
        <v>#VALUE!</v>
      </c>
      <c r="AX82" s="88" t="e">
        <f t="shared" si="27"/>
        <v>#VALUE!</v>
      </c>
      <c r="AY82" s="88" t="e">
        <f t="shared" si="27"/>
        <v>#VALUE!</v>
      </c>
      <c r="AZ82" s="88">
        <v>0</v>
      </c>
    </row>
    <row r="83" spans="1:52" x14ac:dyDescent="0.35">
      <c r="A83" s="89">
        <f t="shared" si="24"/>
        <v>1876</v>
      </c>
      <c r="B83" s="88">
        <v>73</v>
      </c>
      <c r="C83" s="30">
        <v>275430</v>
      </c>
      <c r="D83" s="30">
        <v>112813</v>
      </c>
      <c r="E83" s="30">
        <v>7683</v>
      </c>
      <c r="F83" s="30">
        <v>75373</v>
      </c>
      <c r="G83" s="30">
        <v>28536</v>
      </c>
      <c r="H83" s="30">
        <v>1221</v>
      </c>
      <c r="I83" s="30">
        <v>162617</v>
      </c>
      <c r="J83" s="30">
        <v>16539</v>
      </c>
      <c r="K83" s="30">
        <v>45263</v>
      </c>
      <c r="L83" s="30">
        <v>98717</v>
      </c>
      <c r="M83" s="30">
        <v>2098</v>
      </c>
      <c r="N83" s="30">
        <v>0</v>
      </c>
      <c r="O83" s="88">
        <f t="shared" si="25"/>
        <v>5</v>
      </c>
      <c r="P83" s="30">
        <f t="shared" si="26"/>
        <v>1751434.6</v>
      </c>
      <c r="Q83" s="30">
        <f t="shared" si="26"/>
        <v>854080.2</v>
      </c>
      <c r="R83" s="30">
        <f t="shared" si="26"/>
        <v>90602.8</v>
      </c>
      <c r="S83" s="30">
        <f t="shared" si="26"/>
        <v>716961.8</v>
      </c>
      <c r="T83" s="30">
        <f t="shared" si="26"/>
        <v>24089.200000000001</v>
      </c>
      <c r="U83" s="30">
        <f t="shared" si="26"/>
        <v>22426.400000000001</v>
      </c>
      <c r="V83" s="30">
        <f t="shared" si="26"/>
        <v>897354.4</v>
      </c>
      <c r="W83" s="30">
        <f t="shared" si="26"/>
        <v>100436.2</v>
      </c>
      <c r="X83" s="30">
        <f t="shared" si="26"/>
        <v>681576.4</v>
      </c>
      <c r="Y83" s="30">
        <f t="shared" si="26"/>
        <v>89548.6</v>
      </c>
      <c r="Z83" s="30">
        <f t="shared" si="26"/>
        <v>25793.200000000001</v>
      </c>
      <c r="AA83" s="30"/>
      <c r="AB83" s="2">
        <v>73</v>
      </c>
      <c r="AC83" s="36">
        <f t="shared" si="23"/>
        <v>39829520</v>
      </c>
      <c r="AD83" s="36">
        <f t="shared" si="23"/>
        <v>19319963</v>
      </c>
      <c r="AE83" s="36">
        <f t="shared" si="23"/>
        <v>9242482</v>
      </c>
      <c r="AF83" s="36">
        <f t="shared" si="23"/>
        <v>9335733</v>
      </c>
      <c r="AG83" s="36">
        <f t="shared" si="23"/>
        <v>503248</v>
      </c>
      <c r="AH83" s="36">
        <f t="shared" si="23"/>
        <v>238500</v>
      </c>
      <c r="AI83" s="36">
        <f t="shared" si="23"/>
        <v>20509557</v>
      </c>
      <c r="AJ83" s="36">
        <f t="shared" si="23"/>
        <v>8445239</v>
      </c>
      <c r="AK83" s="36">
        <f t="shared" si="23"/>
        <v>9595166</v>
      </c>
      <c r="AL83" s="36">
        <f t="shared" si="23"/>
        <v>2133870</v>
      </c>
      <c r="AM83" s="36">
        <f t="shared" si="23"/>
        <v>335282</v>
      </c>
      <c r="AN83" s="36"/>
      <c r="AO83" s="88">
        <f t="shared" si="21"/>
        <v>0</v>
      </c>
      <c r="AP83" s="88">
        <f t="shared" si="21"/>
        <v>0</v>
      </c>
      <c r="AQ83" s="88" t="e">
        <f t="shared" si="21"/>
        <v>#VALUE!</v>
      </c>
      <c r="AR83" s="88" t="e">
        <f t="shared" si="21"/>
        <v>#VALUE!</v>
      </c>
      <c r="AS83" s="88" t="e">
        <f t="shared" si="21"/>
        <v>#VALUE!</v>
      </c>
      <c r="AT83" s="88" t="e">
        <f t="shared" si="27"/>
        <v>#VALUE!</v>
      </c>
      <c r="AU83" s="88">
        <f t="shared" si="27"/>
        <v>0</v>
      </c>
      <c r="AV83" s="88" t="e">
        <f t="shared" si="27"/>
        <v>#VALUE!</v>
      </c>
      <c r="AW83" s="88" t="e">
        <f t="shared" si="27"/>
        <v>#VALUE!</v>
      </c>
      <c r="AX83" s="88" t="e">
        <f t="shared" si="27"/>
        <v>#VALUE!</v>
      </c>
      <c r="AY83" s="88" t="e">
        <f t="shared" si="27"/>
        <v>#VALUE!</v>
      </c>
      <c r="AZ83" s="88">
        <v>0</v>
      </c>
    </row>
    <row r="84" spans="1:52" x14ac:dyDescent="0.35">
      <c r="A84" s="89">
        <f t="shared" si="24"/>
        <v>1875</v>
      </c>
      <c r="B84" s="88">
        <v>74</v>
      </c>
      <c r="C84" s="30">
        <v>253037</v>
      </c>
      <c r="D84" s="30">
        <v>102574</v>
      </c>
      <c r="E84" s="30">
        <v>6867</v>
      </c>
      <c r="F84" s="30">
        <v>66383</v>
      </c>
      <c r="G84" s="30">
        <v>28214</v>
      </c>
      <c r="H84" s="30">
        <v>1110</v>
      </c>
      <c r="I84" s="30">
        <v>150463</v>
      </c>
      <c r="J84" s="30">
        <v>15308</v>
      </c>
      <c r="K84" s="30">
        <v>38635</v>
      </c>
      <c r="L84" s="30">
        <v>94659</v>
      </c>
      <c r="M84" s="30">
        <v>1861</v>
      </c>
      <c r="N84" s="30">
        <v>0</v>
      </c>
      <c r="O84" s="88">
        <f t="shared" si="25"/>
        <v>3.3333333333333335</v>
      </c>
      <c r="P84" s="30">
        <f t="shared" si="26"/>
        <v>1275767.7</v>
      </c>
      <c r="Q84" s="30">
        <f t="shared" si="26"/>
        <v>535302.6</v>
      </c>
      <c r="R84" s="30">
        <f t="shared" si="26"/>
        <v>38387.1</v>
      </c>
      <c r="S84" s="30">
        <f t="shared" si="26"/>
        <v>445063.8</v>
      </c>
      <c r="T84" s="30">
        <f t="shared" si="26"/>
        <v>42785.7</v>
      </c>
      <c r="U84" s="30">
        <f t="shared" si="26"/>
        <v>9066</v>
      </c>
      <c r="V84" s="30">
        <f t="shared" si="26"/>
        <v>740465.1</v>
      </c>
      <c r="W84" s="30">
        <f t="shared" si="26"/>
        <v>83971.8</v>
      </c>
      <c r="X84" s="30">
        <f t="shared" si="26"/>
        <v>423067.5</v>
      </c>
      <c r="Y84" s="30">
        <f t="shared" si="26"/>
        <v>218464.8</v>
      </c>
      <c r="Z84" s="30">
        <f t="shared" si="26"/>
        <v>14961</v>
      </c>
      <c r="AA84" s="30"/>
      <c r="AB84" s="2">
        <v>74</v>
      </c>
      <c r="AC84" s="36">
        <f t="shared" si="23"/>
        <v>40082557</v>
      </c>
      <c r="AD84" s="36">
        <f t="shared" si="23"/>
        <v>19422537</v>
      </c>
      <c r="AE84" s="36">
        <f t="shared" si="23"/>
        <v>9249349</v>
      </c>
      <c r="AF84" s="36">
        <f t="shared" si="23"/>
        <v>9402116</v>
      </c>
      <c r="AG84" s="36">
        <f t="shared" si="23"/>
        <v>531462</v>
      </c>
      <c r="AH84" s="36">
        <f t="shared" si="23"/>
        <v>239610</v>
      </c>
      <c r="AI84" s="36">
        <f t="shared" si="23"/>
        <v>20660020</v>
      </c>
      <c r="AJ84" s="36">
        <f t="shared" si="23"/>
        <v>8460547</v>
      </c>
      <c r="AK84" s="36">
        <f t="shared" si="23"/>
        <v>9633801</v>
      </c>
      <c r="AL84" s="36">
        <f t="shared" si="23"/>
        <v>2228529</v>
      </c>
      <c r="AM84" s="36">
        <f t="shared" si="23"/>
        <v>337143</v>
      </c>
      <c r="AN84" s="36"/>
      <c r="AO84" s="88">
        <f t="shared" si="21"/>
        <v>0</v>
      </c>
      <c r="AP84" s="88">
        <f t="shared" si="21"/>
        <v>0</v>
      </c>
      <c r="AQ84" s="88" t="e">
        <f t="shared" si="21"/>
        <v>#VALUE!</v>
      </c>
      <c r="AR84" s="88" t="e">
        <f t="shared" si="21"/>
        <v>#VALUE!</v>
      </c>
      <c r="AS84" s="88" t="e">
        <f t="shared" si="21"/>
        <v>#VALUE!</v>
      </c>
      <c r="AT84" s="88" t="e">
        <f t="shared" si="27"/>
        <v>#VALUE!</v>
      </c>
      <c r="AU84" s="88">
        <f t="shared" si="27"/>
        <v>0</v>
      </c>
      <c r="AV84" s="88" t="e">
        <f t="shared" si="27"/>
        <v>#VALUE!</v>
      </c>
      <c r="AW84" s="88" t="e">
        <f t="shared" si="27"/>
        <v>#VALUE!</v>
      </c>
      <c r="AX84" s="88" t="e">
        <f t="shared" si="27"/>
        <v>#VALUE!</v>
      </c>
      <c r="AY84" s="88" t="e">
        <f t="shared" si="27"/>
        <v>#VALUE!</v>
      </c>
      <c r="AZ84" s="88">
        <v>0</v>
      </c>
    </row>
    <row r="85" spans="1:52" x14ac:dyDescent="0.35">
      <c r="A85" s="89">
        <f t="shared" si="24"/>
        <v>1874</v>
      </c>
      <c r="B85" s="88">
        <v>75</v>
      </c>
      <c r="C85" s="30">
        <v>230461</v>
      </c>
      <c r="D85" s="30">
        <v>92623</v>
      </c>
      <c r="E85" s="30">
        <v>6003</v>
      </c>
      <c r="F85" s="30">
        <v>58230</v>
      </c>
      <c r="G85" s="30">
        <v>27471</v>
      </c>
      <c r="H85" s="30">
        <v>919</v>
      </c>
      <c r="I85" s="30">
        <v>137838</v>
      </c>
      <c r="J85" s="30">
        <v>13925</v>
      </c>
      <c r="K85" s="30">
        <v>32455</v>
      </c>
      <c r="L85" s="30">
        <v>89848</v>
      </c>
      <c r="M85" s="30">
        <v>1610</v>
      </c>
      <c r="N85" s="30">
        <v>0</v>
      </c>
      <c r="O85" s="88">
        <f t="shared" si="25"/>
        <v>5</v>
      </c>
      <c r="P85" s="30">
        <f t="shared" si="26"/>
        <v>815448</v>
      </c>
      <c r="Q85" s="30">
        <f t="shared" si="26"/>
        <v>331098.59999999998</v>
      </c>
      <c r="R85" s="30">
        <f t="shared" si="26"/>
        <v>22462.2</v>
      </c>
      <c r="S85" s="30">
        <f t="shared" si="26"/>
        <v>231513</v>
      </c>
      <c r="T85" s="30">
        <f t="shared" si="26"/>
        <v>73087.399999999994</v>
      </c>
      <c r="U85" s="30">
        <f t="shared" si="26"/>
        <v>4036</v>
      </c>
      <c r="V85" s="30">
        <f t="shared" si="26"/>
        <v>484349.4</v>
      </c>
      <c r="W85" s="30">
        <f t="shared" si="26"/>
        <v>49092.6</v>
      </c>
      <c r="X85" s="30">
        <f t="shared" si="26"/>
        <v>158789.6</v>
      </c>
      <c r="Y85" s="30">
        <f t="shared" si="26"/>
        <v>269470.40000000002</v>
      </c>
      <c r="Z85" s="30">
        <f t="shared" si="26"/>
        <v>6996.8</v>
      </c>
      <c r="AA85" s="30"/>
      <c r="AB85" s="2">
        <v>75</v>
      </c>
      <c r="AC85" s="36">
        <f t="shared" si="23"/>
        <v>40313018</v>
      </c>
      <c r="AD85" s="36">
        <f t="shared" si="23"/>
        <v>19515160</v>
      </c>
      <c r="AE85" s="36">
        <f t="shared" si="23"/>
        <v>9255352</v>
      </c>
      <c r="AF85" s="36">
        <f t="shared" si="23"/>
        <v>9460346</v>
      </c>
      <c r="AG85" s="36">
        <f t="shared" si="23"/>
        <v>558933</v>
      </c>
      <c r="AH85" s="36">
        <f t="shared" si="23"/>
        <v>240529</v>
      </c>
      <c r="AI85" s="36">
        <f t="shared" si="23"/>
        <v>20797858</v>
      </c>
      <c r="AJ85" s="36">
        <f t="shared" si="23"/>
        <v>8474472</v>
      </c>
      <c r="AK85" s="36">
        <f t="shared" si="23"/>
        <v>9666256</v>
      </c>
      <c r="AL85" s="36">
        <f t="shared" si="23"/>
        <v>2318377</v>
      </c>
      <c r="AM85" s="36">
        <f t="shared" si="23"/>
        <v>338753</v>
      </c>
      <c r="AN85" s="36"/>
      <c r="AO85" s="88">
        <f t="shared" si="21"/>
        <v>0</v>
      </c>
      <c r="AP85" s="88">
        <f t="shared" si="21"/>
        <v>0</v>
      </c>
      <c r="AQ85" s="88" t="e">
        <f t="shared" si="21"/>
        <v>#VALUE!</v>
      </c>
      <c r="AR85" s="88" t="e">
        <f t="shared" si="21"/>
        <v>#VALUE!</v>
      </c>
      <c r="AS85" s="88" t="e">
        <f t="shared" si="21"/>
        <v>#VALUE!</v>
      </c>
      <c r="AT85" s="88" t="e">
        <f t="shared" si="27"/>
        <v>#VALUE!</v>
      </c>
      <c r="AU85" s="88">
        <f t="shared" si="27"/>
        <v>0</v>
      </c>
      <c r="AV85" s="88" t="e">
        <f t="shared" si="27"/>
        <v>#VALUE!</v>
      </c>
      <c r="AW85" s="88" t="e">
        <f t="shared" si="27"/>
        <v>#VALUE!</v>
      </c>
      <c r="AX85" s="88" t="e">
        <f t="shared" si="27"/>
        <v>#VALUE!</v>
      </c>
      <c r="AY85" s="88" t="e">
        <f t="shared" si="27"/>
        <v>#VALUE!</v>
      </c>
      <c r="AZ85" s="88">
        <v>0</v>
      </c>
    </row>
    <row r="86" spans="1:52" x14ac:dyDescent="0.35">
      <c r="A86" s="89">
        <f t="shared" si="24"/>
        <v>1873</v>
      </c>
      <c r="B86" s="88">
        <v>76</v>
      </c>
      <c r="C86" s="30">
        <v>206121</v>
      </c>
      <c r="D86" s="30">
        <v>82118</v>
      </c>
      <c r="E86" s="30">
        <v>5360</v>
      </c>
      <c r="F86" s="30">
        <v>49901</v>
      </c>
      <c r="G86" s="30">
        <v>26065</v>
      </c>
      <c r="H86" s="30">
        <v>792</v>
      </c>
      <c r="I86" s="30">
        <v>124003</v>
      </c>
      <c r="J86" s="30">
        <v>12514</v>
      </c>
      <c r="K86" s="30">
        <v>26353</v>
      </c>
      <c r="L86" s="30">
        <v>83744</v>
      </c>
      <c r="M86" s="30">
        <v>1392</v>
      </c>
      <c r="N86" s="30">
        <v>0</v>
      </c>
      <c r="O86" s="88">
        <f t="shared" si="25"/>
        <v>6.666666666666667</v>
      </c>
      <c r="P86" s="30">
        <f>P23/$O86</f>
        <v>97480.2</v>
      </c>
      <c r="Q86" s="30">
        <f t="shared" si="26"/>
        <v>33346.199999999997</v>
      </c>
      <c r="R86" s="30">
        <f t="shared" si="26"/>
        <v>1692</v>
      </c>
      <c r="S86" s="30">
        <f t="shared" si="26"/>
        <v>12104.4</v>
      </c>
      <c r="T86" s="30">
        <f t="shared" si="26"/>
        <v>12697.8</v>
      </c>
      <c r="U86" s="30">
        <f t="shared" si="26"/>
        <v>167.85</v>
      </c>
      <c r="V86" s="30">
        <f t="shared" si="26"/>
        <v>64134</v>
      </c>
      <c r="W86" s="30">
        <f t="shared" si="26"/>
        <v>4832.25</v>
      </c>
      <c r="X86" s="30">
        <f t="shared" si="26"/>
        <v>4439.55</v>
      </c>
      <c r="Y86" s="30">
        <f t="shared" si="26"/>
        <v>38527.35</v>
      </c>
      <c r="Z86" s="30">
        <f t="shared" si="26"/>
        <v>388.95</v>
      </c>
      <c r="AA86" s="30"/>
      <c r="AB86" s="2">
        <v>76</v>
      </c>
      <c r="AC86" s="36">
        <f t="shared" si="23"/>
        <v>40519139</v>
      </c>
      <c r="AD86" s="36">
        <f t="shared" si="23"/>
        <v>19597278</v>
      </c>
      <c r="AE86" s="36">
        <f t="shared" si="23"/>
        <v>9260712</v>
      </c>
      <c r="AF86" s="36">
        <f t="shared" si="23"/>
        <v>9510247</v>
      </c>
      <c r="AG86" s="36">
        <f t="shared" si="23"/>
        <v>584998</v>
      </c>
      <c r="AH86" s="36">
        <f t="shared" si="23"/>
        <v>241321</v>
      </c>
      <c r="AI86" s="36">
        <f t="shared" si="23"/>
        <v>20921861</v>
      </c>
      <c r="AJ86" s="36">
        <f t="shared" si="23"/>
        <v>8486986</v>
      </c>
      <c r="AK86" s="36">
        <f t="shared" si="23"/>
        <v>9692609</v>
      </c>
      <c r="AL86" s="36">
        <f t="shared" si="23"/>
        <v>2402121</v>
      </c>
      <c r="AM86" s="36">
        <f t="shared" si="23"/>
        <v>340145</v>
      </c>
      <c r="AN86" s="36"/>
      <c r="AO86" s="88">
        <f t="shared" si="21"/>
        <v>0</v>
      </c>
      <c r="AP86" s="88">
        <f t="shared" si="21"/>
        <v>0</v>
      </c>
      <c r="AQ86" s="88" t="e">
        <f t="shared" si="21"/>
        <v>#VALUE!</v>
      </c>
      <c r="AR86" s="88" t="e">
        <f t="shared" si="21"/>
        <v>#VALUE!</v>
      </c>
      <c r="AS86" s="88" t="e">
        <f t="shared" si="21"/>
        <v>#VALUE!</v>
      </c>
      <c r="AT86" s="88" t="e">
        <f t="shared" si="27"/>
        <v>#VALUE!</v>
      </c>
      <c r="AU86" s="88">
        <f t="shared" si="27"/>
        <v>0</v>
      </c>
      <c r="AV86" s="88" t="e">
        <f t="shared" si="27"/>
        <v>#VALUE!</v>
      </c>
      <c r="AW86" s="88" t="e">
        <f t="shared" si="27"/>
        <v>#VALUE!</v>
      </c>
      <c r="AX86" s="88" t="e">
        <f t="shared" si="27"/>
        <v>#VALUE!</v>
      </c>
      <c r="AY86" s="88" t="e">
        <f t="shared" si="27"/>
        <v>#VALUE!</v>
      </c>
      <c r="AZ86" s="88">
        <v>0</v>
      </c>
    </row>
    <row r="87" spans="1:52" x14ac:dyDescent="0.35">
      <c r="A87" s="89">
        <f t="shared" si="24"/>
        <v>1872</v>
      </c>
      <c r="B87" s="88">
        <v>77</v>
      </c>
      <c r="C87" s="30">
        <v>194337</v>
      </c>
      <c r="D87" s="30">
        <v>76346</v>
      </c>
      <c r="E87" s="30">
        <v>4947</v>
      </c>
      <c r="F87" s="30">
        <v>44622</v>
      </c>
      <c r="G87" s="30">
        <v>26102</v>
      </c>
      <c r="H87" s="30">
        <v>675</v>
      </c>
      <c r="I87" s="30">
        <v>117991</v>
      </c>
      <c r="J87" s="30">
        <v>11796</v>
      </c>
      <c r="K87" s="30">
        <v>22157</v>
      </c>
      <c r="L87" s="30">
        <v>82780</v>
      </c>
      <c r="M87" s="30">
        <v>1258</v>
      </c>
      <c r="N87" s="30">
        <v>0</v>
      </c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2">
        <v>77</v>
      </c>
      <c r="AC87" s="36">
        <f t="shared" si="23"/>
        <v>40713476</v>
      </c>
      <c r="AD87" s="36">
        <f t="shared" si="23"/>
        <v>19673624</v>
      </c>
      <c r="AE87" s="36">
        <f t="shared" si="23"/>
        <v>9265659</v>
      </c>
      <c r="AF87" s="36">
        <f t="shared" si="23"/>
        <v>9554869</v>
      </c>
      <c r="AG87" s="36">
        <f t="shared" si="23"/>
        <v>611100</v>
      </c>
      <c r="AH87" s="36">
        <f t="shared" si="23"/>
        <v>241996</v>
      </c>
      <c r="AI87" s="36">
        <f t="shared" si="23"/>
        <v>21039852</v>
      </c>
      <c r="AJ87" s="36">
        <f t="shared" si="23"/>
        <v>8498782</v>
      </c>
      <c r="AK87" s="36">
        <f t="shared" si="23"/>
        <v>9714766</v>
      </c>
      <c r="AL87" s="36">
        <f t="shared" si="23"/>
        <v>2484901</v>
      </c>
      <c r="AM87" s="36">
        <f t="shared" si="23"/>
        <v>341403</v>
      </c>
      <c r="AN87" s="36"/>
      <c r="AO87" s="88">
        <f t="shared" si="21"/>
        <v>0</v>
      </c>
      <c r="AP87" s="88">
        <f t="shared" si="21"/>
        <v>0</v>
      </c>
      <c r="AQ87" s="88" t="e">
        <f t="shared" si="21"/>
        <v>#VALUE!</v>
      </c>
      <c r="AR87" s="88" t="e">
        <f t="shared" si="21"/>
        <v>#VALUE!</v>
      </c>
      <c r="AS87" s="88" t="e">
        <f t="shared" si="21"/>
        <v>#VALUE!</v>
      </c>
      <c r="AT87" s="88" t="e">
        <f t="shared" si="27"/>
        <v>#VALUE!</v>
      </c>
      <c r="AU87" s="88">
        <f t="shared" si="27"/>
        <v>0</v>
      </c>
      <c r="AV87" s="88" t="e">
        <f t="shared" si="27"/>
        <v>#VALUE!</v>
      </c>
      <c r="AW87" s="88" t="e">
        <f t="shared" si="27"/>
        <v>#VALUE!</v>
      </c>
      <c r="AX87" s="88" t="e">
        <f t="shared" si="27"/>
        <v>#VALUE!</v>
      </c>
      <c r="AY87" s="88" t="e">
        <f t="shared" si="27"/>
        <v>#VALUE!</v>
      </c>
      <c r="AZ87" s="88">
        <v>0</v>
      </c>
    </row>
    <row r="88" spans="1:52" x14ac:dyDescent="0.35">
      <c r="A88" s="89">
        <f t="shared" si="24"/>
        <v>1871</v>
      </c>
      <c r="B88" s="88">
        <v>78</v>
      </c>
      <c r="C88" s="30">
        <v>142281</v>
      </c>
      <c r="D88" s="30">
        <v>55501</v>
      </c>
      <c r="E88" s="30">
        <v>3614</v>
      </c>
      <c r="F88" s="30">
        <v>31013</v>
      </c>
      <c r="G88" s="30">
        <v>20424</v>
      </c>
      <c r="H88" s="30">
        <v>450</v>
      </c>
      <c r="I88" s="30">
        <v>86780</v>
      </c>
      <c r="J88" s="30">
        <v>8797</v>
      </c>
      <c r="K88" s="30">
        <v>14372</v>
      </c>
      <c r="L88" s="30">
        <v>62757</v>
      </c>
      <c r="M88" s="30">
        <v>854</v>
      </c>
      <c r="N88" s="30">
        <v>0</v>
      </c>
      <c r="O88" s="79" t="s">
        <v>73</v>
      </c>
      <c r="P88" s="88" t="s">
        <v>74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2">
        <v>78</v>
      </c>
      <c r="AC88" s="36">
        <f t="shared" si="23"/>
        <v>40855757</v>
      </c>
      <c r="AD88" s="36">
        <f t="shared" si="23"/>
        <v>19729125</v>
      </c>
      <c r="AE88" s="36">
        <f t="shared" si="23"/>
        <v>9269273</v>
      </c>
      <c r="AF88" s="36">
        <f t="shared" si="23"/>
        <v>9585882</v>
      </c>
      <c r="AG88" s="36">
        <f t="shared" si="23"/>
        <v>631524</v>
      </c>
      <c r="AH88" s="36">
        <f t="shared" si="23"/>
        <v>242446</v>
      </c>
      <c r="AI88" s="36">
        <f t="shared" si="23"/>
        <v>21126632</v>
      </c>
      <c r="AJ88" s="36">
        <f t="shared" si="23"/>
        <v>8507579</v>
      </c>
      <c r="AK88" s="36">
        <f t="shared" si="23"/>
        <v>9729138</v>
      </c>
      <c r="AL88" s="36">
        <f t="shared" si="23"/>
        <v>2547658</v>
      </c>
      <c r="AM88" s="36">
        <f t="shared" si="23"/>
        <v>342257</v>
      </c>
      <c r="AN88" s="36"/>
      <c r="AO88" s="88">
        <f t="shared" si="21"/>
        <v>0</v>
      </c>
      <c r="AP88" s="88">
        <f t="shared" si="21"/>
        <v>0</v>
      </c>
      <c r="AQ88" s="88" t="e">
        <f t="shared" si="21"/>
        <v>#VALUE!</v>
      </c>
      <c r="AR88" s="88" t="e">
        <f t="shared" si="21"/>
        <v>#VALUE!</v>
      </c>
      <c r="AS88" s="88" t="e">
        <f t="shared" si="21"/>
        <v>#VALUE!</v>
      </c>
      <c r="AT88" s="88" t="e">
        <f t="shared" si="27"/>
        <v>#VALUE!</v>
      </c>
      <c r="AU88" s="88">
        <f t="shared" si="27"/>
        <v>0</v>
      </c>
      <c r="AV88" s="88" t="e">
        <f t="shared" si="27"/>
        <v>#VALUE!</v>
      </c>
      <c r="AW88" s="88" t="e">
        <f t="shared" si="27"/>
        <v>#VALUE!</v>
      </c>
      <c r="AX88" s="88" t="e">
        <f t="shared" si="27"/>
        <v>#VALUE!</v>
      </c>
      <c r="AY88" s="88" t="e">
        <f t="shared" si="27"/>
        <v>#VALUE!</v>
      </c>
      <c r="AZ88" s="88">
        <v>0</v>
      </c>
    </row>
    <row r="89" spans="1:52" x14ac:dyDescent="0.35">
      <c r="A89" s="89">
        <f t="shared" si="24"/>
        <v>1870</v>
      </c>
      <c r="B89" s="88">
        <v>79</v>
      </c>
      <c r="C89" s="30">
        <v>141633</v>
      </c>
      <c r="D89" s="30">
        <v>53248</v>
      </c>
      <c r="E89" s="30">
        <v>3411</v>
      </c>
      <c r="F89" s="30">
        <v>28596</v>
      </c>
      <c r="G89" s="30">
        <v>20846</v>
      </c>
      <c r="H89" s="30">
        <v>395</v>
      </c>
      <c r="I89" s="30">
        <v>88385</v>
      </c>
      <c r="J89" s="30">
        <v>9133</v>
      </c>
      <c r="K89" s="30">
        <v>12852</v>
      </c>
      <c r="L89" s="30">
        <v>65626</v>
      </c>
      <c r="M89" s="30">
        <v>774</v>
      </c>
      <c r="N89" s="30">
        <v>0</v>
      </c>
      <c r="O89" s="83">
        <v>0</v>
      </c>
      <c r="P89" s="84">
        <v>0</v>
      </c>
      <c r="Q89" s="84">
        <v>0</v>
      </c>
      <c r="R89" s="84">
        <v>0</v>
      </c>
      <c r="S89" s="84">
        <v>0</v>
      </c>
      <c r="T89" s="84">
        <v>0</v>
      </c>
      <c r="U89" s="84">
        <v>0</v>
      </c>
      <c r="V89" s="84">
        <v>0</v>
      </c>
      <c r="W89" s="84">
        <v>0</v>
      </c>
      <c r="X89" s="84">
        <v>0</v>
      </c>
      <c r="Y89" s="84">
        <v>0</v>
      </c>
      <c r="Z89" s="84">
        <v>0</v>
      </c>
      <c r="AA89" s="30"/>
      <c r="AB89" s="2">
        <v>79</v>
      </c>
      <c r="AC89" s="36">
        <f t="shared" si="23"/>
        <v>40997390</v>
      </c>
      <c r="AD89" s="36">
        <f t="shared" si="23"/>
        <v>19782373</v>
      </c>
      <c r="AE89" s="36">
        <f t="shared" si="23"/>
        <v>9272684</v>
      </c>
      <c r="AF89" s="36">
        <f t="shared" si="23"/>
        <v>9614478</v>
      </c>
      <c r="AG89" s="36">
        <f t="shared" si="23"/>
        <v>652370</v>
      </c>
      <c r="AH89" s="36">
        <f t="shared" si="23"/>
        <v>242841</v>
      </c>
      <c r="AI89" s="36">
        <f t="shared" si="23"/>
        <v>21215017</v>
      </c>
      <c r="AJ89" s="36">
        <f t="shared" si="23"/>
        <v>8516712</v>
      </c>
      <c r="AK89" s="36">
        <f t="shared" si="23"/>
        <v>9741990</v>
      </c>
      <c r="AL89" s="36">
        <f t="shared" si="23"/>
        <v>2613284</v>
      </c>
      <c r="AM89" s="36">
        <f t="shared" si="23"/>
        <v>343031</v>
      </c>
      <c r="AN89" s="36"/>
      <c r="AO89" s="88">
        <f t="shared" si="21"/>
        <v>0</v>
      </c>
      <c r="AP89" s="88">
        <f t="shared" si="21"/>
        <v>0</v>
      </c>
      <c r="AQ89" s="88" t="e">
        <f t="shared" si="21"/>
        <v>#VALUE!</v>
      </c>
      <c r="AR89" s="88" t="e">
        <f t="shared" si="21"/>
        <v>#VALUE!</v>
      </c>
      <c r="AS89" s="88" t="e">
        <f t="shared" si="21"/>
        <v>#VALUE!</v>
      </c>
      <c r="AT89" s="88" t="e">
        <f t="shared" si="27"/>
        <v>#VALUE!</v>
      </c>
      <c r="AU89" s="88">
        <f t="shared" si="27"/>
        <v>0</v>
      </c>
      <c r="AV89" s="88" t="e">
        <f t="shared" si="27"/>
        <v>#VALUE!</v>
      </c>
      <c r="AW89" s="88" t="e">
        <f t="shared" si="27"/>
        <v>#VALUE!</v>
      </c>
      <c r="AX89" s="88" t="e">
        <f t="shared" si="27"/>
        <v>#VALUE!</v>
      </c>
      <c r="AY89" s="88" t="e">
        <f t="shared" si="27"/>
        <v>#VALUE!</v>
      </c>
      <c r="AZ89" s="88">
        <v>0</v>
      </c>
    </row>
    <row r="90" spans="1:52" x14ac:dyDescent="0.35">
      <c r="A90" s="89">
        <f t="shared" si="24"/>
        <v>1869</v>
      </c>
      <c r="B90" s="88">
        <v>80</v>
      </c>
      <c r="C90" s="30">
        <v>122995</v>
      </c>
      <c r="D90" s="30">
        <v>45915</v>
      </c>
      <c r="E90" s="30">
        <v>2848</v>
      </c>
      <c r="F90" s="30">
        <v>23614</v>
      </c>
      <c r="G90" s="30">
        <v>19099</v>
      </c>
      <c r="H90" s="30">
        <v>354</v>
      </c>
      <c r="I90" s="30">
        <v>77080</v>
      </c>
      <c r="J90" s="30">
        <v>7824</v>
      </c>
      <c r="K90" s="30">
        <v>9627</v>
      </c>
      <c r="L90" s="30">
        <v>58969</v>
      </c>
      <c r="M90" s="30">
        <v>660</v>
      </c>
      <c r="N90" s="30">
        <v>0</v>
      </c>
      <c r="O90" s="83">
        <v>0</v>
      </c>
      <c r="P90" s="84">
        <f>P77</f>
        <v>2469023</v>
      </c>
      <c r="Q90" s="84">
        <f>Q77</f>
        <v>1258671</v>
      </c>
      <c r="R90" s="84">
        <f>R77</f>
        <v>1258671</v>
      </c>
      <c r="S90" s="84">
        <f t="shared" ref="S90:Z90" si="28">S77</f>
        <v>0</v>
      </c>
      <c r="T90" s="84">
        <f t="shared" si="28"/>
        <v>0</v>
      </c>
      <c r="U90" s="84">
        <f t="shared" si="28"/>
        <v>0</v>
      </c>
      <c r="V90" s="84">
        <f t="shared" si="28"/>
        <v>1210352</v>
      </c>
      <c r="W90" s="84">
        <f t="shared" si="28"/>
        <v>1210352</v>
      </c>
      <c r="X90" s="84">
        <f t="shared" si="28"/>
        <v>0</v>
      </c>
      <c r="Y90" s="84">
        <f t="shared" si="28"/>
        <v>0</v>
      </c>
      <c r="Z90" s="84">
        <f t="shared" si="28"/>
        <v>0</v>
      </c>
      <c r="AA90" s="30"/>
      <c r="AB90" s="2">
        <v>80</v>
      </c>
      <c r="AC90" s="36">
        <f t="shared" si="23"/>
        <v>41120385</v>
      </c>
      <c r="AD90" s="36">
        <f t="shared" si="23"/>
        <v>19828288</v>
      </c>
      <c r="AE90" s="36">
        <f t="shared" si="23"/>
        <v>9275532</v>
      </c>
      <c r="AF90" s="36">
        <f t="shared" si="23"/>
        <v>9638092</v>
      </c>
      <c r="AG90" s="36">
        <f t="shared" si="23"/>
        <v>671469</v>
      </c>
      <c r="AH90" s="36">
        <f t="shared" si="23"/>
        <v>243195</v>
      </c>
      <c r="AI90" s="36">
        <f t="shared" si="23"/>
        <v>21292097</v>
      </c>
      <c r="AJ90" s="36">
        <f t="shared" si="23"/>
        <v>8524536</v>
      </c>
      <c r="AK90" s="36">
        <f t="shared" si="23"/>
        <v>9751617</v>
      </c>
      <c r="AL90" s="36">
        <f t="shared" si="23"/>
        <v>2672253</v>
      </c>
      <c r="AM90" s="36">
        <f t="shared" si="23"/>
        <v>343691</v>
      </c>
      <c r="AN90" s="36"/>
      <c r="AO90" s="88">
        <f t="shared" si="21"/>
        <v>0</v>
      </c>
      <c r="AP90" s="88">
        <f t="shared" si="21"/>
        <v>0</v>
      </c>
      <c r="AQ90" s="88" t="e">
        <f t="shared" si="21"/>
        <v>#VALUE!</v>
      </c>
      <c r="AR90" s="88" t="e">
        <f t="shared" si="21"/>
        <v>#VALUE!</v>
      </c>
      <c r="AS90" s="88" t="e">
        <f t="shared" si="21"/>
        <v>#VALUE!</v>
      </c>
      <c r="AT90" s="88" t="e">
        <f t="shared" si="27"/>
        <v>#VALUE!</v>
      </c>
      <c r="AU90" s="88">
        <f t="shared" si="27"/>
        <v>0</v>
      </c>
      <c r="AV90" s="88" t="e">
        <f t="shared" si="27"/>
        <v>#VALUE!</v>
      </c>
      <c r="AW90" s="88" t="e">
        <f t="shared" si="27"/>
        <v>#VALUE!</v>
      </c>
      <c r="AX90" s="88" t="e">
        <f t="shared" si="27"/>
        <v>#VALUE!</v>
      </c>
      <c r="AY90" s="88" t="e">
        <f t="shared" si="27"/>
        <v>#VALUE!</v>
      </c>
      <c r="AZ90" s="88">
        <v>0</v>
      </c>
    </row>
    <row r="91" spans="1:52" x14ac:dyDescent="0.35">
      <c r="A91" s="89">
        <f t="shared" si="24"/>
        <v>1868</v>
      </c>
      <c r="B91" s="88">
        <v>81</v>
      </c>
      <c r="C91" s="30">
        <v>100525</v>
      </c>
      <c r="D91" s="30">
        <v>36513</v>
      </c>
      <c r="E91" s="30">
        <v>2326</v>
      </c>
      <c r="F91" s="30">
        <v>17568</v>
      </c>
      <c r="G91" s="30">
        <v>16394</v>
      </c>
      <c r="H91" s="30">
        <v>225</v>
      </c>
      <c r="I91" s="30">
        <v>64012</v>
      </c>
      <c r="J91" s="30">
        <v>6497</v>
      </c>
      <c r="K91" s="30">
        <v>7012</v>
      </c>
      <c r="L91" s="30">
        <v>49978</v>
      </c>
      <c r="M91" s="30">
        <v>525</v>
      </c>
      <c r="N91" s="30">
        <v>0</v>
      </c>
      <c r="O91" s="83">
        <v>2</v>
      </c>
      <c r="P91" s="84">
        <f>P90</f>
        <v>2469023</v>
      </c>
      <c r="Q91" s="84">
        <f>Q90</f>
        <v>1258671</v>
      </c>
      <c r="R91" s="84">
        <f>R90</f>
        <v>1258671</v>
      </c>
      <c r="S91" s="84">
        <f t="shared" ref="S91:Z91" si="29">S90</f>
        <v>0</v>
      </c>
      <c r="T91" s="84">
        <f t="shared" si="29"/>
        <v>0</v>
      </c>
      <c r="U91" s="84">
        <f t="shared" si="29"/>
        <v>0</v>
      </c>
      <c r="V91" s="84">
        <f t="shared" si="29"/>
        <v>1210352</v>
      </c>
      <c r="W91" s="84">
        <f t="shared" si="29"/>
        <v>1210352</v>
      </c>
      <c r="X91" s="84">
        <f t="shared" si="29"/>
        <v>0</v>
      </c>
      <c r="Y91" s="84">
        <f t="shared" si="29"/>
        <v>0</v>
      </c>
      <c r="Z91" s="84">
        <f t="shared" si="29"/>
        <v>0</v>
      </c>
      <c r="AA91" s="30"/>
      <c r="AB91" s="2">
        <v>81</v>
      </c>
      <c r="AC91" s="36">
        <f t="shared" ref="AC91:AM106" si="30">AC90+C91</f>
        <v>41220910</v>
      </c>
      <c r="AD91" s="36">
        <f t="shared" si="30"/>
        <v>19864801</v>
      </c>
      <c r="AE91" s="36">
        <f t="shared" si="30"/>
        <v>9277858</v>
      </c>
      <c r="AF91" s="36">
        <f t="shared" si="30"/>
        <v>9655660</v>
      </c>
      <c r="AG91" s="36">
        <f t="shared" si="30"/>
        <v>687863</v>
      </c>
      <c r="AH91" s="36">
        <f t="shared" si="30"/>
        <v>243420</v>
      </c>
      <c r="AI91" s="36">
        <f t="shared" si="30"/>
        <v>21356109</v>
      </c>
      <c r="AJ91" s="36">
        <f t="shared" si="30"/>
        <v>8531033</v>
      </c>
      <c r="AK91" s="36">
        <f t="shared" si="30"/>
        <v>9758629</v>
      </c>
      <c r="AL91" s="36">
        <f t="shared" si="30"/>
        <v>2722231</v>
      </c>
      <c r="AM91" s="36">
        <f t="shared" si="30"/>
        <v>344216</v>
      </c>
      <c r="AN91" s="36"/>
      <c r="AO91" s="88">
        <f t="shared" si="21"/>
        <v>0</v>
      </c>
      <c r="AP91" s="88">
        <f t="shared" si="21"/>
        <v>0</v>
      </c>
      <c r="AQ91" s="88" t="e">
        <f t="shared" si="21"/>
        <v>#VALUE!</v>
      </c>
      <c r="AR91" s="88" t="e">
        <f t="shared" si="21"/>
        <v>#VALUE!</v>
      </c>
      <c r="AS91" s="88" t="e">
        <f t="shared" si="21"/>
        <v>#VALUE!</v>
      </c>
      <c r="AT91" s="88" t="e">
        <f t="shared" si="27"/>
        <v>#VALUE!</v>
      </c>
      <c r="AU91" s="88">
        <f t="shared" si="27"/>
        <v>0</v>
      </c>
      <c r="AV91" s="88" t="e">
        <f t="shared" si="27"/>
        <v>#VALUE!</v>
      </c>
      <c r="AW91" s="88" t="e">
        <f t="shared" si="27"/>
        <v>#VALUE!</v>
      </c>
      <c r="AX91" s="88" t="e">
        <f t="shared" si="27"/>
        <v>#VALUE!</v>
      </c>
      <c r="AY91" s="88" t="e">
        <f t="shared" si="27"/>
        <v>#VALUE!</v>
      </c>
      <c r="AZ91" s="88">
        <v>0</v>
      </c>
    </row>
    <row r="92" spans="1:52" x14ac:dyDescent="0.35">
      <c r="A92" s="89">
        <f t="shared" si="24"/>
        <v>1867</v>
      </c>
      <c r="B92" s="88">
        <v>82</v>
      </c>
      <c r="C92" s="30">
        <v>87573</v>
      </c>
      <c r="D92" s="30">
        <v>31317</v>
      </c>
      <c r="E92" s="30">
        <v>2000</v>
      </c>
      <c r="F92" s="30">
        <v>14177</v>
      </c>
      <c r="G92" s="30">
        <v>14940</v>
      </c>
      <c r="H92" s="30">
        <v>200</v>
      </c>
      <c r="I92" s="30">
        <v>56256</v>
      </c>
      <c r="J92" s="30">
        <v>5663</v>
      </c>
      <c r="K92" s="30">
        <v>5075</v>
      </c>
      <c r="L92" s="30">
        <v>45061</v>
      </c>
      <c r="M92" s="30">
        <v>457</v>
      </c>
      <c r="N92" s="30">
        <v>0</v>
      </c>
      <c r="O92" s="83">
        <v>2</v>
      </c>
      <c r="P92" s="84">
        <f>P78</f>
        <v>2068014</v>
      </c>
      <c r="Q92" s="84">
        <f>Q78</f>
        <v>1051932</v>
      </c>
      <c r="R92" s="84">
        <f>R78</f>
        <v>1051932</v>
      </c>
      <c r="S92" s="84">
        <f t="shared" ref="S92:Z92" si="31">S78</f>
        <v>0</v>
      </c>
      <c r="T92" s="84">
        <f t="shared" si="31"/>
        <v>0</v>
      </c>
      <c r="U92" s="84">
        <f t="shared" si="31"/>
        <v>0</v>
      </c>
      <c r="V92" s="84">
        <f t="shared" si="31"/>
        <v>1016082</v>
      </c>
      <c r="W92" s="84">
        <f t="shared" si="31"/>
        <v>1016082</v>
      </c>
      <c r="X92" s="84">
        <f t="shared" si="31"/>
        <v>0</v>
      </c>
      <c r="Y92" s="84">
        <f t="shared" si="31"/>
        <v>0</v>
      </c>
      <c r="Z92" s="84">
        <f t="shared" si="31"/>
        <v>0</v>
      </c>
      <c r="AA92" s="30"/>
      <c r="AB92" s="2">
        <v>82</v>
      </c>
      <c r="AC92" s="36">
        <f t="shared" si="30"/>
        <v>41308483</v>
      </c>
      <c r="AD92" s="36">
        <f t="shared" si="30"/>
        <v>19896118</v>
      </c>
      <c r="AE92" s="36">
        <f t="shared" si="30"/>
        <v>9279858</v>
      </c>
      <c r="AF92" s="36">
        <f t="shared" si="30"/>
        <v>9669837</v>
      </c>
      <c r="AG92" s="36">
        <f t="shared" si="30"/>
        <v>702803</v>
      </c>
      <c r="AH92" s="36">
        <f t="shared" si="30"/>
        <v>243620</v>
      </c>
      <c r="AI92" s="36">
        <f t="shared" si="30"/>
        <v>21412365</v>
      </c>
      <c r="AJ92" s="36">
        <f t="shared" si="30"/>
        <v>8536696</v>
      </c>
      <c r="AK92" s="36">
        <f t="shared" si="30"/>
        <v>9763704</v>
      </c>
      <c r="AL92" s="36">
        <f t="shared" si="30"/>
        <v>2767292</v>
      </c>
      <c r="AM92" s="36">
        <f t="shared" si="30"/>
        <v>344673</v>
      </c>
      <c r="AN92" s="36"/>
      <c r="AO92" s="88">
        <f t="shared" si="21"/>
        <v>0</v>
      </c>
      <c r="AP92" s="88">
        <f t="shared" si="21"/>
        <v>0</v>
      </c>
      <c r="AQ92" s="88" t="e">
        <f t="shared" si="21"/>
        <v>#VALUE!</v>
      </c>
      <c r="AR92" s="88" t="e">
        <f t="shared" si="21"/>
        <v>#VALUE!</v>
      </c>
      <c r="AS92" s="88" t="e">
        <f t="shared" si="21"/>
        <v>#VALUE!</v>
      </c>
      <c r="AT92" s="88" t="e">
        <f t="shared" si="27"/>
        <v>#VALUE!</v>
      </c>
      <c r="AU92" s="88">
        <f t="shared" si="27"/>
        <v>0</v>
      </c>
      <c r="AV92" s="88" t="e">
        <f t="shared" si="27"/>
        <v>#VALUE!</v>
      </c>
      <c r="AW92" s="88" t="e">
        <f t="shared" si="27"/>
        <v>#VALUE!</v>
      </c>
      <c r="AX92" s="88" t="e">
        <f t="shared" si="27"/>
        <v>#VALUE!</v>
      </c>
      <c r="AY92" s="88" t="e">
        <f t="shared" si="27"/>
        <v>#VALUE!</v>
      </c>
      <c r="AZ92" s="88">
        <v>0</v>
      </c>
    </row>
    <row r="93" spans="1:52" x14ac:dyDescent="0.35">
      <c r="A93" s="89">
        <f t="shared" si="24"/>
        <v>1866</v>
      </c>
      <c r="B93" s="88">
        <v>83</v>
      </c>
      <c r="C93" s="30">
        <v>77000</v>
      </c>
      <c r="D93" s="30">
        <v>26966</v>
      </c>
      <c r="E93" s="30">
        <v>1710</v>
      </c>
      <c r="F93" s="30">
        <v>11569</v>
      </c>
      <c r="G93" s="30">
        <v>13531</v>
      </c>
      <c r="H93" s="30">
        <v>156</v>
      </c>
      <c r="I93" s="30">
        <v>50034</v>
      </c>
      <c r="J93" s="30">
        <v>4994</v>
      </c>
      <c r="K93" s="30">
        <v>3802</v>
      </c>
      <c r="L93" s="30">
        <v>40841</v>
      </c>
      <c r="M93" s="30">
        <v>397</v>
      </c>
      <c r="N93" s="30">
        <v>0</v>
      </c>
      <c r="O93" s="83">
        <v>2</v>
      </c>
      <c r="P93" s="81">
        <f t="shared" ref="P93:Z94" si="32">P92</f>
        <v>2068014</v>
      </c>
      <c r="Q93" s="81">
        <f t="shared" si="32"/>
        <v>1051932</v>
      </c>
      <c r="R93" s="81">
        <f t="shared" si="32"/>
        <v>1051932</v>
      </c>
      <c r="S93" s="81">
        <f t="shared" si="32"/>
        <v>0</v>
      </c>
      <c r="T93" s="81">
        <f t="shared" si="32"/>
        <v>0</v>
      </c>
      <c r="U93" s="81">
        <f t="shared" si="32"/>
        <v>0</v>
      </c>
      <c r="V93" s="81">
        <f t="shared" si="32"/>
        <v>1016082</v>
      </c>
      <c r="W93" s="81">
        <f t="shared" si="32"/>
        <v>1016082</v>
      </c>
      <c r="X93" s="81">
        <f t="shared" si="32"/>
        <v>0</v>
      </c>
      <c r="Y93" s="81">
        <f t="shared" si="32"/>
        <v>0</v>
      </c>
      <c r="Z93" s="81">
        <f t="shared" si="32"/>
        <v>0</v>
      </c>
      <c r="AA93" s="30"/>
      <c r="AB93" s="2">
        <v>83</v>
      </c>
      <c r="AC93" s="36">
        <f t="shared" si="30"/>
        <v>41385483</v>
      </c>
      <c r="AD93" s="36">
        <f t="shared" si="30"/>
        <v>19923084</v>
      </c>
      <c r="AE93" s="36">
        <f t="shared" si="30"/>
        <v>9281568</v>
      </c>
      <c r="AF93" s="36">
        <f t="shared" si="30"/>
        <v>9681406</v>
      </c>
      <c r="AG93" s="36">
        <f t="shared" si="30"/>
        <v>716334</v>
      </c>
      <c r="AH93" s="36">
        <f t="shared" si="30"/>
        <v>243776</v>
      </c>
      <c r="AI93" s="36">
        <f t="shared" si="30"/>
        <v>21462399</v>
      </c>
      <c r="AJ93" s="36">
        <f t="shared" si="30"/>
        <v>8541690</v>
      </c>
      <c r="AK93" s="36">
        <f t="shared" si="30"/>
        <v>9767506</v>
      </c>
      <c r="AL93" s="36">
        <f t="shared" si="30"/>
        <v>2808133</v>
      </c>
      <c r="AM93" s="36">
        <f t="shared" si="30"/>
        <v>345070</v>
      </c>
      <c r="AN93" s="36"/>
      <c r="AO93" s="88">
        <f t="shared" si="21"/>
        <v>0</v>
      </c>
      <c r="AP93" s="88">
        <f t="shared" si="21"/>
        <v>0</v>
      </c>
      <c r="AQ93" s="88" t="e">
        <f t="shared" si="21"/>
        <v>#VALUE!</v>
      </c>
      <c r="AR93" s="88" t="e">
        <f t="shared" si="21"/>
        <v>#VALUE!</v>
      </c>
      <c r="AS93" s="88" t="e">
        <f t="shared" si="21"/>
        <v>#VALUE!</v>
      </c>
      <c r="AT93" s="88" t="e">
        <f t="shared" si="27"/>
        <v>#VALUE!</v>
      </c>
      <c r="AU93" s="88">
        <f t="shared" si="27"/>
        <v>0</v>
      </c>
      <c r="AV93" s="88" t="e">
        <f t="shared" si="27"/>
        <v>#VALUE!</v>
      </c>
      <c r="AW93" s="88" t="e">
        <f t="shared" si="27"/>
        <v>#VALUE!</v>
      </c>
      <c r="AX93" s="88" t="e">
        <f t="shared" si="27"/>
        <v>#VALUE!</v>
      </c>
      <c r="AY93" s="88" t="e">
        <f t="shared" si="27"/>
        <v>#VALUE!</v>
      </c>
      <c r="AZ93" s="88">
        <v>0</v>
      </c>
    </row>
    <row r="94" spans="1:52" x14ac:dyDescent="0.35">
      <c r="A94" s="89">
        <f t="shared" si="24"/>
        <v>1865</v>
      </c>
      <c r="B94" s="88">
        <v>84</v>
      </c>
      <c r="C94" s="30">
        <v>61187</v>
      </c>
      <c r="D94" s="30">
        <v>20408</v>
      </c>
      <c r="E94" s="30">
        <v>1333</v>
      </c>
      <c r="F94" s="30">
        <v>7879</v>
      </c>
      <c r="G94" s="30">
        <v>11094</v>
      </c>
      <c r="H94" s="30">
        <v>102</v>
      </c>
      <c r="I94" s="30">
        <v>40779</v>
      </c>
      <c r="J94" s="30">
        <v>4040</v>
      </c>
      <c r="K94" s="30">
        <v>2574</v>
      </c>
      <c r="L94" s="30">
        <v>33845</v>
      </c>
      <c r="M94" s="30">
        <v>320</v>
      </c>
      <c r="N94" s="30">
        <v>0</v>
      </c>
      <c r="O94" s="83">
        <v>5</v>
      </c>
      <c r="P94" s="84">
        <f t="shared" si="32"/>
        <v>2068014</v>
      </c>
      <c r="Q94" s="84">
        <f t="shared" si="32"/>
        <v>1051932</v>
      </c>
      <c r="R94" s="84">
        <f t="shared" si="32"/>
        <v>1051932</v>
      </c>
      <c r="S94" s="84">
        <f t="shared" si="32"/>
        <v>0</v>
      </c>
      <c r="T94" s="84">
        <f t="shared" si="32"/>
        <v>0</v>
      </c>
      <c r="U94" s="84">
        <f t="shared" si="32"/>
        <v>0</v>
      </c>
      <c r="V94" s="84">
        <f t="shared" si="32"/>
        <v>1016082</v>
      </c>
      <c r="W94" s="84">
        <f t="shared" si="32"/>
        <v>1016082</v>
      </c>
      <c r="X94" s="84">
        <f t="shared" si="32"/>
        <v>0</v>
      </c>
      <c r="Y94" s="84">
        <f t="shared" si="32"/>
        <v>0</v>
      </c>
      <c r="Z94" s="84">
        <f t="shared" si="32"/>
        <v>0</v>
      </c>
      <c r="AA94" s="30"/>
      <c r="AB94" s="2">
        <v>84</v>
      </c>
      <c r="AC94" s="36">
        <f t="shared" si="30"/>
        <v>41446670</v>
      </c>
      <c r="AD94" s="36">
        <f t="shared" si="30"/>
        <v>19943492</v>
      </c>
      <c r="AE94" s="36">
        <f t="shared" si="30"/>
        <v>9282901</v>
      </c>
      <c r="AF94" s="36">
        <f t="shared" si="30"/>
        <v>9689285</v>
      </c>
      <c r="AG94" s="36">
        <f t="shared" si="30"/>
        <v>727428</v>
      </c>
      <c r="AH94" s="36">
        <f t="shared" si="30"/>
        <v>243878</v>
      </c>
      <c r="AI94" s="36">
        <f t="shared" si="30"/>
        <v>21503178</v>
      </c>
      <c r="AJ94" s="36">
        <f t="shared" si="30"/>
        <v>8545730</v>
      </c>
      <c r="AK94" s="36">
        <f t="shared" si="30"/>
        <v>9770080</v>
      </c>
      <c r="AL94" s="36">
        <f t="shared" si="30"/>
        <v>2841978</v>
      </c>
      <c r="AM94" s="36">
        <f t="shared" si="30"/>
        <v>345390</v>
      </c>
      <c r="AN94" s="36"/>
      <c r="AO94" s="88">
        <f t="shared" si="21"/>
        <v>0</v>
      </c>
      <c r="AP94" s="88">
        <f t="shared" si="21"/>
        <v>0</v>
      </c>
      <c r="AQ94" s="88" t="e">
        <f t="shared" si="21"/>
        <v>#VALUE!</v>
      </c>
      <c r="AR94" s="88" t="e">
        <f t="shared" si="21"/>
        <v>#VALUE!</v>
      </c>
      <c r="AS94" s="88" t="e">
        <f t="shared" si="21"/>
        <v>#VALUE!</v>
      </c>
      <c r="AT94" s="88" t="e">
        <f t="shared" si="27"/>
        <v>#VALUE!</v>
      </c>
      <c r="AU94" s="88">
        <f t="shared" si="27"/>
        <v>0</v>
      </c>
      <c r="AV94" s="88" t="e">
        <f t="shared" si="27"/>
        <v>#VALUE!</v>
      </c>
      <c r="AW94" s="88" t="e">
        <f t="shared" si="27"/>
        <v>#VALUE!</v>
      </c>
      <c r="AX94" s="88" t="e">
        <f t="shared" si="27"/>
        <v>#VALUE!</v>
      </c>
      <c r="AY94" s="88" t="e">
        <f t="shared" si="27"/>
        <v>#VALUE!</v>
      </c>
      <c r="AZ94" s="88">
        <v>0</v>
      </c>
    </row>
    <row r="95" spans="1:52" x14ac:dyDescent="0.35">
      <c r="A95" s="89">
        <f t="shared" si="24"/>
        <v>1864</v>
      </c>
      <c r="B95" s="88">
        <v>85</v>
      </c>
      <c r="C95" s="30">
        <v>49721</v>
      </c>
      <c r="D95" s="30">
        <v>16628</v>
      </c>
      <c r="E95" s="30">
        <v>1063</v>
      </c>
      <c r="F95" s="30">
        <v>5889</v>
      </c>
      <c r="G95" s="30">
        <v>9594</v>
      </c>
      <c r="H95" s="30">
        <v>82</v>
      </c>
      <c r="I95" s="30">
        <v>33093</v>
      </c>
      <c r="J95" s="30">
        <v>3197</v>
      </c>
      <c r="K95" s="30">
        <v>1507</v>
      </c>
      <c r="L95" s="30">
        <v>28155</v>
      </c>
      <c r="M95" s="30">
        <v>234</v>
      </c>
      <c r="N95" s="30">
        <v>0</v>
      </c>
      <c r="O95" s="83">
        <v>5</v>
      </c>
      <c r="P95" s="84">
        <f>P79</f>
        <v>1604283</v>
      </c>
      <c r="Q95" s="84">
        <f>Q79</f>
        <v>814461.6</v>
      </c>
      <c r="R95" s="84">
        <f>R79</f>
        <v>814461.6</v>
      </c>
      <c r="S95" s="84">
        <f t="shared" ref="S95:Z95" si="33">S79</f>
        <v>0</v>
      </c>
      <c r="T95" s="84">
        <f t="shared" si="33"/>
        <v>0</v>
      </c>
      <c r="U95" s="84">
        <f t="shared" si="33"/>
        <v>0</v>
      </c>
      <c r="V95" s="84">
        <f t="shared" si="33"/>
        <v>789821.39999999991</v>
      </c>
      <c r="W95" s="84">
        <f t="shared" si="33"/>
        <v>789821.39999999991</v>
      </c>
      <c r="X95" s="84">
        <f t="shared" si="33"/>
        <v>0</v>
      </c>
      <c r="Y95" s="84">
        <f t="shared" si="33"/>
        <v>0</v>
      </c>
      <c r="Z95" s="84">
        <f t="shared" si="33"/>
        <v>0</v>
      </c>
      <c r="AA95" s="30"/>
      <c r="AB95" s="2">
        <v>85</v>
      </c>
      <c r="AC95" s="36">
        <f t="shared" si="30"/>
        <v>41496391</v>
      </c>
      <c r="AD95" s="36">
        <f t="shared" si="30"/>
        <v>19960120</v>
      </c>
      <c r="AE95" s="36">
        <f t="shared" si="30"/>
        <v>9283964</v>
      </c>
      <c r="AF95" s="36">
        <f t="shared" si="30"/>
        <v>9695174</v>
      </c>
      <c r="AG95" s="36">
        <f t="shared" si="30"/>
        <v>737022</v>
      </c>
      <c r="AH95" s="36">
        <f t="shared" si="30"/>
        <v>243960</v>
      </c>
      <c r="AI95" s="36">
        <f t="shared" si="30"/>
        <v>21536271</v>
      </c>
      <c r="AJ95" s="36">
        <f t="shared" si="30"/>
        <v>8548927</v>
      </c>
      <c r="AK95" s="36">
        <f t="shared" si="30"/>
        <v>9771587</v>
      </c>
      <c r="AL95" s="36">
        <f t="shared" si="30"/>
        <v>2870133</v>
      </c>
      <c r="AM95" s="36">
        <f t="shared" si="30"/>
        <v>345624</v>
      </c>
      <c r="AN95" s="36"/>
      <c r="AO95" s="88">
        <f t="shared" si="21"/>
        <v>0</v>
      </c>
      <c r="AP95" s="88">
        <f t="shared" si="21"/>
        <v>0</v>
      </c>
      <c r="AQ95" s="88" t="e">
        <f t="shared" si="21"/>
        <v>#VALUE!</v>
      </c>
      <c r="AR95" s="88" t="e">
        <f t="shared" si="21"/>
        <v>#VALUE!</v>
      </c>
      <c r="AS95" s="88" t="e">
        <f t="shared" si="21"/>
        <v>#VALUE!</v>
      </c>
      <c r="AT95" s="88" t="e">
        <f t="shared" si="27"/>
        <v>#VALUE!</v>
      </c>
      <c r="AU95" s="88">
        <f t="shared" si="27"/>
        <v>0</v>
      </c>
      <c r="AV95" s="88" t="e">
        <f t="shared" si="27"/>
        <v>#VALUE!</v>
      </c>
      <c r="AW95" s="88" t="e">
        <f t="shared" si="27"/>
        <v>#VALUE!</v>
      </c>
      <c r="AX95" s="88" t="e">
        <f t="shared" si="27"/>
        <v>#VALUE!</v>
      </c>
      <c r="AY95" s="88" t="e">
        <f t="shared" si="27"/>
        <v>#VALUE!</v>
      </c>
      <c r="AZ95" s="88">
        <v>0</v>
      </c>
    </row>
    <row r="96" spans="1:52" x14ac:dyDescent="0.35">
      <c r="A96" s="89">
        <f t="shared" si="24"/>
        <v>1863</v>
      </c>
      <c r="B96" s="88">
        <v>86</v>
      </c>
      <c r="C96" s="30">
        <v>40320</v>
      </c>
      <c r="D96" s="30">
        <v>13002</v>
      </c>
      <c r="E96" s="30" t="s">
        <v>96</v>
      </c>
      <c r="F96" s="30" t="s">
        <v>96</v>
      </c>
      <c r="G96" s="30" t="s">
        <v>96</v>
      </c>
      <c r="H96" s="30" t="s">
        <v>96</v>
      </c>
      <c r="I96" s="30">
        <v>27318</v>
      </c>
      <c r="J96" s="30" t="s">
        <v>96</v>
      </c>
      <c r="K96" s="30" t="s">
        <v>96</v>
      </c>
      <c r="L96" s="30" t="s">
        <v>96</v>
      </c>
      <c r="M96" s="30" t="s">
        <v>96</v>
      </c>
      <c r="N96" s="30">
        <v>0</v>
      </c>
      <c r="O96" s="82">
        <v>5</v>
      </c>
      <c r="P96" s="81">
        <f t="shared" ref="P96:Z97" si="34">P95</f>
        <v>1604283</v>
      </c>
      <c r="Q96" s="81">
        <f t="shared" si="34"/>
        <v>814461.6</v>
      </c>
      <c r="R96" s="81">
        <f t="shared" si="34"/>
        <v>814461.6</v>
      </c>
      <c r="S96" s="81">
        <f t="shared" si="34"/>
        <v>0</v>
      </c>
      <c r="T96" s="81">
        <f t="shared" si="34"/>
        <v>0</v>
      </c>
      <c r="U96" s="81">
        <f t="shared" si="34"/>
        <v>0</v>
      </c>
      <c r="V96" s="81">
        <f t="shared" si="34"/>
        <v>789821.39999999991</v>
      </c>
      <c r="W96" s="81">
        <f t="shared" si="34"/>
        <v>789821.39999999991</v>
      </c>
      <c r="X96" s="81">
        <f t="shared" si="34"/>
        <v>0</v>
      </c>
      <c r="Y96" s="81">
        <f t="shared" si="34"/>
        <v>0</v>
      </c>
      <c r="Z96" s="81">
        <f t="shared" si="34"/>
        <v>0</v>
      </c>
      <c r="AA96" s="30"/>
      <c r="AB96" s="2">
        <v>86</v>
      </c>
      <c r="AC96" s="36">
        <f t="shared" si="30"/>
        <v>41536711</v>
      </c>
      <c r="AD96" s="36">
        <f t="shared" si="30"/>
        <v>19973122</v>
      </c>
      <c r="AE96" s="36" t="e">
        <f t="shared" si="30"/>
        <v>#VALUE!</v>
      </c>
      <c r="AF96" s="36" t="e">
        <f t="shared" si="30"/>
        <v>#VALUE!</v>
      </c>
      <c r="AG96" s="36" t="e">
        <f t="shared" si="30"/>
        <v>#VALUE!</v>
      </c>
      <c r="AH96" s="36" t="e">
        <f t="shared" si="30"/>
        <v>#VALUE!</v>
      </c>
      <c r="AI96" s="36">
        <f t="shared" si="30"/>
        <v>21563589</v>
      </c>
      <c r="AJ96" s="36" t="e">
        <f t="shared" si="30"/>
        <v>#VALUE!</v>
      </c>
      <c r="AK96" s="36" t="e">
        <f t="shared" si="30"/>
        <v>#VALUE!</v>
      </c>
      <c r="AL96" s="36" t="e">
        <f t="shared" si="30"/>
        <v>#VALUE!</v>
      </c>
      <c r="AM96" s="36" t="e">
        <f t="shared" si="30"/>
        <v>#VALUE!</v>
      </c>
      <c r="AN96" s="36"/>
      <c r="AO96" s="88">
        <f t="shared" si="21"/>
        <v>0</v>
      </c>
      <c r="AP96" s="88">
        <f t="shared" si="21"/>
        <v>0</v>
      </c>
      <c r="AQ96" s="88" t="e">
        <f t="shared" si="21"/>
        <v>#VALUE!</v>
      </c>
      <c r="AR96" s="88" t="e">
        <f t="shared" si="21"/>
        <v>#VALUE!</v>
      </c>
      <c r="AS96" s="88" t="e">
        <f t="shared" si="21"/>
        <v>#VALUE!</v>
      </c>
      <c r="AT96" s="88" t="e">
        <f t="shared" si="27"/>
        <v>#VALUE!</v>
      </c>
      <c r="AU96" s="88">
        <f t="shared" si="27"/>
        <v>0</v>
      </c>
      <c r="AV96" s="88" t="e">
        <f t="shared" si="27"/>
        <v>#VALUE!</v>
      </c>
      <c r="AW96" s="88" t="e">
        <f t="shared" si="27"/>
        <v>#VALUE!</v>
      </c>
      <c r="AX96" s="88" t="e">
        <f t="shared" si="27"/>
        <v>#VALUE!</v>
      </c>
      <c r="AY96" s="88" t="e">
        <f t="shared" si="27"/>
        <v>#VALUE!</v>
      </c>
      <c r="AZ96" s="88">
        <v>0</v>
      </c>
    </row>
    <row r="97" spans="1:52" x14ac:dyDescent="0.35">
      <c r="A97" s="89">
        <f t="shared" si="24"/>
        <v>1862</v>
      </c>
      <c r="B97" s="88">
        <v>87</v>
      </c>
      <c r="C97" s="30">
        <v>32023</v>
      </c>
      <c r="D97" s="30">
        <v>9628</v>
      </c>
      <c r="E97" s="30" t="s">
        <v>96</v>
      </c>
      <c r="F97" s="30" t="s">
        <v>96</v>
      </c>
      <c r="G97" s="30" t="s">
        <v>96</v>
      </c>
      <c r="H97" s="30" t="s">
        <v>96</v>
      </c>
      <c r="I97" s="30">
        <v>22395</v>
      </c>
      <c r="J97" s="30" t="s">
        <v>96</v>
      </c>
      <c r="K97" s="30" t="s">
        <v>96</v>
      </c>
      <c r="L97" s="30" t="s">
        <v>96</v>
      </c>
      <c r="M97" s="30" t="s">
        <v>96</v>
      </c>
      <c r="N97" s="30">
        <v>0</v>
      </c>
      <c r="O97" s="83">
        <v>10</v>
      </c>
      <c r="P97" s="84">
        <f t="shared" si="34"/>
        <v>1604283</v>
      </c>
      <c r="Q97" s="84">
        <f t="shared" si="34"/>
        <v>814461.6</v>
      </c>
      <c r="R97" s="84">
        <f t="shared" si="34"/>
        <v>814461.6</v>
      </c>
      <c r="S97" s="84">
        <f t="shared" si="34"/>
        <v>0</v>
      </c>
      <c r="T97" s="84">
        <f t="shared" si="34"/>
        <v>0</v>
      </c>
      <c r="U97" s="84">
        <f t="shared" si="34"/>
        <v>0</v>
      </c>
      <c r="V97" s="84">
        <f t="shared" si="34"/>
        <v>789821.39999999991</v>
      </c>
      <c r="W97" s="84">
        <f t="shared" si="34"/>
        <v>789821.39999999991</v>
      </c>
      <c r="X97" s="84">
        <f t="shared" si="34"/>
        <v>0</v>
      </c>
      <c r="Y97" s="84">
        <f t="shared" si="34"/>
        <v>0</v>
      </c>
      <c r="Z97" s="84">
        <f t="shared" si="34"/>
        <v>0</v>
      </c>
      <c r="AA97" s="30"/>
      <c r="AB97" s="2">
        <v>87</v>
      </c>
      <c r="AC97" s="36">
        <f t="shared" si="30"/>
        <v>41568734</v>
      </c>
      <c r="AD97" s="36">
        <f t="shared" si="30"/>
        <v>19982750</v>
      </c>
      <c r="AE97" s="36" t="e">
        <f t="shared" si="30"/>
        <v>#VALUE!</v>
      </c>
      <c r="AF97" s="36" t="e">
        <f t="shared" si="30"/>
        <v>#VALUE!</v>
      </c>
      <c r="AG97" s="36" t="e">
        <f t="shared" si="30"/>
        <v>#VALUE!</v>
      </c>
      <c r="AH97" s="36" t="e">
        <f t="shared" si="30"/>
        <v>#VALUE!</v>
      </c>
      <c r="AI97" s="36">
        <f t="shared" si="30"/>
        <v>21585984</v>
      </c>
      <c r="AJ97" s="36" t="e">
        <f t="shared" si="30"/>
        <v>#VALUE!</v>
      </c>
      <c r="AK97" s="36" t="e">
        <f t="shared" si="30"/>
        <v>#VALUE!</v>
      </c>
      <c r="AL97" s="36" t="e">
        <f t="shared" si="30"/>
        <v>#VALUE!</v>
      </c>
      <c r="AM97" s="36" t="e">
        <f t="shared" si="30"/>
        <v>#VALUE!</v>
      </c>
      <c r="AN97" s="36"/>
      <c r="AO97" s="88">
        <f t="shared" si="21"/>
        <v>0</v>
      </c>
      <c r="AP97" s="88">
        <f t="shared" si="21"/>
        <v>0</v>
      </c>
      <c r="AQ97" s="88" t="e">
        <f t="shared" si="21"/>
        <v>#VALUE!</v>
      </c>
      <c r="AR97" s="88" t="e">
        <f t="shared" si="21"/>
        <v>#VALUE!</v>
      </c>
      <c r="AS97" s="88" t="e">
        <f t="shared" si="21"/>
        <v>#VALUE!</v>
      </c>
      <c r="AT97" s="88" t="e">
        <f t="shared" si="27"/>
        <v>#VALUE!</v>
      </c>
      <c r="AU97" s="88">
        <f t="shared" si="27"/>
        <v>0</v>
      </c>
      <c r="AV97" s="88" t="e">
        <f t="shared" si="27"/>
        <v>#VALUE!</v>
      </c>
      <c r="AW97" s="88" t="e">
        <f t="shared" si="27"/>
        <v>#VALUE!</v>
      </c>
      <c r="AX97" s="88" t="e">
        <f t="shared" si="27"/>
        <v>#VALUE!</v>
      </c>
      <c r="AY97" s="88" t="e">
        <f t="shared" si="27"/>
        <v>#VALUE!</v>
      </c>
      <c r="AZ97" s="88">
        <v>0</v>
      </c>
    </row>
    <row r="98" spans="1:52" x14ac:dyDescent="0.35">
      <c r="A98" s="89">
        <f t="shared" si="24"/>
        <v>1861</v>
      </c>
      <c r="B98" s="88">
        <v>88</v>
      </c>
      <c r="C98" s="30">
        <v>23162</v>
      </c>
      <c r="D98" s="30">
        <v>6911</v>
      </c>
      <c r="E98" s="30" t="s">
        <v>96</v>
      </c>
      <c r="F98" s="30" t="s">
        <v>96</v>
      </c>
      <c r="G98" s="30" t="s">
        <v>96</v>
      </c>
      <c r="H98" s="30" t="s">
        <v>96</v>
      </c>
      <c r="I98" s="30">
        <v>16251</v>
      </c>
      <c r="J98" s="30" t="s">
        <v>96</v>
      </c>
      <c r="K98" s="30" t="s">
        <v>96</v>
      </c>
      <c r="L98" s="30" t="s">
        <v>96</v>
      </c>
      <c r="M98" s="30" t="s">
        <v>96</v>
      </c>
      <c r="N98" s="30">
        <v>0</v>
      </c>
      <c r="O98" s="83">
        <v>10</v>
      </c>
      <c r="P98" s="84">
        <f>P80</f>
        <v>1770238.5</v>
      </c>
      <c r="Q98" s="84">
        <f>Q80</f>
        <v>893587.125</v>
      </c>
      <c r="R98" s="84">
        <f>R80</f>
        <v>893553.75</v>
      </c>
      <c r="S98" s="84">
        <f t="shared" ref="S98:Z98" si="35">S80</f>
        <v>33.375</v>
      </c>
      <c r="T98" s="84">
        <f t="shared" si="35"/>
        <v>0</v>
      </c>
      <c r="U98" s="84">
        <f t="shared" si="35"/>
        <v>0</v>
      </c>
      <c r="V98" s="84">
        <f t="shared" si="35"/>
        <v>876651.375</v>
      </c>
      <c r="W98" s="84">
        <f t="shared" si="35"/>
        <v>872401.5</v>
      </c>
      <c r="X98" s="84">
        <f t="shared" si="35"/>
        <v>4243.875</v>
      </c>
      <c r="Y98" s="84">
        <f t="shared" si="35"/>
        <v>4.875</v>
      </c>
      <c r="Z98" s="84">
        <f t="shared" si="35"/>
        <v>1.125</v>
      </c>
      <c r="AA98" s="30"/>
      <c r="AB98" s="2">
        <v>88</v>
      </c>
      <c r="AC98" s="36">
        <f t="shared" si="30"/>
        <v>41591896</v>
      </c>
      <c r="AD98" s="36">
        <f t="shared" si="30"/>
        <v>19989661</v>
      </c>
      <c r="AE98" s="36" t="e">
        <f t="shared" si="30"/>
        <v>#VALUE!</v>
      </c>
      <c r="AF98" s="36" t="e">
        <f t="shared" si="30"/>
        <v>#VALUE!</v>
      </c>
      <c r="AG98" s="36" t="e">
        <f t="shared" si="30"/>
        <v>#VALUE!</v>
      </c>
      <c r="AH98" s="36" t="e">
        <f t="shared" si="30"/>
        <v>#VALUE!</v>
      </c>
      <c r="AI98" s="36">
        <f t="shared" si="30"/>
        <v>21602235</v>
      </c>
      <c r="AJ98" s="36" t="e">
        <f t="shared" si="30"/>
        <v>#VALUE!</v>
      </c>
      <c r="AK98" s="36" t="e">
        <f t="shared" si="30"/>
        <v>#VALUE!</v>
      </c>
      <c r="AL98" s="36" t="e">
        <f t="shared" si="30"/>
        <v>#VALUE!</v>
      </c>
      <c r="AM98" s="36" t="e">
        <f t="shared" si="30"/>
        <v>#VALUE!</v>
      </c>
      <c r="AN98" s="36"/>
      <c r="AO98" s="88">
        <f t="shared" si="21"/>
        <v>0</v>
      </c>
      <c r="AP98" s="88">
        <f t="shared" si="21"/>
        <v>0</v>
      </c>
      <c r="AQ98" s="88" t="e">
        <f t="shared" si="21"/>
        <v>#VALUE!</v>
      </c>
      <c r="AR98" s="88" t="e">
        <f t="shared" si="21"/>
        <v>#VALUE!</v>
      </c>
      <c r="AS98" s="88" t="e">
        <f t="shared" si="21"/>
        <v>#VALUE!</v>
      </c>
      <c r="AT98" s="88" t="e">
        <f t="shared" si="27"/>
        <v>#VALUE!</v>
      </c>
      <c r="AU98" s="88">
        <f t="shared" si="27"/>
        <v>0</v>
      </c>
      <c r="AV98" s="88" t="e">
        <f t="shared" si="27"/>
        <v>#VALUE!</v>
      </c>
      <c r="AW98" s="88" t="e">
        <f t="shared" si="27"/>
        <v>#VALUE!</v>
      </c>
      <c r="AX98" s="88" t="e">
        <f t="shared" si="27"/>
        <v>#VALUE!</v>
      </c>
      <c r="AY98" s="88" t="e">
        <f t="shared" si="27"/>
        <v>#VALUE!</v>
      </c>
      <c r="AZ98" s="88">
        <v>0</v>
      </c>
    </row>
    <row r="99" spans="1:52" x14ac:dyDescent="0.35">
      <c r="A99" s="89">
        <f t="shared" si="24"/>
        <v>1860</v>
      </c>
      <c r="B99" s="88">
        <v>89</v>
      </c>
      <c r="C99" s="30">
        <v>18125</v>
      </c>
      <c r="D99" s="30">
        <v>5280</v>
      </c>
      <c r="E99" s="30" t="s">
        <v>96</v>
      </c>
      <c r="F99" s="30" t="s">
        <v>96</v>
      </c>
      <c r="G99" s="30" t="s">
        <v>96</v>
      </c>
      <c r="H99" s="30" t="s">
        <v>96</v>
      </c>
      <c r="I99" s="30">
        <v>12845</v>
      </c>
      <c r="J99" s="30" t="s">
        <v>96</v>
      </c>
      <c r="K99" s="30" t="s">
        <v>96</v>
      </c>
      <c r="L99" s="30" t="s">
        <v>96</v>
      </c>
      <c r="M99" s="30" t="s">
        <v>96</v>
      </c>
      <c r="N99" s="30">
        <v>0</v>
      </c>
      <c r="O99" s="82">
        <v>10</v>
      </c>
      <c r="P99" s="81">
        <f t="shared" ref="P99:Z100" si="36">P98</f>
        <v>1770238.5</v>
      </c>
      <c r="Q99" s="81">
        <f t="shared" si="36"/>
        <v>893587.125</v>
      </c>
      <c r="R99" s="81">
        <f t="shared" si="36"/>
        <v>893553.75</v>
      </c>
      <c r="S99" s="81">
        <f t="shared" si="36"/>
        <v>33.375</v>
      </c>
      <c r="T99" s="81">
        <f t="shared" si="36"/>
        <v>0</v>
      </c>
      <c r="U99" s="81">
        <f t="shared" si="36"/>
        <v>0</v>
      </c>
      <c r="V99" s="81">
        <f t="shared" si="36"/>
        <v>876651.375</v>
      </c>
      <c r="W99" s="81">
        <f t="shared" si="36"/>
        <v>872401.5</v>
      </c>
      <c r="X99" s="81">
        <f t="shared" si="36"/>
        <v>4243.875</v>
      </c>
      <c r="Y99" s="81">
        <f t="shared" si="36"/>
        <v>4.875</v>
      </c>
      <c r="Z99" s="81">
        <f t="shared" si="36"/>
        <v>1.125</v>
      </c>
      <c r="AA99" s="30"/>
      <c r="AB99" s="2">
        <v>89</v>
      </c>
      <c r="AC99" s="36">
        <f t="shared" si="30"/>
        <v>41610021</v>
      </c>
      <c r="AD99" s="36">
        <f t="shared" si="30"/>
        <v>19994941</v>
      </c>
      <c r="AE99" s="36" t="e">
        <f t="shared" si="30"/>
        <v>#VALUE!</v>
      </c>
      <c r="AF99" s="36" t="e">
        <f t="shared" si="30"/>
        <v>#VALUE!</v>
      </c>
      <c r="AG99" s="36" t="e">
        <f t="shared" si="30"/>
        <v>#VALUE!</v>
      </c>
      <c r="AH99" s="36" t="e">
        <f t="shared" si="30"/>
        <v>#VALUE!</v>
      </c>
      <c r="AI99" s="36">
        <f t="shared" si="30"/>
        <v>21615080</v>
      </c>
      <c r="AJ99" s="36" t="e">
        <f t="shared" si="30"/>
        <v>#VALUE!</v>
      </c>
      <c r="AK99" s="36" t="e">
        <f t="shared" si="30"/>
        <v>#VALUE!</v>
      </c>
      <c r="AL99" s="36" t="e">
        <f t="shared" si="30"/>
        <v>#VALUE!</v>
      </c>
      <c r="AM99" s="36" t="e">
        <f t="shared" si="30"/>
        <v>#VALUE!</v>
      </c>
      <c r="AN99" s="36"/>
      <c r="AO99" s="88">
        <f t="shared" si="21"/>
        <v>0</v>
      </c>
      <c r="AP99" s="88">
        <f t="shared" si="21"/>
        <v>0</v>
      </c>
      <c r="AQ99" s="88" t="e">
        <f t="shared" si="21"/>
        <v>#VALUE!</v>
      </c>
      <c r="AR99" s="88" t="e">
        <f t="shared" si="21"/>
        <v>#VALUE!</v>
      </c>
      <c r="AS99" s="88" t="e">
        <f t="shared" si="21"/>
        <v>#VALUE!</v>
      </c>
      <c r="AT99" s="88" t="e">
        <f t="shared" si="27"/>
        <v>#VALUE!</v>
      </c>
      <c r="AU99" s="88">
        <f t="shared" si="27"/>
        <v>0</v>
      </c>
      <c r="AV99" s="88" t="e">
        <f t="shared" si="27"/>
        <v>#VALUE!</v>
      </c>
      <c r="AW99" s="88" t="e">
        <f t="shared" si="27"/>
        <v>#VALUE!</v>
      </c>
      <c r="AX99" s="88" t="e">
        <f t="shared" si="27"/>
        <v>#VALUE!</v>
      </c>
      <c r="AY99" s="88" t="e">
        <f t="shared" si="27"/>
        <v>#VALUE!</v>
      </c>
      <c r="AZ99" s="88">
        <v>0</v>
      </c>
    </row>
    <row r="100" spans="1:52" x14ac:dyDescent="0.35">
      <c r="A100" s="89">
        <f t="shared" si="24"/>
        <v>1859</v>
      </c>
      <c r="B100" s="88">
        <v>90</v>
      </c>
      <c r="C100" s="30">
        <v>12097</v>
      </c>
      <c r="D100" s="30">
        <v>3035</v>
      </c>
      <c r="E100" s="30" t="s">
        <v>96</v>
      </c>
      <c r="F100" s="30" t="s">
        <v>96</v>
      </c>
      <c r="G100" s="30" t="s">
        <v>96</v>
      </c>
      <c r="H100" s="30" t="s">
        <v>96</v>
      </c>
      <c r="I100" s="30">
        <v>9062</v>
      </c>
      <c r="J100" s="30" t="s">
        <v>96</v>
      </c>
      <c r="K100" s="30" t="s">
        <v>96</v>
      </c>
      <c r="L100" s="30" t="s">
        <v>96</v>
      </c>
      <c r="M100" s="30" t="s">
        <v>96</v>
      </c>
      <c r="N100" s="30">
        <v>0</v>
      </c>
      <c r="O100" s="83">
        <v>18</v>
      </c>
      <c r="P100" s="81">
        <f t="shared" si="36"/>
        <v>1770238.5</v>
      </c>
      <c r="Q100" s="81">
        <f t="shared" si="36"/>
        <v>893587.125</v>
      </c>
      <c r="R100" s="81">
        <f t="shared" si="36"/>
        <v>893553.75</v>
      </c>
      <c r="S100" s="81">
        <f t="shared" si="36"/>
        <v>33.375</v>
      </c>
      <c r="T100" s="81">
        <f t="shared" si="36"/>
        <v>0</v>
      </c>
      <c r="U100" s="81">
        <f t="shared" si="36"/>
        <v>0</v>
      </c>
      <c r="V100" s="81">
        <f t="shared" si="36"/>
        <v>876651.375</v>
      </c>
      <c r="W100" s="81">
        <f t="shared" si="36"/>
        <v>872401.5</v>
      </c>
      <c r="X100" s="81">
        <f t="shared" si="36"/>
        <v>4243.875</v>
      </c>
      <c r="Y100" s="81">
        <f t="shared" si="36"/>
        <v>4.875</v>
      </c>
      <c r="Z100" s="81">
        <f t="shared" si="36"/>
        <v>1.125</v>
      </c>
      <c r="AA100" s="30"/>
      <c r="AB100" s="2">
        <v>90</v>
      </c>
      <c r="AC100" s="36">
        <f t="shared" si="30"/>
        <v>41622118</v>
      </c>
      <c r="AD100" s="36">
        <f t="shared" si="30"/>
        <v>19997976</v>
      </c>
      <c r="AE100" s="36" t="e">
        <f t="shared" si="30"/>
        <v>#VALUE!</v>
      </c>
      <c r="AF100" s="36" t="e">
        <f t="shared" si="30"/>
        <v>#VALUE!</v>
      </c>
      <c r="AG100" s="36" t="e">
        <f t="shared" si="30"/>
        <v>#VALUE!</v>
      </c>
      <c r="AH100" s="36" t="e">
        <f t="shared" si="30"/>
        <v>#VALUE!</v>
      </c>
      <c r="AI100" s="36">
        <f t="shared" si="30"/>
        <v>21624142</v>
      </c>
      <c r="AJ100" s="36" t="e">
        <f t="shared" si="30"/>
        <v>#VALUE!</v>
      </c>
      <c r="AK100" s="36" t="e">
        <f t="shared" si="30"/>
        <v>#VALUE!</v>
      </c>
      <c r="AL100" s="36" t="e">
        <f t="shared" si="30"/>
        <v>#VALUE!</v>
      </c>
      <c r="AM100" s="36" t="e">
        <f t="shared" si="30"/>
        <v>#VALUE!</v>
      </c>
      <c r="AN100" s="36"/>
      <c r="AO100" s="88">
        <f t="shared" si="21"/>
        <v>0</v>
      </c>
      <c r="AP100" s="88">
        <f t="shared" si="21"/>
        <v>0</v>
      </c>
      <c r="AQ100" s="88" t="e">
        <f t="shared" si="21"/>
        <v>#VALUE!</v>
      </c>
      <c r="AR100" s="88" t="e">
        <f t="shared" si="21"/>
        <v>#VALUE!</v>
      </c>
      <c r="AS100" s="88" t="e">
        <f t="shared" si="21"/>
        <v>#VALUE!</v>
      </c>
      <c r="AT100" s="88" t="e">
        <f t="shared" si="27"/>
        <v>#VALUE!</v>
      </c>
      <c r="AU100" s="88">
        <f t="shared" si="27"/>
        <v>0</v>
      </c>
      <c r="AV100" s="88" t="e">
        <f t="shared" si="27"/>
        <v>#VALUE!</v>
      </c>
      <c r="AW100" s="88" t="e">
        <f t="shared" si="27"/>
        <v>#VALUE!</v>
      </c>
      <c r="AX100" s="88" t="e">
        <f t="shared" si="27"/>
        <v>#VALUE!</v>
      </c>
      <c r="AY100" s="88" t="e">
        <f t="shared" si="27"/>
        <v>#VALUE!</v>
      </c>
      <c r="AZ100" s="88">
        <v>0</v>
      </c>
    </row>
    <row r="101" spans="1:52" x14ac:dyDescent="0.35">
      <c r="A101" s="89">
        <f t="shared" si="24"/>
        <v>1858</v>
      </c>
      <c r="B101" s="88">
        <v>91</v>
      </c>
      <c r="C101" s="30">
        <v>8382</v>
      </c>
      <c r="D101" s="30">
        <v>2285</v>
      </c>
      <c r="E101" s="30" t="s">
        <v>96</v>
      </c>
      <c r="F101" s="30" t="s">
        <v>96</v>
      </c>
      <c r="G101" s="30" t="s">
        <v>96</v>
      </c>
      <c r="H101" s="30" t="s">
        <v>96</v>
      </c>
      <c r="I101" s="30">
        <v>6097</v>
      </c>
      <c r="J101" s="30" t="s">
        <v>96</v>
      </c>
      <c r="K101" s="30" t="s">
        <v>96</v>
      </c>
      <c r="L101" s="30" t="s">
        <v>96</v>
      </c>
      <c r="M101" s="30" t="s">
        <v>96</v>
      </c>
      <c r="N101" s="30">
        <v>0</v>
      </c>
      <c r="O101" s="83">
        <v>18</v>
      </c>
      <c r="P101" s="84">
        <f>P81</f>
        <v>1940252.1428571427</v>
      </c>
      <c r="Q101" s="84">
        <f>Q81</f>
        <v>987413.57142857136</v>
      </c>
      <c r="R101" s="84">
        <f>R81</f>
        <v>815760</v>
      </c>
      <c r="S101" s="84">
        <f t="shared" ref="S101:Z101" si="37">S81</f>
        <v>170725.28571428571</v>
      </c>
      <c r="T101" s="84">
        <f t="shared" si="37"/>
        <v>348.85714285714283</v>
      </c>
      <c r="U101" s="84">
        <f t="shared" si="37"/>
        <v>579.42857142857144</v>
      </c>
      <c r="V101" s="84">
        <f t="shared" si="37"/>
        <v>952838.57142857136</v>
      </c>
      <c r="W101" s="84">
        <f t="shared" si="37"/>
        <v>570125.57142857136</v>
      </c>
      <c r="X101" s="84">
        <f t="shared" si="37"/>
        <v>378963.8571428571</v>
      </c>
      <c r="Y101" s="84">
        <f t="shared" si="37"/>
        <v>1438.2857142857142</v>
      </c>
      <c r="Z101" s="84">
        <f t="shared" si="37"/>
        <v>2310.8571428571427</v>
      </c>
      <c r="AA101" s="30"/>
      <c r="AB101" s="2">
        <v>91</v>
      </c>
      <c r="AC101" s="36">
        <f t="shared" si="30"/>
        <v>41630500</v>
      </c>
      <c r="AD101" s="36">
        <f t="shared" si="30"/>
        <v>20000261</v>
      </c>
      <c r="AE101" s="36" t="e">
        <f t="shared" si="30"/>
        <v>#VALUE!</v>
      </c>
      <c r="AF101" s="36" t="e">
        <f t="shared" si="30"/>
        <v>#VALUE!</v>
      </c>
      <c r="AG101" s="36" t="e">
        <f t="shared" si="30"/>
        <v>#VALUE!</v>
      </c>
      <c r="AH101" s="36" t="e">
        <f t="shared" si="30"/>
        <v>#VALUE!</v>
      </c>
      <c r="AI101" s="36">
        <f t="shared" si="30"/>
        <v>21630239</v>
      </c>
      <c r="AJ101" s="36" t="e">
        <f t="shared" si="30"/>
        <v>#VALUE!</v>
      </c>
      <c r="AK101" s="36" t="e">
        <f t="shared" si="30"/>
        <v>#VALUE!</v>
      </c>
      <c r="AL101" s="36" t="e">
        <f t="shared" si="30"/>
        <v>#VALUE!</v>
      </c>
      <c r="AM101" s="36" t="e">
        <f t="shared" si="30"/>
        <v>#VALUE!</v>
      </c>
      <c r="AN101" s="36"/>
      <c r="AO101" s="88">
        <f t="shared" si="21"/>
        <v>0</v>
      </c>
      <c r="AP101" s="88">
        <f t="shared" si="21"/>
        <v>0</v>
      </c>
      <c r="AQ101" s="88" t="e">
        <f t="shared" si="21"/>
        <v>#VALUE!</v>
      </c>
      <c r="AR101" s="88" t="e">
        <f t="shared" si="21"/>
        <v>#VALUE!</v>
      </c>
      <c r="AS101" s="88" t="e">
        <f t="shared" si="21"/>
        <v>#VALUE!</v>
      </c>
      <c r="AT101" s="88" t="e">
        <f t="shared" si="27"/>
        <v>#VALUE!</v>
      </c>
      <c r="AU101" s="88">
        <f t="shared" si="27"/>
        <v>0</v>
      </c>
      <c r="AV101" s="88" t="e">
        <f t="shared" si="27"/>
        <v>#VALUE!</v>
      </c>
      <c r="AW101" s="88" t="e">
        <f t="shared" si="27"/>
        <v>#VALUE!</v>
      </c>
      <c r="AX101" s="88" t="e">
        <f t="shared" si="27"/>
        <v>#VALUE!</v>
      </c>
      <c r="AY101" s="88" t="e">
        <f t="shared" si="27"/>
        <v>#VALUE!</v>
      </c>
      <c r="AZ101" s="88">
        <v>0</v>
      </c>
    </row>
    <row r="102" spans="1:52" x14ac:dyDescent="0.35">
      <c r="A102" s="89">
        <f t="shared" si="24"/>
        <v>1857</v>
      </c>
      <c r="B102" s="88">
        <v>92</v>
      </c>
      <c r="C102" s="30">
        <v>5575</v>
      </c>
      <c r="D102" s="30">
        <v>1531</v>
      </c>
      <c r="E102" s="30" t="s">
        <v>96</v>
      </c>
      <c r="F102" s="30" t="s">
        <v>96</v>
      </c>
      <c r="G102" s="30" t="s">
        <v>96</v>
      </c>
      <c r="H102" s="30" t="s">
        <v>96</v>
      </c>
      <c r="I102" s="30">
        <v>4044</v>
      </c>
      <c r="J102" s="30" t="s">
        <v>96</v>
      </c>
      <c r="K102" s="30" t="s">
        <v>96</v>
      </c>
      <c r="L102" s="30" t="s">
        <v>96</v>
      </c>
      <c r="M102" s="30" t="s">
        <v>96</v>
      </c>
      <c r="N102" s="30">
        <v>0</v>
      </c>
      <c r="O102" s="82">
        <v>18</v>
      </c>
      <c r="P102" s="81">
        <f t="shared" ref="P102:Z103" si="38">P101</f>
        <v>1940252.1428571427</v>
      </c>
      <c r="Q102" s="81">
        <f t="shared" si="38"/>
        <v>987413.57142857136</v>
      </c>
      <c r="R102" s="81">
        <f t="shared" si="38"/>
        <v>815760</v>
      </c>
      <c r="S102" s="81">
        <f t="shared" si="38"/>
        <v>170725.28571428571</v>
      </c>
      <c r="T102" s="81">
        <f t="shared" si="38"/>
        <v>348.85714285714283</v>
      </c>
      <c r="U102" s="81">
        <f t="shared" si="38"/>
        <v>579.42857142857144</v>
      </c>
      <c r="V102" s="81">
        <f t="shared" si="38"/>
        <v>952838.57142857136</v>
      </c>
      <c r="W102" s="81">
        <f t="shared" si="38"/>
        <v>570125.57142857136</v>
      </c>
      <c r="X102" s="81">
        <f t="shared" si="38"/>
        <v>378963.8571428571</v>
      </c>
      <c r="Y102" s="81">
        <f t="shared" si="38"/>
        <v>1438.2857142857142</v>
      </c>
      <c r="Z102" s="81">
        <f t="shared" si="38"/>
        <v>2310.8571428571427</v>
      </c>
      <c r="AA102" s="30"/>
      <c r="AB102" s="2">
        <v>92</v>
      </c>
      <c r="AC102" s="36">
        <f t="shared" si="30"/>
        <v>41636075</v>
      </c>
      <c r="AD102" s="36">
        <f t="shared" si="30"/>
        <v>20001792</v>
      </c>
      <c r="AE102" s="36" t="e">
        <f t="shared" si="30"/>
        <v>#VALUE!</v>
      </c>
      <c r="AF102" s="36" t="e">
        <f t="shared" si="30"/>
        <v>#VALUE!</v>
      </c>
      <c r="AG102" s="36" t="e">
        <f t="shared" si="30"/>
        <v>#VALUE!</v>
      </c>
      <c r="AH102" s="36" t="e">
        <f t="shared" si="30"/>
        <v>#VALUE!</v>
      </c>
      <c r="AI102" s="36">
        <f t="shared" si="30"/>
        <v>21634283</v>
      </c>
      <c r="AJ102" s="36" t="e">
        <f t="shared" si="30"/>
        <v>#VALUE!</v>
      </c>
      <c r="AK102" s="36" t="e">
        <f t="shared" si="30"/>
        <v>#VALUE!</v>
      </c>
      <c r="AL102" s="36" t="e">
        <f t="shared" si="30"/>
        <v>#VALUE!</v>
      </c>
      <c r="AM102" s="36" t="e">
        <f t="shared" si="30"/>
        <v>#VALUE!</v>
      </c>
      <c r="AN102" s="36"/>
      <c r="AO102" s="88">
        <f t="shared" si="21"/>
        <v>0</v>
      </c>
      <c r="AP102" s="88">
        <f t="shared" si="21"/>
        <v>0</v>
      </c>
      <c r="AQ102" s="88" t="e">
        <f t="shared" si="21"/>
        <v>#VALUE!</v>
      </c>
      <c r="AR102" s="88" t="e">
        <f t="shared" si="21"/>
        <v>#VALUE!</v>
      </c>
      <c r="AS102" s="88" t="e">
        <f t="shared" si="21"/>
        <v>#VALUE!</v>
      </c>
      <c r="AT102" s="88" t="e">
        <f t="shared" si="27"/>
        <v>#VALUE!</v>
      </c>
      <c r="AU102" s="88">
        <f t="shared" si="27"/>
        <v>0</v>
      </c>
      <c r="AV102" s="88" t="e">
        <f t="shared" si="27"/>
        <v>#VALUE!</v>
      </c>
      <c r="AW102" s="88" t="e">
        <f t="shared" si="27"/>
        <v>#VALUE!</v>
      </c>
      <c r="AX102" s="88" t="e">
        <f t="shared" si="27"/>
        <v>#VALUE!</v>
      </c>
      <c r="AY102" s="88" t="e">
        <f t="shared" si="27"/>
        <v>#VALUE!</v>
      </c>
      <c r="AZ102" s="88">
        <v>0</v>
      </c>
    </row>
    <row r="103" spans="1:52" x14ac:dyDescent="0.35">
      <c r="A103" s="89">
        <f t="shared" si="24"/>
        <v>1856</v>
      </c>
      <c r="B103" s="88">
        <v>93</v>
      </c>
      <c r="C103" s="30">
        <v>3957</v>
      </c>
      <c r="D103" s="30">
        <v>1013</v>
      </c>
      <c r="E103" s="30" t="s">
        <v>96</v>
      </c>
      <c r="F103" s="30" t="s">
        <v>96</v>
      </c>
      <c r="G103" s="30" t="s">
        <v>96</v>
      </c>
      <c r="H103" s="30" t="s">
        <v>96</v>
      </c>
      <c r="I103" s="30">
        <v>2944</v>
      </c>
      <c r="J103" s="30" t="s">
        <v>96</v>
      </c>
      <c r="K103" s="30" t="s">
        <v>96</v>
      </c>
      <c r="L103" s="30" t="s">
        <v>96</v>
      </c>
      <c r="M103" s="30" t="s">
        <v>96</v>
      </c>
      <c r="N103" s="30">
        <v>0</v>
      </c>
      <c r="O103" s="83">
        <v>25</v>
      </c>
      <c r="P103" s="84">
        <f t="shared" si="38"/>
        <v>1940252.1428571427</v>
      </c>
      <c r="Q103" s="84">
        <f t="shared" si="38"/>
        <v>987413.57142857136</v>
      </c>
      <c r="R103" s="84">
        <f t="shared" si="38"/>
        <v>815760</v>
      </c>
      <c r="S103" s="84">
        <f t="shared" si="38"/>
        <v>170725.28571428571</v>
      </c>
      <c r="T103" s="84">
        <f t="shared" si="38"/>
        <v>348.85714285714283</v>
      </c>
      <c r="U103" s="84">
        <f t="shared" si="38"/>
        <v>579.42857142857144</v>
      </c>
      <c r="V103" s="84">
        <f t="shared" si="38"/>
        <v>952838.57142857136</v>
      </c>
      <c r="W103" s="84">
        <f t="shared" si="38"/>
        <v>570125.57142857136</v>
      </c>
      <c r="X103" s="84">
        <f t="shared" si="38"/>
        <v>378963.8571428571</v>
      </c>
      <c r="Y103" s="84">
        <f t="shared" si="38"/>
        <v>1438.2857142857142</v>
      </c>
      <c r="Z103" s="84">
        <f t="shared" si="38"/>
        <v>2310.8571428571427</v>
      </c>
      <c r="AA103" s="30"/>
      <c r="AB103" s="2">
        <v>93</v>
      </c>
      <c r="AC103" s="36">
        <f t="shared" si="30"/>
        <v>41640032</v>
      </c>
      <c r="AD103" s="36">
        <f t="shared" si="30"/>
        <v>20002805</v>
      </c>
      <c r="AE103" s="36" t="e">
        <f t="shared" si="30"/>
        <v>#VALUE!</v>
      </c>
      <c r="AF103" s="36" t="e">
        <f t="shared" si="30"/>
        <v>#VALUE!</v>
      </c>
      <c r="AG103" s="36" t="e">
        <f t="shared" si="30"/>
        <v>#VALUE!</v>
      </c>
      <c r="AH103" s="36" t="e">
        <f t="shared" si="30"/>
        <v>#VALUE!</v>
      </c>
      <c r="AI103" s="36">
        <f t="shared" si="30"/>
        <v>21637227</v>
      </c>
      <c r="AJ103" s="36" t="e">
        <f t="shared" si="30"/>
        <v>#VALUE!</v>
      </c>
      <c r="AK103" s="36" t="e">
        <f t="shared" si="30"/>
        <v>#VALUE!</v>
      </c>
      <c r="AL103" s="36" t="e">
        <f t="shared" si="30"/>
        <v>#VALUE!</v>
      </c>
      <c r="AM103" s="36" t="e">
        <f t="shared" si="30"/>
        <v>#VALUE!</v>
      </c>
      <c r="AN103" s="36"/>
      <c r="AO103" s="88">
        <f t="shared" si="21"/>
        <v>0</v>
      </c>
      <c r="AP103" s="88">
        <f t="shared" si="21"/>
        <v>0</v>
      </c>
      <c r="AQ103" s="88" t="e">
        <f t="shared" si="21"/>
        <v>#VALUE!</v>
      </c>
      <c r="AR103" s="88" t="e">
        <f t="shared" si="21"/>
        <v>#VALUE!</v>
      </c>
      <c r="AS103" s="88" t="e">
        <f t="shared" si="21"/>
        <v>#VALUE!</v>
      </c>
      <c r="AT103" s="88" t="e">
        <f t="shared" si="27"/>
        <v>#VALUE!</v>
      </c>
      <c r="AU103" s="88">
        <f t="shared" si="27"/>
        <v>0</v>
      </c>
      <c r="AV103" s="88" t="e">
        <f t="shared" si="27"/>
        <v>#VALUE!</v>
      </c>
      <c r="AW103" s="88" t="e">
        <f t="shared" si="27"/>
        <v>#VALUE!</v>
      </c>
      <c r="AX103" s="88" t="e">
        <f t="shared" si="27"/>
        <v>#VALUE!</v>
      </c>
      <c r="AY103" s="88" t="e">
        <f t="shared" si="27"/>
        <v>#VALUE!</v>
      </c>
      <c r="AZ103" s="36">
        <f t="shared" ref="AZ103:AZ109" si="39">C103</f>
        <v>3957</v>
      </c>
    </row>
    <row r="104" spans="1:52" x14ac:dyDescent="0.35">
      <c r="A104" s="89">
        <f t="shared" si="24"/>
        <v>1855</v>
      </c>
      <c r="B104" s="88">
        <v>94</v>
      </c>
      <c r="C104" s="30">
        <v>2526</v>
      </c>
      <c r="D104" s="30">
        <v>649</v>
      </c>
      <c r="E104" s="30" t="s">
        <v>96</v>
      </c>
      <c r="F104" s="30" t="s">
        <v>96</v>
      </c>
      <c r="G104" s="30" t="s">
        <v>96</v>
      </c>
      <c r="H104" s="30" t="s">
        <v>96</v>
      </c>
      <c r="I104" s="30">
        <v>1877</v>
      </c>
      <c r="J104" s="30" t="s">
        <v>96</v>
      </c>
      <c r="K104" s="30" t="s">
        <v>96</v>
      </c>
      <c r="L104" s="30" t="s">
        <v>96</v>
      </c>
      <c r="M104" s="30" t="s">
        <v>96</v>
      </c>
      <c r="N104" s="30">
        <v>0</v>
      </c>
      <c r="O104" s="83">
        <v>25</v>
      </c>
      <c r="P104" s="84">
        <f>P82</f>
        <v>1628204.6</v>
      </c>
      <c r="Q104" s="84">
        <f>Q82</f>
        <v>813575.6</v>
      </c>
      <c r="R104" s="84">
        <f>R82</f>
        <v>195151.4</v>
      </c>
      <c r="S104" s="84">
        <f t="shared" ref="S104:Z104" si="40">S82</f>
        <v>598022</v>
      </c>
      <c r="T104" s="84">
        <f t="shared" si="40"/>
        <v>4610.8</v>
      </c>
      <c r="U104" s="84">
        <f t="shared" si="40"/>
        <v>15791.4</v>
      </c>
      <c r="V104" s="84">
        <f t="shared" si="40"/>
        <v>814629</v>
      </c>
      <c r="W104" s="84">
        <f t="shared" si="40"/>
        <v>125671.2</v>
      </c>
      <c r="X104" s="84">
        <f t="shared" si="40"/>
        <v>646873.80000000005</v>
      </c>
      <c r="Y104" s="84">
        <f t="shared" si="40"/>
        <v>17320.8</v>
      </c>
      <c r="Z104" s="84">
        <f t="shared" si="40"/>
        <v>24763.200000000001</v>
      </c>
      <c r="AA104" s="30"/>
      <c r="AB104" s="2">
        <v>94</v>
      </c>
      <c r="AC104" s="36">
        <f t="shared" si="30"/>
        <v>41642558</v>
      </c>
      <c r="AD104" s="36">
        <f t="shared" si="30"/>
        <v>20003454</v>
      </c>
      <c r="AE104" s="36" t="e">
        <f t="shared" si="30"/>
        <v>#VALUE!</v>
      </c>
      <c r="AF104" s="36" t="e">
        <f t="shared" si="30"/>
        <v>#VALUE!</v>
      </c>
      <c r="AG104" s="36" t="e">
        <f t="shared" si="30"/>
        <v>#VALUE!</v>
      </c>
      <c r="AH104" s="36" t="e">
        <f t="shared" si="30"/>
        <v>#VALUE!</v>
      </c>
      <c r="AI104" s="36">
        <f t="shared" si="30"/>
        <v>21639104</v>
      </c>
      <c r="AJ104" s="36" t="e">
        <f t="shared" si="30"/>
        <v>#VALUE!</v>
      </c>
      <c r="AK104" s="36" t="e">
        <f t="shared" si="30"/>
        <v>#VALUE!</v>
      </c>
      <c r="AL104" s="36" t="e">
        <f t="shared" si="30"/>
        <v>#VALUE!</v>
      </c>
      <c r="AM104" s="36" t="e">
        <f t="shared" si="30"/>
        <v>#VALUE!</v>
      </c>
      <c r="AN104" s="36"/>
      <c r="AO104" s="88">
        <f t="shared" si="21"/>
        <v>0</v>
      </c>
      <c r="AP104" s="88">
        <f t="shared" si="21"/>
        <v>0</v>
      </c>
      <c r="AQ104" s="88" t="e">
        <f t="shared" si="21"/>
        <v>#VALUE!</v>
      </c>
      <c r="AR104" s="88" t="e">
        <f t="shared" si="21"/>
        <v>#VALUE!</v>
      </c>
      <c r="AS104" s="88" t="e">
        <f t="shared" si="21"/>
        <v>#VALUE!</v>
      </c>
      <c r="AT104" s="88" t="e">
        <f t="shared" si="27"/>
        <v>#VALUE!</v>
      </c>
      <c r="AU104" s="88">
        <f t="shared" si="27"/>
        <v>0</v>
      </c>
      <c r="AV104" s="88" t="e">
        <f t="shared" si="27"/>
        <v>#VALUE!</v>
      </c>
      <c r="AW104" s="88" t="e">
        <f t="shared" si="27"/>
        <v>#VALUE!</v>
      </c>
      <c r="AX104" s="88" t="e">
        <f t="shared" si="27"/>
        <v>#VALUE!</v>
      </c>
      <c r="AY104" s="88" t="e">
        <f t="shared" si="27"/>
        <v>#VALUE!</v>
      </c>
      <c r="AZ104" s="36">
        <f t="shared" si="39"/>
        <v>2526</v>
      </c>
    </row>
    <row r="105" spans="1:52" x14ac:dyDescent="0.35">
      <c r="A105" s="89">
        <f t="shared" si="24"/>
        <v>1854</v>
      </c>
      <c r="B105" s="88">
        <v>95</v>
      </c>
      <c r="C105" s="30">
        <v>1742</v>
      </c>
      <c r="D105" s="30">
        <v>508</v>
      </c>
      <c r="E105" s="30" t="s">
        <v>96</v>
      </c>
      <c r="F105" s="30" t="s">
        <v>96</v>
      </c>
      <c r="G105" s="30" t="s">
        <v>96</v>
      </c>
      <c r="H105" s="30" t="s">
        <v>96</v>
      </c>
      <c r="I105" s="30">
        <v>1234</v>
      </c>
      <c r="J105" s="30" t="s">
        <v>96</v>
      </c>
      <c r="K105" s="30" t="s">
        <v>96</v>
      </c>
      <c r="L105" s="30" t="s">
        <v>96</v>
      </c>
      <c r="M105" s="30" t="s">
        <v>96</v>
      </c>
      <c r="N105" s="30">
        <v>0</v>
      </c>
      <c r="O105" s="82">
        <v>25</v>
      </c>
      <c r="P105" s="81">
        <f t="shared" ref="P105:Z106" si="41">P104</f>
        <v>1628204.6</v>
      </c>
      <c r="Q105" s="81">
        <f t="shared" si="41"/>
        <v>813575.6</v>
      </c>
      <c r="R105" s="81">
        <f t="shared" si="41"/>
        <v>195151.4</v>
      </c>
      <c r="S105" s="81">
        <f t="shared" si="41"/>
        <v>598022</v>
      </c>
      <c r="T105" s="81">
        <f t="shared" si="41"/>
        <v>4610.8</v>
      </c>
      <c r="U105" s="81">
        <f t="shared" si="41"/>
        <v>15791.4</v>
      </c>
      <c r="V105" s="81">
        <f t="shared" si="41"/>
        <v>814629</v>
      </c>
      <c r="W105" s="81">
        <f t="shared" si="41"/>
        <v>125671.2</v>
      </c>
      <c r="X105" s="81">
        <f t="shared" si="41"/>
        <v>646873.80000000005</v>
      </c>
      <c r="Y105" s="81">
        <f t="shared" si="41"/>
        <v>17320.8</v>
      </c>
      <c r="Z105" s="81">
        <f t="shared" si="41"/>
        <v>24763.200000000001</v>
      </c>
      <c r="AA105" s="30"/>
      <c r="AB105" s="2">
        <v>95</v>
      </c>
      <c r="AC105" s="36">
        <f t="shared" si="30"/>
        <v>41644300</v>
      </c>
      <c r="AD105" s="36">
        <f t="shared" si="30"/>
        <v>20003962</v>
      </c>
      <c r="AE105" s="36" t="e">
        <f t="shared" si="30"/>
        <v>#VALUE!</v>
      </c>
      <c r="AF105" s="36" t="e">
        <f t="shared" si="30"/>
        <v>#VALUE!</v>
      </c>
      <c r="AG105" s="36" t="e">
        <f t="shared" si="30"/>
        <v>#VALUE!</v>
      </c>
      <c r="AH105" s="36" t="e">
        <f t="shared" si="30"/>
        <v>#VALUE!</v>
      </c>
      <c r="AI105" s="36">
        <f t="shared" si="30"/>
        <v>21640338</v>
      </c>
      <c r="AJ105" s="36" t="e">
        <f t="shared" si="30"/>
        <v>#VALUE!</v>
      </c>
      <c r="AK105" s="36" t="e">
        <f t="shared" si="30"/>
        <v>#VALUE!</v>
      </c>
      <c r="AL105" s="36" t="e">
        <f t="shared" si="30"/>
        <v>#VALUE!</v>
      </c>
      <c r="AM105" s="36" t="e">
        <f t="shared" si="30"/>
        <v>#VALUE!</v>
      </c>
      <c r="AN105" s="36"/>
      <c r="AO105" s="88">
        <f t="shared" si="21"/>
        <v>0</v>
      </c>
      <c r="AP105" s="88">
        <f t="shared" si="21"/>
        <v>0</v>
      </c>
      <c r="AQ105" s="88" t="e">
        <f t="shared" si="21"/>
        <v>#VALUE!</v>
      </c>
      <c r="AR105" s="88" t="e">
        <f t="shared" si="21"/>
        <v>#VALUE!</v>
      </c>
      <c r="AS105" s="88" t="e">
        <f t="shared" si="21"/>
        <v>#VALUE!</v>
      </c>
      <c r="AT105" s="88" t="e">
        <f t="shared" si="27"/>
        <v>#VALUE!</v>
      </c>
      <c r="AU105" s="88">
        <f t="shared" si="27"/>
        <v>0</v>
      </c>
      <c r="AV105" s="88" t="e">
        <f t="shared" si="27"/>
        <v>#VALUE!</v>
      </c>
      <c r="AW105" s="88" t="e">
        <f t="shared" si="27"/>
        <v>#VALUE!</v>
      </c>
      <c r="AX105" s="88" t="e">
        <f t="shared" si="27"/>
        <v>#VALUE!</v>
      </c>
      <c r="AY105" s="88" t="e">
        <f t="shared" si="27"/>
        <v>#VALUE!</v>
      </c>
      <c r="AZ105" s="36">
        <f t="shared" si="39"/>
        <v>1742</v>
      </c>
    </row>
    <row r="106" spans="1:52" x14ac:dyDescent="0.35">
      <c r="A106" s="89">
        <f t="shared" si="24"/>
        <v>1853</v>
      </c>
      <c r="B106" s="88">
        <v>96</v>
      </c>
      <c r="C106" s="30">
        <v>1102</v>
      </c>
      <c r="D106" s="30">
        <v>320</v>
      </c>
      <c r="E106" s="30" t="s">
        <v>96</v>
      </c>
      <c r="F106" s="30" t="s">
        <v>96</v>
      </c>
      <c r="G106" s="30" t="s">
        <v>96</v>
      </c>
      <c r="H106" s="30" t="s">
        <v>96</v>
      </c>
      <c r="I106" s="30">
        <v>782</v>
      </c>
      <c r="J106" s="30" t="s">
        <v>96</v>
      </c>
      <c r="K106" s="30" t="s">
        <v>96</v>
      </c>
      <c r="L106" s="30" t="s">
        <v>96</v>
      </c>
      <c r="M106" s="30" t="s">
        <v>96</v>
      </c>
      <c r="N106" s="30">
        <v>0</v>
      </c>
      <c r="O106" s="83">
        <v>40</v>
      </c>
      <c r="P106" s="84">
        <f t="shared" si="41"/>
        <v>1628204.6</v>
      </c>
      <c r="Q106" s="84">
        <f t="shared" si="41"/>
        <v>813575.6</v>
      </c>
      <c r="R106" s="84">
        <f t="shared" si="41"/>
        <v>195151.4</v>
      </c>
      <c r="S106" s="84">
        <f t="shared" si="41"/>
        <v>598022</v>
      </c>
      <c r="T106" s="84">
        <f t="shared" si="41"/>
        <v>4610.8</v>
      </c>
      <c r="U106" s="84">
        <f t="shared" si="41"/>
        <v>15791.4</v>
      </c>
      <c r="V106" s="84">
        <f t="shared" si="41"/>
        <v>814629</v>
      </c>
      <c r="W106" s="84">
        <f t="shared" si="41"/>
        <v>125671.2</v>
      </c>
      <c r="X106" s="84">
        <f t="shared" si="41"/>
        <v>646873.80000000005</v>
      </c>
      <c r="Y106" s="84">
        <f t="shared" si="41"/>
        <v>17320.8</v>
      </c>
      <c r="Z106" s="84">
        <f t="shared" si="41"/>
        <v>24763.200000000001</v>
      </c>
      <c r="AA106" s="30"/>
      <c r="AB106" s="2">
        <v>96</v>
      </c>
      <c r="AC106" s="36">
        <f t="shared" si="30"/>
        <v>41645402</v>
      </c>
      <c r="AD106" s="36">
        <f t="shared" si="30"/>
        <v>20004282</v>
      </c>
      <c r="AE106" s="36" t="e">
        <f t="shared" si="30"/>
        <v>#VALUE!</v>
      </c>
      <c r="AF106" s="36" t="e">
        <f t="shared" si="30"/>
        <v>#VALUE!</v>
      </c>
      <c r="AG106" s="36" t="e">
        <f t="shared" si="30"/>
        <v>#VALUE!</v>
      </c>
      <c r="AH106" s="36" t="e">
        <f t="shared" si="30"/>
        <v>#VALUE!</v>
      </c>
      <c r="AI106" s="36">
        <f t="shared" si="30"/>
        <v>21641120</v>
      </c>
      <c r="AJ106" s="36" t="e">
        <f t="shared" si="30"/>
        <v>#VALUE!</v>
      </c>
      <c r="AK106" s="36" t="e">
        <f t="shared" si="30"/>
        <v>#VALUE!</v>
      </c>
      <c r="AL106" s="36" t="e">
        <f t="shared" si="30"/>
        <v>#VALUE!</v>
      </c>
      <c r="AM106" s="36" t="e">
        <f t="shared" si="30"/>
        <v>#VALUE!</v>
      </c>
      <c r="AN106" s="36"/>
      <c r="AO106" s="88">
        <f t="shared" si="21"/>
        <v>0</v>
      </c>
      <c r="AP106" s="88">
        <f t="shared" si="21"/>
        <v>0</v>
      </c>
      <c r="AQ106" s="88" t="e">
        <f t="shared" si="21"/>
        <v>#VALUE!</v>
      </c>
      <c r="AR106" s="88" t="e">
        <f t="shared" si="21"/>
        <v>#VALUE!</v>
      </c>
      <c r="AS106" s="88" t="e">
        <f t="shared" si="21"/>
        <v>#VALUE!</v>
      </c>
      <c r="AT106" s="88" t="e">
        <f t="shared" si="27"/>
        <v>#VALUE!</v>
      </c>
      <c r="AU106" s="88">
        <f t="shared" si="27"/>
        <v>0</v>
      </c>
      <c r="AV106" s="88" t="e">
        <f t="shared" si="27"/>
        <v>#VALUE!</v>
      </c>
      <c r="AW106" s="88" t="e">
        <f t="shared" si="27"/>
        <v>#VALUE!</v>
      </c>
      <c r="AX106" s="88" t="e">
        <f t="shared" si="27"/>
        <v>#VALUE!</v>
      </c>
      <c r="AY106" s="88" t="e">
        <f t="shared" si="27"/>
        <v>#VALUE!</v>
      </c>
      <c r="AZ106" s="36">
        <f t="shared" si="39"/>
        <v>1102</v>
      </c>
    </row>
    <row r="107" spans="1:52" x14ac:dyDescent="0.35">
      <c r="A107" s="89">
        <f t="shared" si="24"/>
        <v>1852</v>
      </c>
      <c r="B107" s="88">
        <v>97</v>
      </c>
      <c r="C107" s="30">
        <v>752</v>
      </c>
      <c r="D107" s="30">
        <v>203</v>
      </c>
      <c r="E107" s="30" t="s">
        <v>96</v>
      </c>
      <c r="F107" s="30" t="s">
        <v>96</v>
      </c>
      <c r="G107" s="30" t="s">
        <v>96</v>
      </c>
      <c r="H107" s="30" t="s">
        <v>96</v>
      </c>
      <c r="I107" s="30">
        <v>549</v>
      </c>
      <c r="J107" s="30" t="s">
        <v>96</v>
      </c>
      <c r="K107" s="30" t="s">
        <v>96</v>
      </c>
      <c r="L107" s="30" t="s">
        <v>96</v>
      </c>
      <c r="M107" s="30" t="s">
        <v>96</v>
      </c>
      <c r="N107" s="30">
        <v>0</v>
      </c>
      <c r="O107" s="83">
        <v>40</v>
      </c>
      <c r="P107" s="84">
        <f>P83</f>
        <v>1751434.6</v>
      </c>
      <c r="Q107" s="84">
        <f>Q83</f>
        <v>854080.2</v>
      </c>
      <c r="R107" s="84">
        <f>R83</f>
        <v>90602.8</v>
      </c>
      <c r="S107" s="84">
        <f t="shared" ref="S107:Z107" si="42">S83</f>
        <v>716961.8</v>
      </c>
      <c r="T107" s="84">
        <f t="shared" si="42"/>
        <v>24089.200000000001</v>
      </c>
      <c r="U107" s="84">
        <f t="shared" si="42"/>
        <v>22426.400000000001</v>
      </c>
      <c r="V107" s="84">
        <f t="shared" si="42"/>
        <v>897354.4</v>
      </c>
      <c r="W107" s="84">
        <f t="shared" si="42"/>
        <v>100436.2</v>
      </c>
      <c r="X107" s="84">
        <f t="shared" si="42"/>
        <v>681576.4</v>
      </c>
      <c r="Y107" s="84">
        <f t="shared" si="42"/>
        <v>89548.6</v>
      </c>
      <c r="Z107" s="84">
        <f t="shared" si="42"/>
        <v>25793.200000000001</v>
      </c>
      <c r="AA107" s="30"/>
      <c r="AB107" s="2">
        <v>97</v>
      </c>
      <c r="AC107" s="36">
        <f t="shared" ref="AC107:AM109" si="43">AC106+C107</f>
        <v>41646154</v>
      </c>
      <c r="AD107" s="36">
        <f t="shared" si="43"/>
        <v>20004485</v>
      </c>
      <c r="AE107" s="36" t="e">
        <f t="shared" si="43"/>
        <v>#VALUE!</v>
      </c>
      <c r="AF107" s="36" t="e">
        <f t="shared" si="43"/>
        <v>#VALUE!</v>
      </c>
      <c r="AG107" s="36" t="e">
        <f t="shared" si="43"/>
        <v>#VALUE!</v>
      </c>
      <c r="AH107" s="36" t="e">
        <f t="shared" si="43"/>
        <v>#VALUE!</v>
      </c>
      <c r="AI107" s="36">
        <f t="shared" si="43"/>
        <v>21641669</v>
      </c>
      <c r="AJ107" s="36" t="e">
        <f t="shared" si="43"/>
        <v>#VALUE!</v>
      </c>
      <c r="AK107" s="36" t="e">
        <f t="shared" si="43"/>
        <v>#VALUE!</v>
      </c>
      <c r="AL107" s="36" t="e">
        <f t="shared" si="43"/>
        <v>#VALUE!</v>
      </c>
      <c r="AM107" s="36" t="e">
        <f t="shared" si="43"/>
        <v>#VALUE!</v>
      </c>
      <c r="AN107" s="36"/>
      <c r="AO107" s="88">
        <f t="shared" si="21"/>
        <v>0</v>
      </c>
      <c r="AP107" s="88">
        <f t="shared" si="21"/>
        <v>0</v>
      </c>
      <c r="AQ107" s="88" t="e">
        <f t="shared" si="21"/>
        <v>#VALUE!</v>
      </c>
      <c r="AR107" s="88" t="e">
        <f t="shared" si="21"/>
        <v>#VALUE!</v>
      </c>
      <c r="AS107" s="88" t="e">
        <f t="shared" si="21"/>
        <v>#VALUE!</v>
      </c>
      <c r="AT107" s="88" t="e">
        <f t="shared" si="27"/>
        <v>#VALUE!</v>
      </c>
      <c r="AU107" s="88">
        <f t="shared" si="27"/>
        <v>0</v>
      </c>
      <c r="AV107" s="88" t="e">
        <f t="shared" si="27"/>
        <v>#VALUE!</v>
      </c>
      <c r="AW107" s="88" t="e">
        <f t="shared" si="27"/>
        <v>#VALUE!</v>
      </c>
      <c r="AX107" s="88" t="e">
        <f t="shared" si="27"/>
        <v>#VALUE!</v>
      </c>
      <c r="AY107" s="88" t="e">
        <f t="shared" si="27"/>
        <v>#VALUE!</v>
      </c>
      <c r="AZ107" s="36">
        <f t="shared" si="39"/>
        <v>752</v>
      </c>
    </row>
    <row r="108" spans="1:52" x14ac:dyDescent="0.35">
      <c r="A108" s="89">
        <f t="shared" si="24"/>
        <v>1851</v>
      </c>
      <c r="B108" s="88">
        <v>98</v>
      </c>
      <c r="C108" s="30">
        <v>398</v>
      </c>
      <c r="D108" s="30">
        <v>88</v>
      </c>
      <c r="E108" s="30" t="s">
        <v>96</v>
      </c>
      <c r="F108" s="30" t="s">
        <v>96</v>
      </c>
      <c r="G108" s="30" t="s">
        <v>96</v>
      </c>
      <c r="H108" s="30" t="s">
        <v>96</v>
      </c>
      <c r="I108" s="30">
        <v>310</v>
      </c>
      <c r="J108" s="30" t="s">
        <v>96</v>
      </c>
      <c r="K108" s="30" t="s">
        <v>96</v>
      </c>
      <c r="L108" s="30" t="s">
        <v>96</v>
      </c>
      <c r="M108" s="30" t="s">
        <v>96</v>
      </c>
      <c r="N108" s="30">
        <v>0</v>
      </c>
      <c r="O108" s="82">
        <v>40</v>
      </c>
      <c r="P108" s="81">
        <f t="shared" ref="P108:Z109" si="44">P107</f>
        <v>1751434.6</v>
      </c>
      <c r="Q108" s="81">
        <f t="shared" si="44"/>
        <v>854080.2</v>
      </c>
      <c r="R108" s="81">
        <f t="shared" si="44"/>
        <v>90602.8</v>
      </c>
      <c r="S108" s="81">
        <f t="shared" si="44"/>
        <v>716961.8</v>
      </c>
      <c r="T108" s="81">
        <f t="shared" si="44"/>
        <v>24089.200000000001</v>
      </c>
      <c r="U108" s="81">
        <f t="shared" si="44"/>
        <v>22426.400000000001</v>
      </c>
      <c r="V108" s="81">
        <f t="shared" si="44"/>
        <v>897354.4</v>
      </c>
      <c r="W108" s="81">
        <f t="shared" si="44"/>
        <v>100436.2</v>
      </c>
      <c r="X108" s="81">
        <f t="shared" si="44"/>
        <v>681576.4</v>
      </c>
      <c r="Y108" s="81">
        <f t="shared" si="44"/>
        <v>89548.6</v>
      </c>
      <c r="Z108" s="81">
        <f t="shared" si="44"/>
        <v>25793.200000000001</v>
      </c>
      <c r="AA108" s="30"/>
      <c r="AB108" s="2">
        <v>98</v>
      </c>
      <c r="AC108" s="36">
        <f t="shared" si="43"/>
        <v>41646552</v>
      </c>
      <c r="AD108" s="36">
        <f t="shared" si="43"/>
        <v>20004573</v>
      </c>
      <c r="AE108" s="36" t="e">
        <f t="shared" si="43"/>
        <v>#VALUE!</v>
      </c>
      <c r="AF108" s="36" t="e">
        <f t="shared" si="43"/>
        <v>#VALUE!</v>
      </c>
      <c r="AG108" s="36" t="e">
        <f t="shared" si="43"/>
        <v>#VALUE!</v>
      </c>
      <c r="AH108" s="36" t="e">
        <f t="shared" si="43"/>
        <v>#VALUE!</v>
      </c>
      <c r="AI108" s="36">
        <f t="shared" si="43"/>
        <v>21641979</v>
      </c>
      <c r="AJ108" s="36" t="e">
        <f t="shared" si="43"/>
        <v>#VALUE!</v>
      </c>
      <c r="AK108" s="36" t="e">
        <f t="shared" si="43"/>
        <v>#VALUE!</v>
      </c>
      <c r="AL108" s="36" t="e">
        <f t="shared" si="43"/>
        <v>#VALUE!</v>
      </c>
      <c r="AM108" s="36" t="e">
        <f t="shared" si="43"/>
        <v>#VALUE!</v>
      </c>
      <c r="AN108" s="36"/>
      <c r="AO108" s="88">
        <f t="shared" si="21"/>
        <v>0</v>
      </c>
      <c r="AP108" s="88">
        <f t="shared" si="21"/>
        <v>0</v>
      </c>
      <c r="AQ108" s="88" t="e">
        <f t="shared" si="21"/>
        <v>#VALUE!</v>
      </c>
      <c r="AR108" s="88" t="e">
        <f t="shared" si="21"/>
        <v>#VALUE!</v>
      </c>
      <c r="AS108" s="88" t="e">
        <f t="shared" si="21"/>
        <v>#VALUE!</v>
      </c>
      <c r="AT108" s="88" t="e">
        <f t="shared" si="27"/>
        <v>#VALUE!</v>
      </c>
      <c r="AU108" s="88">
        <f t="shared" si="27"/>
        <v>0</v>
      </c>
      <c r="AV108" s="88" t="e">
        <f t="shared" si="27"/>
        <v>#VALUE!</v>
      </c>
      <c r="AW108" s="88" t="e">
        <f t="shared" si="27"/>
        <v>#VALUE!</v>
      </c>
      <c r="AX108" s="88" t="e">
        <f t="shared" si="27"/>
        <v>#VALUE!</v>
      </c>
      <c r="AY108" s="88" t="e">
        <f t="shared" si="27"/>
        <v>#VALUE!</v>
      </c>
      <c r="AZ108" s="36">
        <f t="shared" si="39"/>
        <v>398</v>
      </c>
    </row>
    <row r="109" spans="1:52" x14ac:dyDescent="0.35">
      <c r="A109" s="88" t="s">
        <v>100</v>
      </c>
      <c r="B109" s="88" t="s">
        <v>35</v>
      </c>
      <c r="C109" s="30">
        <v>706</v>
      </c>
      <c r="D109" s="30">
        <v>108</v>
      </c>
      <c r="E109" s="30" t="s">
        <v>96</v>
      </c>
      <c r="F109" s="30" t="s">
        <v>96</v>
      </c>
      <c r="G109" s="30" t="s">
        <v>96</v>
      </c>
      <c r="H109" s="30" t="s">
        <v>96</v>
      </c>
      <c r="I109" s="30">
        <v>598</v>
      </c>
      <c r="J109" s="30" t="s">
        <v>96</v>
      </c>
      <c r="K109" s="30" t="s">
        <v>96</v>
      </c>
      <c r="L109" s="30" t="s">
        <v>96</v>
      </c>
      <c r="M109" s="30" t="s">
        <v>96</v>
      </c>
      <c r="N109" s="30">
        <v>0</v>
      </c>
      <c r="O109" s="83">
        <v>55</v>
      </c>
      <c r="P109" s="84">
        <f t="shared" si="44"/>
        <v>1751434.6</v>
      </c>
      <c r="Q109" s="84">
        <f t="shared" si="44"/>
        <v>854080.2</v>
      </c>
      <c r="R109" s="84">
        <f t="shared" si="44"/>
        <v>90602.8</v>
      </c>
      <c r="S109" s="84">
        <f t="shared" si="44"/>
        <v>716961.8</v>
      </c>
      <c r="T109" s="84">
        <f t="shared" si="44"/>
        <v>24089.200000000001</v>
      </c>
      <c r="U109" s="84">
        <f t="shared" si="44"/>
        <v>22426.400000000001</v>
      </c>
      <c r="V109" s="84">
        <f t="shared" si="44"/>
        <v>897354.4</v>
      </c>
      <c r="W109" s="84">
        <f t="shared" si="44"/>
        <v>100436.2</v>
      </c>
      <c r="X109" s="84">
        <f t="shared" si="44"/>
        <v>681576.4</v>
      </c>
      <c r="Y109" s="84">
        <f t="shared" si="44"/>
        <v>89548.6</v>
      </c>
      <c r="Z109" s="84">
        <f t="shared" si="44"/>
        <v>25793.200000000001</v>
      </c>
      <c r="AA109" s="30"/>
      <c r="AB109" s="2">
        <v>99</v>
      </c>
      <c r="AC109" s="36">
        <f t="shared" si="43"/>
        <v>41647258</v>
      </c>
      <c r="AD109" s="36">
        <f t="shared" si="43"/>
        <v>20004681</v>
      </c>
      <c r="AE109" s="36" t="e">
        <f t="shared" si="43"/>
        <v>#VALUE!</v>
      </c>
      <c r="AF109" s="36" t="e">
        <f t="shared" si="43"/>
        <v>#VALUE!</v>
      </c>
      <c r="AG109" s="36" t="e">
        <f t="shared" si="43"/>
        <v>#VALUE!</v>
      </c>
      <c r="AH109" s="36" t="e">
        <f t="shared" si="43"/>
        <v>#VALUE!</v>
      </c>
      <c r="AI109" s="36">
        <f t="shared" si="43"/>
        <v>21642577</v>
      </c>
      <c r="AJ109" s="36" t="e">
        <f t="shared" si="43"/>
        <v>#VALUE!</v>
      </c>
      <c r="AK109" s="36" t="e">
        <f t="shared" si="43"/>
        <v>#VALUE!</v>
      </c>
      <c r="AL109" s="36" t="e">
        <f t="shared" si="43"/>
        <v>#VALUE!</v>
      </c>
      <c r="AM109" s="36" t="e">
        <f t="shared" si="43"/>
        <v>#VALUE!</v>
      </c>
      <c r="AN109" s="36"/>
      <c r="AO109" s="88">
        <f t="shared" si="21"/>
        <v>0</v>
      </c>
      <c r="AP109" s="88">
        <f t="shared" si="21"/>
        <v>0</v>
      </c>
      <c r="AQ109" s="88" t="e">
        <f t="shared" si="21"/>
        <v>#VALUE!</v>
      </c>
      <c r="AR109" s="88" t="e">
        <f t="shared" si="21"/>
        <v>#VALUE!</v>
      </c>
      <c r="AS109" s="88" t="e">
        <f t="shared" si="21"/>
        <v>#VALUE!</v>
      </c>
      <c r="AT109" s="88" t="e">
        <f t="shared" si="27"/>
        <v>#VALUE!</v>
      </c>
      <c r="AU109" s="88">
        <f t="shared" si="27"/>
        <v>0</v>
      </c>
      <c r="AV109" s="88" t="e">
        <f t="shared" si="27"/>
        <v>#VALUE!</v>
      </c>
      <c r="AW109" s="88" t="e">
        <f t="shared" si="27"/>
        <v>#VALUE!</v>
      </c>
      <c r="AX109" s="88" t="e">
        <f t="shared" si="27"/>
        <v>#VALUE!</v>
      </c>
      <c r="AY109" s="88" t="e">
        <f t="shared" si="27"/>
        <v>#VALUE!</v>
      </c>
      <c r="AZ109" s="36">
        <f t="shared" si="39"/>
        <v>706</v>
      </c>
    </row>
    <row r="110" spans="1:52" x14ac:dyDescent="0.35">
      <c r="A110" s="4"/>
      <c r="B110" s="4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83">
        <v>55</v>
      </c>
      <c r="P110" s="84">
        <f>P84</f>
        <v>1275767.7</v>
      </c>
      <c r="Q110" s="84">
        <f>Q84</f>
        <v>535302.6</v>
      </c>
      <c r="R110" s="84">
        <f>R84</f>
        <v>38387.1</v>
      </c>
      <c r="S110" s="84">
        <f t="shared" ref="S110:Z110" si="45">S84</f>
        <v>445063.8</v>
      </c>
      <c r="T110" s="84">
        <f t="shared" si="45"/>
        <v>42785.7</v>
      </c>
      <c r="U110" s="84">
        <f t="shared" si="45"/>
        <v>9066</v>
      </c>
      <c r="V110" s="84">
        <f t="shared" si="45"/>
        <v>740465.1</v>
      </c>
      <c r="W110" s="84">
        <f t="shared" si="45"/>
        <v>83971.8</v>
      </c>
      <c r="X110" s="84">
        <f t="shared" si="45"/>
        <v>423067.5</v>
      </c>
      <c r="Y110" s="84">
        <f t="shared" si="45"/>
        <v>218464.8</v>
      </c>
      <c r="Z110" s="84">
        <f t="shared" si="45"/>
        <v>14961</v>
      </c>
      <c r="AA110" s="30"/>
      <c r="AB110" s="2"/>
      <c r="AC110" s="2"/>
      <c r="AD110" s="36"/>
    </row>
    <row r="111" spans="1:52" x14ac:dyDescent="0.35">
      <c r="A111" s="142" t="s">
        <v>22</v>
      </c>
      <c r="B111" s="142"/>
      <c r="C111" s="30">
        <f>SUM(C10:C109)</f>
        <v>41647258</v>
      </c>
      <c r="D111" s="30">
        <f>IF(COUNTIF(D10:D109,".")=0,SUM(D10:D109),".")</f>
        <v>20004681</v>
      </c>
      <c r="E111" s="30">
        <f t="shared" ref="E111:H111" si="46">IF(COUNTIF(E10:E109,".")=0,SUM(E10:E109),".")</f>
        <v>9283964</v>
      </c>
      <c r="F111" s="30">
        <f t="shared" si="46"/>
        <v>9695174</v>
      </c>
      <c r="G111" s="30">
        <f t="shared" si="46"/>
        <v>737022</v>
      </c>
      <c r="H111" s="30">
        <f t="shared" si="46"/>
        <v>243960</v>
      </c>
      <c r="I111" s="30">
        <f t="shared" ref="I111:M111" si="47">IF(COUNTIF(I10:I109,". ")=0,SUM(I10:I109),". ")</f>
        <v>21642577</v>
      </c>
      <c r="J111" s="30" t="str">
        <f t="shared" si="47"/>
        <v xml:space="preserve">. </v>
      </c>
      <c r="K111" s="30" t="str">
        <f t="shared" si="47"/>
        <v xml:space="preserve">. </v>
      </c>
      <c r="L111" s="30" t="str">
        <f t="shared" si="47"/>
        <v xml:space="preserve">. </v>
      </c>
      <c r="M111" s="30" t="str">
        <f t="shared" si="47"/>
        <v xml:space="preserve">. </v>
      </c>
      <c r="N111" s="30"/>
      <c r="O111" s="82">
        <v>55</v>
      </c>
      <c r="P111" s="81">
        <f t="shared" ref="P111:Z112" si="48">P110</f>
        <v>1275767.7</v>
      </c>
      <c r="Q111" s="81">
        <f t="shared" si="48"/>
        <v>535302.6</v>
      </c>
      <c r="R111" s="81">
        <f t="shared" si="48"/>
        <v>38387.1</v>
      </c>
      <c r="S111" s="81">
        <f t="shared" si="48"/>
        <v>445063.8</v>
      </c>
      <c r="T111" s="81">
        <f t="shared" si="48"/>
        <v>42785.7</v>
      </c>
      <c r="U111" s="81">
        <f t="shared" si="48"/>
        <v>9066</v>
      </c>
      <c r="V111" s="81">
        <f t="shared" si="48"/>
        <v>740465.1</v>
      </c>
      <c r="W111" s="81">
        <f t="shared" si="48"/>
        <v>83971.8</v>
      </c>
      <c r="X111" s="81">
        <f t="shared" si="48"/>
        <v>423067.5</v>
      </c>
      <c r="Y111" s="81">
        <f t="shared" si="48"/>
        <v>218464.8</v>
      </c>
      <c r="Z111" s="81">
        <f t="shared" si="48"/>
        <v>14961</v>
      </c>
      <c r="AA111" s="30"/>
      <c r="AB111" s="2" t="s">
        <v>51</v>
      </c>
      <c r="AC111" s="88">
        <f>AC109/2</f>
        <v>20823629</v>
      </c>
      <c r="AD111" s="88">
        <f>AD109/2</f>
        <v>10002340.5</v>
      </c>
      <c r="AE111" s="88" t="e">
        <f t="shared" ref="AE111:AM111" si="49">AE109/2</f>
        <v>#VALUE!</v>
      </c>
      <c r="AF111" s="88" t="e">
        <f t="shared" si="49"/>
        <v>#VALUE!</v>
      </c>
      <c r="AG111" s="88" t="e">
        <f t="shared" si="49"/>
        <v>#VALUE!</v>
      </c>
      <c r="AH111" s="88" t="e">
        <f t="shared" si="49"/>
        <v>#VALUE!</v>
      </c>
      <c r="AI111" s="88">
        <f t="shared" si="49"/>
        <v>10821288.5</v>
      </c>
      <c r="AJ111" s="88" t="e">
        <f t="shared" si="49"/>
        <v>#VALUE!</v>
      </c>
      <c r="AK111" s="88" t="e">
        <f t="shared" si="49"/>
        <v>#VALUE!</v>
      </c>
      <c r="AL111" s="88" t="e">
        <f t="shared" si="49"/>
        <v>#VALUE!</v>
      </c>
      <c r="AM111" s="88" t="e">
        <f t="shared" si="49"/>
        <v>#VALUE!</v>
      </c>
      <c r="AO111" s="88">
        <f>SUM(AO10:AO109)</f>
        <v>1</v>
      </c>
      <c r="AP111" s="88">
        <f>SUM(AP10:AP109)</f>
        <v>1</v>
      </c>
      <c r="AQ111" s="88" t="e">
        <f t="shared" ref="AQ111:AY111" si="50">SUM(AQ10:AQ109)</f>
        <v>#VALUE!</v>
      </c>
      <c r="AR111" s="88" t="e">
        <f t="shared" si="50"/>
        <v>#VALUE!</v>
      </c>
      <c r="AS111" s="88" t="e">
        <f t="shared" si="50"/>
        <v>#VALUE!</v>
      </c>
      <c r="AT111" s="88" t="e">
        <f t="shared" si="50"/>
        <v>#VALUE!</v>
      </c>
      <c r="AU111" s="88">
        <f t="shared" si="50"/>
        <v>1</v>
      </c>
      <c r="AV111" s="88" t="e">
        <f t="shared" si="50"/>
        <v>#VALUE!</v>
      </c>
      <c r="AW111" s="88" t="e">
        <f t="shared" si="50"/>
        <v>#VALUE!</v>
      </c>
      <c r="AX111" s="88" t="e">
        <f t="shared" si="50"/>
        <v>#VALUE!</v>
      </c>
      <c r="AY111" s="88" t="e">
        <f t="shared" si="50"/>
        <v>#VALUE!</v>
      </c>
    </row>
    <row r="112" spans="1:52" x14ac:dyDescent="0.35">
      <c r="A112" s="32"/>
      <c r="B112" s="32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83">
        <v>65</v>
      </c>
      <c r="P112" s="81">
        <f t="shared" si="48"/>
        <v>1275767.7</v>
      </c>
      <c r="Q112" s="81">
        <f t="shared" si="48"/>
        <v>535302.6</v>
      </c>
      <c r="R112" s="81">
        <f t="shared" si="48"/>
        <v>38387.1</v>
      </c>
      <c r="S112" s="81">
        <f t="shared" si="48"/>
        <v>445063.8</v>
      </c>
      <c r="T112" s="81">
        <f t="shared" si="48"/>
        <v>42785.7</v>
      </c>
      <c r="U112" s="81">
        <f t="shared" si="48"/>
        <v>9066</v>
      </c>
      <c r="V112" s="81">
        <f t="shared" si="48"/>
        <v>740465.1</v>
      </c>
      <c r="W112" s="81">
        <f t="shared" si="48"/>
        <v>83971.8</v>
      </c>
      <c r="X112" s="81">
        <f t="shared" si="48"/>
        <v>423067.5</v>
      </c>
      <c r="Y112" s="81">
        <f t="shared" si="48"/>
        <v>218464.8</v>
      </c>
      <c r="Z112" s="81">
        <f t="shared" si="48"/>
        <v>14961</v>
      </c>
      <c r="AA112" s="30"/>
      <c r="AB112" s="2"/>
      <c r="AC112" s="2"/>
    </row>
    <row r="113" spans="1:39" x14ac:dyDescent="0.35">
      <c r="A113" s="142" t="s">
        <v>23</v>
      </c>
      <c r="B113" s="142"/>
      <c r="C113" s="30">
        <f>SUM(C10:C29)</f>
        <v>12555597</v>
      </c>
      <c r="D113" s="30">
        <f>SUM(D10:D29)</f>
        <v>6369424</v>
      </c>
      <c r="E113" s="30">
        <f t="shared" ref="E113:M113" si="51">IF(COUNTIF(E10:E29,". ")=0,SUM(E10:E29),". ")</f>
        <v>6359676</v>
      </c>
      <c r="F113" s="30">
        <f t="shared" si="51"/>
        <v>9733</v>
      </c>
      <c r="G113" s="30">
        <f t="shared" si="51"/>
        <v>0</v>
      </c>
      <c r="H113" s="30">
        <f t="shared" si="51"/>
        <v>15</v>
      </c>
      <c r="I113" s="30">
        <f t="shared" si="51"/>
        <v>6186173</v>
      </c>
      <c r="J113" s="30">
        <f t="shared" si="51"/>
        <v>6091601</v>
      </c>
      <c r="K113" s="30">
        <f t="shared" si="51"/>
        <v>94272</v>
      </c>
      <c r="L113" s="30">
        <f t="shared" si="51"/>
        <v>182</v>
      </c>
      <c r="M113" s="30">
        <f t="shared" si="51"/>
        <v>118</v>
      </c>
      <c r="N113" s="30"/>
      <c r="O113" s="83">
        <v>65</v>
      </c>
      <c r="P113" s="84">
        <f>P85</f>
        <v>815448</v>
      </c>
      <c r="Q113" s="84">
        <f>Q85</f>
        <v>331098.59999999998</v>
      </c>
      <c r="R113" s="84">
        <f>R85</f>
        <v>22462.2</v>
      </c>
      <c r="S113" s="84">
        <f t="shared" ref="S113:Z113" si="52">S85</f>
        <v>231513</v>
      </c>
      <c r="T113" s="84">
        <f t="shared" si="52"/>
        <v>73087.399999999994</v>
      </c>
      <c r="U113" s="84">
        <f t="shared" si="52"/>
        <v>4036</v>
      </c>
      <c r="V113" s="84">
        <f t="shared" si="52"/>
        <v>484349.4</v>
      </c>
      <c r="W113" s="84">
        <f t="shared" si="52"/>
        <v>49092.6</v>
      </c>
      <c r="X113" s="84">
        <f t="shared" si="52"/>
        <v>158789.6</v>
      </c>
      <c r="Y113" s="84">
        <f t="shared" si="52"/>
        <v>269470.40000000002</v>
      </c>
      <c r="Z113" s="84">
        <f t="shared" si="52"/>
        <v>6996.8</v>
      </c>
      <c r="AA113" s="30"/>
      <c r="AB113" s="42" t="s">
        <v>52</v>
      </c>
      <c r="AC113" s="88">
        <f t="shared" ref="AC113:AM113" si="53">SUMPRODUCT($AB10:$AB109,AO10:AO109)</f>
        <v>33</v>
      </c>
      <c r="AD113" s="88">
        <f t="shared" si="53"/>
        <v>30</v>
      </c>
      <c r="AE113" s="88" t="e">
        <f t="shared" si="53"/>
        <v>#VALUE!</v>
      </c>
      <c r="AF113" s="88" t="e">
        <f t="shared" si="53"/>
        <v>#VALUE!</v>
      </c>
      <c r="AG113" s="88" t="e">
        <f t="shared" si="53"/>
        <v>#VALUE!</v>
      </c>
      <c r="AH113" s="88" t="e">
        <f t="shared" si="53"/>
        <v>#VALUE!</v>
      </c>
      <c r="AI113" s="88">
        <f t="shared" si="53"/>
        <v>35</v>
      </c>
      <c r="AJ113" s="88" t="e">
        <f t="shared" si="53"/>
        <v>#VALUE!</v>
      </c>
      <c r="AK113" s="88" t="e">
        <f t="shared" si="53"/>
        <v>#VALUE!</v>
      </c>
      <c r="AL113" s="88" t="e">
        <f t="shared" si="53"/>
        <v>#VALUE!</v>
      </c>
      <c r="AM113" s="88" t="e">
        <f t="shared" si="53"/>
        <v>#VALUE!</v>
      </c>
    </row>
    <row r="114" spans="1:39" x14ac:dyDescent="0.35">
      <c r="A114" s="142" t="s">
        <v>24</v>
      </c>
      <c r="B114" s="142"/>
      <c r="C114" s="30">
        <f>SUM(C30:C69)</f>
        <v>22327886</v>
      </c>
      <c r="D114" s="30">
        <f>SUM(D30:D69)</f>
        <v>10904179</v>
      </c>
      <c r="E114" s="30">
        <f t="shared" ref="E114:M114" si="54">IF(COUNTIF(E30:E69,". ")=0,SUM(E30:E69),". ")</f>
        <v>2741352</v>
      </c>
      <c r="F114" s="30">
        <f t="shared" si="54"/>
        <v>7750508</v>
      </c>
      <c r="G114" s="30">
        <f t="shared" si="54"/>
        <v>203042</v>
      </c>
      <c r="H114" s="30">
        <f t="shared" si="54"/>
        <v>209277</v>
      </c>
      <c r="I114" s="30">
        <f t="shared" si="54"/>
        <v>11423707</v>
      </c>
      <c r="J114" s="30">
        <f t="shared" si="54"/>
        <v>2051961</v>
      </c>
      <c r="K114" s="30">
        <f t="shared" si="54"/>
        <v>8240152</v>
      </c>
      <c r="L114" s="30">
        <f t="shared" si="54"/>
        <v>846482</v>
      </c>
      <c r="M114" s="30">
        <f t="shared" si="54"/>
        <v>285112</v>
      </c>
      <c r="N114" s="30"/>
      <c r="O114" s="83">
        <v>65</v>
      </c>
      <c r="P114" s="84">
        <f t="shared" ref="P114:Z115" si="55">P113</f>
        <v>815448</v>
      </c>
      <c r="Q114" s="84">
        <f t="shared" si="55"/>
        <v>331098.59999999998</v>
      </c>
      <c r="R114" s="84">
        <f t="shared" si="55"/>
        <v>22462.2</v>
      </c>
      <c r="S114" s="84">
        <f t="shared" si="55"/>
        <v>231513</v>
      </c>
      <c r="T114" s="84">
        <f t="shared" si="55"/>
        <v>73087.399999999994</v>
      </c>
      <c r="U114" s="84">
        <f t="shared" si="55"/>
        <v>4036</v>
      </c>
      <c r="V114" s="84">
        <f t="shared" si="55"/>
        <v>484349.4</v>
      </c>
      <c r="W114" s="84">
        <f t="shared" si="55"/>
        <v>49092.6</v>
      </c>
      <c r="X114" s="84">
        <f t="shared" si="55"/>
        <v>158789.6</v>
      </c>
      <c r="Y114" s="84">
        <f t="shared" si="55"/>
        <v>269470.40000000002</v>
      </c>
      <c r="Z114" s="84">
        <f t="shared" si="55"/>
        <v>6996.8</v>
      </c>
      <c r="AA114" s="30"/>
      <c r="AB114" s="42" t="s">
        <v>53</v>
      </c>
      <c r="AC114" s="88">
        <f t="shared" ref="AC114:AM114" si="56">SUMPRODUCT($AB11:$AB110,AO10:AO109)</f>
        <v>34</v>
      </c>
      <c r="AD114" s="88">
        <f t="shared" si="56"/>
        <v>31</v>
      </c>
      <c r="AE114" s="88" t="e">
        <f t="shared" si="56"/>
        <v>#VALUE!</v>
      </c>
      <c r="AF114" s="88" t="e">
        <f t="shared" si="56"/>
        <v>#VALUE!</v>
      </c>
      <c r="AG114" s="88" t="e">
        <f t="shared" si="56"/>
        <v>#VALUE!</v>
      </c>
      <c r="AH114" s="88" t="e">
        <f t="shared" si="56"/>
        <v>#VALUE!</v>
      </c>
      <c r="AI114" s="88">
        <f t="shared" si="56"/>
        <v>36</v>
      </c>
      <c r="AJ114" s="88" t="e">
        <f t="shared" si="56"/>
        <v>#VALUE!</v>
      </c>
      <c r="AK114" s="88" t="e">
        <f t="shared" si="56"/>
        <v>#VALUE!</v>
      </c>
      <c r="AL114" s="88" t="e">
        <f t="shared" si="56"/>
        <v>#VALUE!</v>
      </c>
      <c r="AM114" s="88" t="e">
        <f t="shared" si="56"/>
        <v>#VALUE!</v>
      </c>
    </row>
    <row r="115" spans="1:39" x14ac:dyDescent="0.35">
      <c r="A115" s="142" t="s">
        <v>25</v>
      </c>
      <c r="B115" s="142"/>
      <c r="C115" s="30">
        <f>SUM(C70:C109)</f>
        <v>6763775</v>
      </c>
      <c r="D115" s="30">
        <f>SUM(D70:D109)</f>
        <v>2731078</v>
      </c>
      <c r="E115" s="30" t="str">
        <f t="shared" ref="E115:M115" si="57">IF(COUNTIF(E70:E109,". ")=0,SUM(E70:E109),". ")</f>
        <v xml:space="preserve">. </v>
      </c>
      <c r="F115" s="30" t="str">
        <f t="shared" si="57"/>
        <v xml:space="preserve">. </v>
      </c>
      <c r="G115" s="30" t="str">
        <f t="shared" si="57"/>
        <v xml:space="preserve">. </v>
      </c>
      <c r="H115" s="30" t="str">
        <f t="shared" si="57"/>
        <v xml:space="preserve">. </v>
      </c>
      <c r="I115" s="30">
        <f t="shared" si="57"/>
        <v>4032697</v>
      </c>
      <c r="J115" s="30" t="str">
        <f t="shared" si="57"/>
        <v xml:space="preserve">. </v>
      </c>
      <c r="K115" s="30" t="str">
        <f t="shared" si="57"/>
        <v xml:space="preserve">. </v>
      </c>
      <c r="L115" s="30" t="str">
        <f t="shared" si="57"/>
        <v xml:space="preserve">. </v>
      </c>
      <c r="M115" s="30" t="str">
        <f t="shared" si="57"/>
        <v xml:space="preserve">. </v>
      </c>
      <c r="N115" s="30"/>
      <c r="O115" s="83">
        <v>80</v>
      </c>
      <c r="P115" s="84">
        <f t="shared" si="55"/>
        <v>815448</v>
      </c>
      <c r="Q115" s="84">
        <f t="shared" si="55"/>
        <v>331098.59999999998</v>
      </c>
      <c r="R115" s="84">
        <f t="shared" si="55"/>
        <v>22462.2</v>
      </c>
      <c r="S115" s="84">
        <f t="shared" si="55"/>
        <v>231513</v>
      </c>
      <c r="T115" s="84">
        <f t="shared" si="55"/>
        <v>73087.399999999994</v>
      </c>
      <c r="U115" s="84">
        <f t="shared" si="55"/>
        <v>4036</v>
      </c>
      <c r="V115" s="84">
        <f t="shared" si="55"/>
        <v>484349.4</v>
      </c>
      <c r="W115" s="84">
        <f t="shared" si="55"/>
        <v>49092.6</v>
      </c>
      <c r="X115" s="84">
        <f t="shared" si="55"/>
        <v>158789.6</v>
      </c>
      <c r="Y115" s="84">
        <f t="shared" si="55"/>
        <v>269470.40000000002</v>
      </c>
      <c r="Z115" s="84">
        <f t="shared" si="55"/>
        <v>6996.8</v>
      </c>
      <c r="AA115" s="30"/>
      <c r="AB115" s="43" t="s">
        <v>54</v>
      </c>
      <c r="AC115" s="88">
        <f>AC114-AC113</f>
        <v>1</v>
      </c>
      <c r="AD115" s="88">
        <f>AD114-AD113</f>
        <v>1</v>
      </c>
      <c r="AE115" s="88" t="e">
        <f>AE114-AE113</f>
        <v>#VALUE!</v>
      </c>
      <c r="AF115" s="88" t="e">
        <f t="shared" ref="AF115:AM115" si="58">AF114-AF113</f>
        <v>#VALUE!</v>
      </c>
      <c r="AG115" s="88" t="e">
        <f t="shared" si="58"/>
        <v>#VALUE!</v>
      </c>
      <c r="AH115" s="88" t="e">
        <f t="shared" si="58"/>
        <v>#VALUE!</v>
      </c>
      <c r="AI115" s="88">
        <f t="shared" si="58"/>
        <v>1</v>
      </c>
      <c r="AJ115" s="88" t="e">
        <f t="shared" si="58"/>
        <v>#VALUE!</v>
      </c>
      <c r="AK115" s="88" t="e">
        <f t="shared" si="58"/>
        <v>#VALUE!</v>
      </c>
      <c r="AL115" s="88" t="e">
        <f t="shared" si="58"/>
        <v>#VALUE!</v>
      </c>
      <c r="AM115" s="88" t="e">
        <f t="shared" si="58"/>
        <v>#VALUE!</v>
      </c>
    </row>
    <row r="116" spans="1:39" x14ac:dyDescent="0.35">
      <c r="A116" s="32"/>
      <c r="B116" s="32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83">
        <v>80</v>
      </c>
      <c r="P116" s="84">
        <f>P86</f>
        <v>97480.2</v>
      </c>
      <c r="Q116" s="84">
        <f>Q86</f>
        <v>33346.199999999997</v>
      </c>
      <c r="R116" s="84">
        <f>R86</f>
        <v>1692</v>
      </c>
      <c r="S116" s="84">
        <f t="shared" ref="S116:Z116" si="59">S86</f>
        <v>12104.4</v>
      </c>
      <c r="T116" s="84">
        <f t="shared" si="59"/>
        <v>12697.8</v>
      </c>
      <c r="U116" s="84">
        <f t="shared" si="59"/>
        <v>167.85</v>
      </c>
      <c r="V116" s="84">
        <f t="shared" si="59"/>
        <v>64134</v>
      </c>
      <c r="W116" s="84">
        <f t="shared" si="59"/>
        <v>4832.25</v>
      </c>
      <c r="X116" s="84">
        <f t="shared" si="59"/>
        <v>4439.55</v>
      </c>
      <c r="Y116" s="84">
        <f t="shared" si="59"/>
        <v>38527.35</v>
      </c>
      <c r="Z116" s="84">
        <f t="shared" si="59"/>
        <v>388.95</v>
      </c>
      <c r="AA116" s="30"/>
      <c r="AB116" s="42" t="s">
        <v>55</v>
      </c>
      <c r="AC116" s="88">
        <f t="shared" ref="AC116:AM116" si="60">SUMPRODUCT(AC10:AC109,AO10:AO109)</f>
        <v>20506874</v>
      </c>
      <c r="AD116" s="88">
        <f t="shared" si="60"/>
        <v>9870440</v>
      </c>
      <c r="AE116" s="88" t="e">
        <f t="shared" si="60"/>
        <v>#VALUE!</v>
      </c>
      <c r="AF116" s="88" t="e">
        <f t="shared" si="60"/>
        <v>#VALUE!</v>
      </c>
      <c r="AG116" s="88" t="e">
        <f t="shared" si="60"/>
        <v>#VALUE!</v>
      </c>
      <c r="AH116" s="88" t="e">
        <f t="shared" si="60"/>
        <v>#VALUE!</v>
      </c>
      <c r="AI116" s="88">
        <f t="shared" si="60"/>
        <v>10625580</v>
      </c>
      <c r="AJ116" s="88" t="e">
        <f t="shared" si="60"/>
        <v>#VALUE!</v>
      </c>
      <c r="AK116" s="88" t="e">
        <f t="shared" si="60"/>
        <v>#VALUE!</v>
      </c>
      <c r="AL116" s="88" t="e">
        <f t="shared" si="60"/>
        <v>#VALUE!</v>
      </c>
      <c r="AM116" s="88" t="e">
        <f t="shared" si="60"/>
        <v>#VALUE!</v>
      </c>
    </row>
    <row r="117" spans="1:39" x14ac:dyDescent="0.35">
      <c r="A117" s="142" t="s">
        <v>26</v>
      </c>
      <c r="B117" s="142"/>
      <c r="C117" s="30">
        <f>SUM(C10:C24)</f>
        <v>9379834</v>
      </c>
      <c r="D117" s="30">
        <f>SUM(D10:D24)</f>
        <v>4755409</v>
      </c>
      <c r="E117" s="30">
        <f t="shared" ref="E117:M117" si="61">IF(COUNTIF(E10:E24,". ")=0,SUM(E10:E24),". ")</f>
        <v>4755409</v>
      </c>
      <c r="F117" s="30">
        <f t="shared" si="61"/>
        <v>0</v>
      </c>
      <c r="G117" s="30">
        <f t="shared" si="61"/>
        <v>0</v>
      </c>
      <c r="H117" s="30">
        <f t="shared" si="61"/>
        <v>0</v>
      </c>
      <c r="I117" s="30">
        <f t="shared" si="61"/>
        <v>4624425</v>
      </c>
      <c r="J117" s="30">
        <f t="shared" si="61"/>
        <v>4624422</v>
      </c>
      <c r="K117" s="30">
        <f t="shared" si="61"/>
        <v>3</v>
      </c>
      <c r="L117" s="30">
        <f t="shared" si="61"/>
        <v>0</v>
      </c>
      <c r="M117" s="30">
        <f t="shared" si="61"/>
        <v>0</v>
      </c>
      <c r="N117" s="30"/>
      <c r="O117" s="83">
        <v>100</v>
      </c>
      <c r="P117" s="84">
        <f t="shared" ref="P117:Z118" si="62">P116</f>
        <v>97480.2</v>
      </c>
      <c r="Q117" s="84">
        <f t="shared" si="62"/>
        <v>33346.199999999997</v>
      </c>
      <c r="R117" s="84">
        <f t="shared" si="62"/>
        <v>1692</v>
      </c>
      <c r="S117" s="84">
        <f t="shared" si="62"/>
        <v>12104.4</v>
      </c>
      <c r="T117" s="84">
        <f t="shared" si="62"/>
        <v>12697.8</v>
      </c>
      <c r="U117" s="84">
        <f t="shared" si="62"/>
        <v>167.85</v>
      </c>
      <c r="V117" s="84">
        <f t="shared" si="62"/>
        <v>64134</v>
      </c>
      <c r="W117" s="84">
        <f t="shared" si="62"/>
        <v>4832.25</v>
      </c>
      <c r="X117" s="84">
        <f t="shared" si="62"/>
        <v>4439.55</v>
      </c>
      <c r="Y117" s="84">
        <f t="shared" si="62"/>
        <v>38527.35</v>
      </c>
      <c r="Z117" s="84">
        <f t="shared" si="62"/>
        <v>388.95</v>
      </c>
      <c r="AA117" s="30"/>
      <c r="AB117" s="42" t="s">
        <v>57</v>
      </c>
      <c r="AC117" s="88">
        <f t="shared" ref="AC117:AM117" si="63">SUMPRODUCT(AC11:AC110,AO10:AO109)</f>
        <v>20896172</v>
      </c>
      <c r="AD117" s="88">
        <f t="shared" si="63"/>
        <v>10058359</v>
      </c>
      <c r="AE117" s="88" t="e">
        <f t="shared" si="63"/>
        <v>#VALUE!</v>
      </c>
      <c r="AF117" s="88" t="e">
        <f t="shared" si="63"/>
        <v>#VALUE!</v>
      </c>
      <c r="AG117" s="88" t="e">
        <f t="shared" si="63"/>
        <v>#VALUE!</v>
      </c>
      <c r="AH117" s="88" t="e">
        <f t="shared" si="63"/>
        <v>#VALUE!</v>
      </c>
      <c r="AI117" s="88">
        <f t="shared" si="63"/>
        <v>10929450</v>
      </c>
      <c r="AJ117" s="88" t="e">
        <f t="shared" si="63"/>
        <v>#VALUE!</v>
      </c>
      <c r="AK117" s="88" t="e">
        <f t="shared" si="63"/>
        <v>#VALUE!</v>
      </c>
      <c r="AL117" s="88" t="e">
        <f t="shared" si="63"/>
        <v>#VALUE!</v>
      </c>
      <c r="AM117" s="88" t="e">
        <f t="shared" si="63"/>
        <v>#VALUE!</v>
      </c>
    </row>
    <row r="118" spans="1:39" x14ac:dyDescent="0.35">
      <c r="A118" s="142" t="s">
        <v>27</v>
      </c>
      <c r="B118" s="142"/>
      <c r="C118" s="30">
        <f>SUM(C25:C54)</f>
        <v>17617492</v>
      </c>
      <c r="D118" s="30">
        <f>SUM(D25:D54)</f>
        <v>8857509</v>
      </c>
      <c r="E118" s="30">
        <f t="shared" ref="E118:M118" si="64">IF(COUNTIF(E25:E54,". ")=0,SUM(E25:E54),". ")</f>
        <v>4017767</v>
      </c>
      <c r="F118" s="30">
        <f t="shared" si="64"/>
        <v>4662927</v>
      </c>
      <c r="G118" s="30">
        <f t="shared" si="64"/>
        <v>49987</v>
      </c>
      <c r="H118" s="30">
        <f t="shared" si="64"/>
        <v>126828</v>
      </c>
      <c r="I118" s="30">
        <f t="shared" si="64"/>
        <v>8759983</v>
      </c>
      <c r="J118" s="30">
        <f t="shared" si="64"/>
        <v>3031949</v>
      </c>
      <c r="K118" s="30">
        <f t="shared" si="64"/>
        <v>5367115</v>
      </c>
      <c r="L118" s="30">
        <f t="shared" si="64"/>
        <v>179892</v>
      </c>
      <c r="M118" s="30">
        <f t="shared" si="64"/>
        <v>181027</v>
      </c>
      <c r="N118" s="30"/>
      <c r="O118" s="83">
        <v>100</v>
      </c>
      <c r="P118" s="84">
        <f t="shared" si="62"/>
        <v>97480.2</v>
      </c>
      <c r="Q118" s="84">
        <f t="shared" si="62"/>
        <v>33346.199999999997</v>
      </c>
      <c r="R118" s="84">
        <f t="shared" si="62"/>
        <v>1692</v>
      </c>
      <c r="S118" s="84">
        <f t="shared" si="62"/>
        <v>12104.4</v>
      </c>
      <c r="T118" s="84">
        <f t="shared" si="62"/>
        <v>12697.8</v>
      </c>
      <c r="U118" s="84">
        <f t="shared" si="62"/>
        <v>167.85</v>
      </c>
      <c r="V118" s="84">
        <f t="shared" si="62"/>
        <v>64134</v>
      </c>
      <c r="W118" s="84">
        <f t="shared" si="62"/>
        <v>4832.25</v>
      </c>
      <c r="X118" s="84">
        <f t="shared" si="62"/>
        <v>4439.55</v>
      </c>
      <c r="Y118" s="84">
        <f t="shared" si="62"/>
        <v>38527.35</v>
      </c>
      <c r="Z118" s="84">
        <f t="shared" si="62"/>
        <v>388.95</v>
      </c>
      <c r="AA118" s="30"/>
      <c r="AB118" s="2" t="s">
        <v>56</v>
      </c>
      <c r="AC118" s="88">
        <f>(AC111-AC116)/(AC117-AC116)</f>
        <v>0.81365689009447772</v>
      </c>
      <c r="AD118" s="88">
        <f>(AD111-AD116)/(AD117-AD116)</f>
        <v>0.70190081896987533</v>
      </c>
      <c r="AE118" s="88" t="e">
        <f t="shared" ref="AE118:AM118" si="65">(AE111-AE116)/(AE117-AE116)</f>
        <v>#VALUE!</v>
      </c>
      <c r="AF118" s="88" t="e">
        <f t="shared" si="65"/>
        <v>#VALUE!</v>
      </c>
      <c r="AG118" s="88" t="e">
        <f t="shared" si="65"/>
        <v>#VALUE!</v>
      </c>
      <c r="AH118" s="88" t="e">
        <f t="shared" si="65"/>
        <v>#VALUE!</v>
      </c>
      <c r="AI118" s="88">
        <f t="shared" si="65"/>
        <v>0.64405337808931451</v>
      </c>
      <c r="AJ118" s="88" t="e">
        <f t="shared" si="65"/>
        <v>#VALUE!</v>
      </c>
      <c r="AK118" s="88" t="e">
        <f t="shared" si="65"/>
        <v>#VALUE!</v>
      </c>
      <c r="AL118" s="88" t="e">
        <f t="shared" si="65"/>
        <v>#VALUE!</v>
      </c>
      <c r="AM118" s="88" t="e">
        <f t="shared" si="65"/>
        <v>#VALUE!</v>
      </c>
    </row>
    <row r="119" spans="1:39" x14ac:dyDescent="0.35">
      <c r="A119" s="142" t="s">
        <v>28</v>
      </c>
      <c r="B119" s="142"/>
      <c r="C119" s="30">
        <f>SUM(C55:C84)</f>
        <v>13085231</v>
      </c>
      <c r="D119" s="30">
        <f>SUM(D55:D84)</f>
        <v>5809619</v>
      </c>
      <c r="E119" s="30">
        <f t="shared" ref="E119:M119" si="66">IF(COUNTIF(E55:E84,". ")=0,SUM(E55:E84),". ")</f>
        <v>476173</v>
      </c>
      <c r="F119" s="30">
        <f t="shared" si="66"/>
        <v>4739189</v>
      </c>
      <c r="G119" s="30">
        <f t="shared" si="66"/>
        <v>481475</v>
      </c>
      <c r="H119" s="30">
        <f t="shared" si="66"/>
        <v>112782</v>
      </c>
      <c r="I119" s="30">
        <f t="shared" si="66"/>
        <v>7275612</v>
      </c>
      <c r="J119" s="30">
        <f t="shared" si="66"/>
        <v>804176</v>
      </c>
      <c r="K119" s="30">
        <f t="shared" si="66"/>
        <v>4266683</v>
      </c>
      <c r="L119" s="30">
        <f t="shared" si="66"/>
        <v>2048637</v>
      </c>
      <c r="M119" s="30">
        <f t="shared" si="66"/>
        <v>156116</v>
      </c>
      <c r="N119" s="30"/>
      <c r="O119" s="83">
        <v>100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84">
        <v>0</v>
      </c>
      <c r="W119" s="84">
        <v>0</v>
      </c>
      <c r="X119" s="84">
        <v>0</v>
      </c>
      <c r="Y119" s="84">
        <v>0</v>
      </c>
      <c r="Z119" s="84"/>
      <c r="AA119" s="30"/>
      <c r="AB119" s="42" t="s">
        <v>39</v>
      </c>
      <c r="AC119" s="88">
        <f>AC113+AC115*AC118</f>
        <v>33.813656890094478</v>
      </c>
      <c r="AD119" s="88">
        <f>AD113+AD115*AD118</f>
        <v>30.701900818969875</v>
      </c>
      <c r="AE119" s="88" t="e">
        <f t="shared" ref="AE119:AM119" si="67">AE113+AE115*AE118</f>
        <v>#VALUE!</v>
      </c>
      <c r="AF119" s="88" t="e">
        <f t="shared" si="67"/>
        <v>#VALUE!</v>
      </c>
      <c r="AG119" s="88" t="e">
        <f t="shared" si="67"/>
        <v>#VALUE!</v>
      </c>
      <c r="AH119" s="88" t="e">
        <f t="shared" si="67"/>
        <v>#VALUE!</v>
      </c>
      <c r="AI119" s="88">
        <f t="shared" si="67"/>
        <v>35.644053378089318</v>
      </c>
      <c r="AJ119" s="88" t="e">
        <f t="shared" si="67"/>
        <v>#VALUE!</v>
      </c>
      <c r="AK119" s="88" t="e">
        <f t="shared" si="67"/>
        <v>#VALUE!</v>
      </c>
      <c r="AL119" s="88" t="e">
        <f t="shared" si="67"/>
        <v>#VALUE!</v>
      </c>
      <c r="AM119" s="88" t="e">
        <f t="shared" si="67"/>
        <v>#VALUE!</v>
      </c>
    </row>
    <row r="120" spans="1:39" x14ac:dyDescent="0.35">
      <c r="A120" s="142" t="s">
        <v>29</v>
      </c>
      <c r="B120" s="142"/>
      <c r="C120" s="30">
        <f>SUM(C85:C109)</f>
        <v>1564701</v>
      </c>
      <c r="D120" s="30">
        <f>SUM(D85:D109)</f>
        <v>582144</v>
      </c>
      <c r="E120" s="30" t="str">
        <f t="shared" ref="E120:M120" si="68">IF(COUNTIF(E85:E109,". ")=0,SUM(E85:E109),". ")</f>
        <v xml:space="preserve">. </v>
      </c>
      <c r="F120" s="30" t="str">
        <f t="shared" si="68"/>
        <v xml:space="preserve">. </v>
      </c>
      <c r="G120" s="30" t="str">
        <f t="shared" si="68"/>
        <v xml:space="preserve">. </v>
      </c>
      <c r="H120" s="30" t="str">
        <f t="shared" si="68"/>
        <v xml:space="preserve">. </v>
      </c>
      <c r="I120" s="30">
        <f t="shared" si="68"/>
        <v>982557</v>
      </c>
      <c r="J120" s="30" t="str">
        <f t="shared" si="68"/>
        <v xml:space="preserve">. </v>
      </c>
      <c r="K120" s="30" t="str">
        <f t="shared" si="68"/>
        <v xml:space="preserve">. </v>
      </c>
      <c r="L120" s="30" t="str">
        <f t="shared" si="68"/>
        <v xml:space="preserve">. </v>
      </c>
      <c r="M120" s="30" t="str">
        <f t="shared" si="68"/>
        <v xml:space="preserve">. </v>
      </c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"/>
      <c r="AC120" s="2"/>
    </row>
    <row r="121" spans="1:39" x14ac:dyDescent="0.35">
      <c r="A121" s="32"/>
      <c r="B121" s="32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>
        <v>-1</v>
      </c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"/>
      <c r="AC121" s="2"/>
    </row>
    <row r="122" spans="1:39" x14ac:dyDescent="0.35">
      <c r="A122" s="142" t="s">
        <v>30</v>
      </c>
      <c r="B122" s="142"/>
      <c r="C122" s="30">
        <f>SUM(C30:C74)</f>
        <v>24364553</v>
      </c>
      <c r="D122" s="30">
        <f>SUM(D30:D74)</f>
        <v>11757456</v>
      </c>
      <c r="E122" s="30">
        <f t="shared" ref="E122:M122" si="69">IF(COUNTIF(E30:E74,". ")=0,SUM(E30:E74),". ")</f>
        <v>2800697</v>
      </c>
      <c r="F122" s="30">
        <f t="shared" si="69"/>
        <v>8447180</v>
      </c>
      <c r="G122" s="30">
        <f t="shared" si="69"/>
        <v>286933</v>
      </c>
      <c r="H122" s="30">
        <f t="shared" si="69"/>
        <v>222646</v>
      </c>
      <c r="I122" s="30">
        <f t="shared" si="69"/>
        <v>12607097</v>
      </c>
      <c r="J122" s="30">
        <f t="shared" si="69"/>
        <v>2179648</v>
      </c>
      <c r="K122" s="30">
        <f t="shared" si="69"/>
        <v>8853770</v>
      </c>
      <c r="L122" s="30">
        <f t="shared" si="69"/>
        <v>1265750</v>
      </c>
      <c r="M122" s="30">
        <f t="shared" si="69"/>
        <v>307929</v>
      </c>
      <c r="N122" s="30"/>
      <c r="O122" s="30">
        <f>O89</f>
        <v>0</v>
      </c>
      <c r="P122" s="30"/>
      <c r="Q122" s="30">
        <f t="shared" ref="Q122:R137" si="70">(Q89)*-1</f>
        <v>0</v>
      </c>
      <c r="R122" s="30">
        <f t="shared" si="70"/>
        <v>0</v>
      </c>
      <c r="S122" s="30">
        <f>(R122+S89)*-1</f>
        <v>0</v>
      </c>
      <c r="T122" s="30">
        <f>(S122+T89)*-1</f>
        <v>0</v>
      </c>
      <c r="U122" s="30">
        <f>(T122+U89)*-1</f>
        <v>0</v>
      </c>
      <c r="V122" s="30">
        <f>V89</f>
        <v>0</v>
      </c>
      <c r="W122" s="30">
        <f>V122+W89</f>
        <v>0</v>
      </c>
      <c r="X122" s="30">
        <f t="shared" ref="X122:Z137" si="71">W122+X89</f>
        <v>0</v>
      </c>
      <c r="Y122" s="30">
        <f t="shared" si="71"/>
        <v>0</v>
      </c>
      <c r="Z122" s="30">
        <f t="shared" si="71"/>
        <v>0</v>
      </c>
      <c r="AA122" s="30"/>
      <c r="AB122" s="2"/>
      <c r="AC122" s="2"/>
    </row>
    <row r="123" spans="1:39" x14ac:dyDescent="0.35">
      <c r="A123" s="142" t="s">
        <v>31</v>
      </c>
      <c r="B123" s="142"/>
      <c r="C123" s="30">
        <f>SUM(C75:C109)</f>
        <v>4727108</v>
      </c>
      <c r="D123" s="30">
        <f>SUM(D75:D109)</f>
        <v>1877801</v>
      </c>
      <c r="E123" s="30" t="str">
        <f t="shared" ref="E123:M123" si="72">IF(COUNTIF(E75:E109,". ")=0,SUM(E75:E109),". ")</f>
        <v xml:space="preserve">. </v>
      </c>
      <c r="F123" s="30" t="str">
        <f t="shared" si="72"/>
        <v xml:space="preserve">. </v>
      </c>
      <c r="G123" s="30" t="str">
        <f t="shared" si="72"/>
        <v xml:space="preserve">. </v>
      </c>
      <c r="H123" s="30" t="str">
        <f t="shared" si="72"/>
        <v xml:space="preserve">. </v>
      </c>
      <c r="I123" s="30">
        <f t="shared" si="72"/>
        <v>2849307</v>
      </c>
      <c r="J123" s="30" t="str">
        <f t="shared" si="72"/>
        <v xml:space="preserve">. </v>
      </c>
      <c r="K123" s="30" t="str">
        <f t="shared" si="72"/>
        <v xml:space="preserve">. </v>
      </c>
      <c r="L123" s="30" t="str">
        <f t="shared" si="72"/>
        <v xml:space="preserve">. </v>
      </c>
      <c r="M123" s="30" t="str">
        <f t="shared" si="72"/>
        <v xml:space="preserve">. </v>
      </c>
      <c r="N123" s="30"/>
      <c r="O123" s="30">
        <f t="shared" ref="O123:O152" si="73">O90</f>
        <v>0</v>
      </c>
      <c r="P123" s="30"/>
      <c r="Q123" s="30">
        <f t="shared" si="70"/>
        <v>-1258671</v>
      </c>
      <c r="R123" s="30">
        <f t="shared" si="70"/>
        <v>-1258671</v>
      </c>
      <c r="S123" s="30">
        <f>(R123-S90)</f>
        <v>-1258671</v>
      </c>
      <c r="T123" s="30">
        <f>(S123-T90)</f>
        <v>-1258671</v>
      </c>
      <c r="U123" s="30">
        <f>(T123-U90)</f>
        <v>-1258671</v>
      </c>
      <c r="V123" s="30">
        <f t="shared" ref="V123:W138" si="74">V90</f>
        <v>1210352</v>
      </c>
      <c r="W123" s="30">
        <f t="shared" si="74"/>
        <v>1210352</v>
      </c>
      <c r="X123" s="30">
        <f t="shared" si="71"/>
        <v>1210352</v>
      </c>
      <c r="Y123" s="30">
        <f t="shared" si="71"/>
        <v>1210352</v>
      </c>
      <c r="Z123" s="30">
        <f>Y123+Z90</f>
        <v>1210352</v>
      </c>
      <c r="AA123" s="30"/>
      <c r="AB123" s="2"/>
      <c r="AC123" s="2"/>
    </row>
    <row r="124" spans="1:39" x14ac:dyDescent="0.35">
      <c r="A124" s="33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5"/>
      <c r="O124" s="30">
        <f t="shared" si="73"/>
        <v>2</v>
      </c>
      <c r="P124" s="35"/>
      <c r="Q124" s="30">
        <f t="shared" si="70"/>
        <v>-1258671</v>
      </c>
      <c r="R124" s="30">
        <f t="shared" si="70"/>
        <v>-1258671</v>
      </c>
      <c r="S124" s="30">
        <f>(R124-S91)</f>
        <v>-1258671</v>
      </c>
      <c r="T124" s="30">
        <f t="shared" ref="T124:U139" si="75">(S124-T91)</f>
        <v>-1258671</v>
      </c>
      <c r="U124" s="30">
        <f t="shared" si="75"/>
        <v>-1258671</v>
      </c>
      <c r="V124" s="30">
        <f t="shared" si="74"/>
        <v>1210352</v>
      </c>
      <c r="W124" s="30">
        <f t="shared" si="74"/>
        <v>1210352</v>
      </c>
      <c r="X124" s="30">
        <f t="shared" si="71"/>
        <v>1210352</v>
      </c>
      <c r="Y124" s="30">
        <f t="shared" si="71"/>
        <v>1210352</v>
      </c>
      <c r="Z124" s="30">
        <f t="shared" si="71"/>
        <v>1210352</v>
      </c>
      <c r="AA124" s="35"/>
      <c r="AB124" s="2"/>
      <c r="AC124" s="2"/>
    </row>
    <row r="125" spans="1:39" x14ac:dyDescent="0.35">
      <c r="A125" s="27"/>
      <c r="B125" s="27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0">
        <f t="shared" si="73"/>
        <v>2</v>
      </c>
      <c r="P125" s="35"/>
      <c r="Q125" s="30">
        <f t="shared" si="70"/>
        <v>-1051932</v>
      </c>
      <c r="R125" s="30">
        <f t="shared" si="70"/>
        <v>-1051932</v>
      </c>
      <c r="S125" s="30">
        <f t="shared" ref="S125:U140" si="76">(R125-S92)</f>
        <v>-1051932</v>
      </c>
      <c r="T125" s="30">
        <f t="shared" si="75"/>
        <v>-1051932</v>
      </c>
      <c r="U125" s="30">
        <f t="shared" si="75"/>
        <v>-1051932</v>
      </c>
      <c r="V125" s="30">
        <f t="shared" si="74"/>
        <v>1016082</v>
      </c>
      <c r="W125" s="30">
        <f t="shared" si="74"/>
        <v>1016082</v>
      </c>
      <c r="X125" s="30">
        <f t="shared" si="71"/>
        <v>1016082</v>
      </c>
      <c r="Y125" s="30">
        <f t="shared" si="71"/>
        <v>1016082</v>
      </c>
      <c r="Z125" s="30">
        <f t="shared" si="71"/>
        <v>1016082</v>
      </c>
      <c r="AA125" s="35"/>
      <c r="AB125" s="2"/>
      <c r="AC125" s="2"/>
    </row>
    <row r="126" spans="1:39" x14ac:dyDescent="0.35">
      <c r="A126" s="1" t="s">
        <v>32</v>
      </c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0">
        <f t="shared" si="73"/>
        <v>2</v>
      </c>
      <c r="P126" s="2"/>
      <c r="Q126" s="30">
        <f t="shared" si="70"/>
        <v>-1051932</v>
      </c>
      <c r="R126" s="30">
        <f t="shared" si="70"/>
        <v>-1051932</v>
      </c>
      <c r="S126" s="30">
        <f t="shared" si="76"/>
        <v>-1051932</v>
      </c>
      <c r="T126" s="30">
        <f t="shared" si="75"/>
        <v>-1051932</v>
      </c>
      <c r="U126" s="30">
        <f t="shared" si="75"/>
        <v>-1051932</v>
      </c>
      <c r="V126" s="30">
        <f t="shared" si="74"/>
        <v>1016082</v>
      </c>
      <c r="W126" s="30">
        <f t="shared" si="74"/>
        <v>1016082</v>
      </c>
      <c r="X126" s="30">
        <f t="shared" si="71"/>
        <v>1016082</v>
      </c>
      <c r="Y126" s="30">
        <f t="shared" si="71"/>
        <v>1016082</v>
      </c>
      <c r="Z126" s="30">
        <f t="shared" si="71"/>
        <v>1016082</v>
      </c>
      <c r="AA126" s="2"/>
      <c r="AB126" s="2"/>
      <c r="AC126" s="2"/>
    </row>
    <row r="127" spans="1:39" x14ac:dyDescent="0.35">
      <c r="A127" s="1" t="s">
        <v>33</v>
      </c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0">
        <f t="shared" si="73"/>
        <v>5</v>
      </c>
      <c r="P127" s="2"/>
      <c r="Q127" s="30">
        <f t="shared" si="70"/>
        <v>-1051932</v>
      </c>
      <c r="R127" s="30">
        <f t="shared" si="70"/>
        <v>-1051932</v>
      </c>
      <c r="S127" s="30">
        <f t="shared" si="76"/>
        <v>-1051932</v>
      </c>
      <c r="T127" s="30">
        <f t="shared" si="75"/>
        <v>-1051932</v>
      </c>
      <c r="U127" s="30">
        <f t="shared" si="75"/>
        <v>-1051932</v>
      </c>
      <c r="V127" s="30">
        <f t="shared" si="74"/>
        <v>1016082</v>
      </c>
      <c r="W127" s="30">
        <f t="shared" si="74"/>
        <v>1016082</v>
      </c>
      <c r="X127" s="30">
        <f t="shared" si="71"/>
        <v>1016082</v>
      </c>
      <c r="Y127" s="30">
        <f t="shared" si="71"/>
        <v>1016082</v>
      </c>
      <c r="Z127" s="30">
        <f t="shared" si="71"/>
        <v>1016082</v>
      </c>
      <c r="AA127" s="2"/>
      <c r="AB127" s="2"/>
      <c r="AC127" s="2"/>
    </row>
    <row r="128" spans="1:39" x14ac:dyDescent="0.35">
      <c r="A128" s="4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0">
        <f t="shared" si="73"/>
        <v>5</v>
      </c>
      <c r="P128" s="2"/>
      <c r="Q128" s="30">
        <f t="shared" si="70"/>
        <v>-814461.6</v>
      </c>
      <c r="R128" s="30">
        <f t="shared" si="70"/>
        <v>-814461.6</v>
      </c>
      <c r="S128" s="30">
        <f t="shared" si="76"/>
        <v>-814461.6</v>
      </c>
      <c r="T128" s="30">
        <f t="shared" si="75"/>
        <v>-814461.6</v>
      </c>
      <c r="U128" s="30">
        <f t="shared" si="75"/>
        <v>-814461.6</v>
      </c>
      <c r="V128" s="30">
        <f t="shared" si="74"/>
        <v>789821.39999999991</v>
      </c>
      <c r="W128" s="30">
        <f t="shared" si="74"/>
        <v>789821.39999999991</v>
      </c>
      <c r="X128" s="30">
        <f t="shared" si="71"/>
        <v>789821.39999999991</v>
      </c>
      <c r="Y128" s="30">
        <f t="shared" si="71"/>
        <v>789821.39999999991</v>
      </c>
      <c r="Z128" s="30">
        <f t="shared" si="71"/>
        <v>789821.39999999991</v>
      </c>
      <c r="AA128" s="2"/>
      <c r="AB128" s="2"/>
      <c r="AC128" s="2"/>
    </row>
    <row r="129" spans="1:29" x14ac:dyDescent="0.35">
      <c r="A129" s="4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0">
        <f t="shared" si="73"/>
        <v>5</v>
      </c>
      <c r="P129" s="2"/>
      <c r="Q129" s="30">
        <f t="shared" si="70"/>
        <v>-814461.6</v>
      </c>
      <c r="R129" s="30">
        <f t="shared" si="70"/>
        <v>-814461.6</v>
      </c>
      <c r="S129" s="30">
        <f t="shared" si="76"/>
        <v>-814461.6</v>
      </c>
      <c r="T129" s="30">
        <f t="shared" si="75"/>
        <v>-814461.6</v>
      </c>
      <c r="U129" s="30">
        <f t="shared" si="75"/>
        <v>-814461.6</v>
      </c>
      <c r="V129" s="30">
        <f t="shared" si="74"/>
        <v>789821.39999999991</v>
      </c>
      <c r="W129" s="30">
        <f t="shared" si="74"/>
        <v>789821.39999999991</v>
      </c>
      <c r="X129" s="30">
        <f t="shared" si="71"/>
        <v>789821.39999999991</v>
      </c>
      <c r="Y129" s="30">
        <f t="shared" si="71"/>
        <v>789821.39999999991</v>
      </c>
      <c r="Z129" s="30">
        <f t="shared" si="71"/>
        <v>789821.39999999991</v>
      </c>
      <c r="AA129" s="2"/>
      <c r="AB129" s="2"/>
      <c r="AC129" s="2"/>
    </row>
    <row r="130" spans="1:29" x14ac:dyDescent="0.35">
      <c r="A130" s="4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0">
        <f t="shared" si="73"/>
        <v>10</v>
      </c>
      <c r="P130" s="2"/>
      <c r="Q130" s="30">
        <f t="shared" si="70"/>
        <v>-814461.6</v>
      </c>
      <c r="R130" s="30">
        <f t="shared" si="70"/>
        <v>-814461.6</v>
      </c>
      <c r="S130" s="30">
        <f t="shared" si="76"/>
        <v>-814461.6</v>
      </c>
      <c r="T130" s="30">
        <f t="shared" si="75"/>
        <v>-814461.6</v>
      </c>
      <c r="U130" s="30">
        <f t="shared" si="75"/>
        <v>-814461.6</v>
      </c>
      <c r="V130" s="30">
        <f t="shared" si="74"/>
        <v>789821.39999999991</v>
      </c>
      <c r="W130" s="30">
        <f t="shared" si="74"/>
        <v>789821.39999999991</v>
      </c>
      <c r="X130" s="30">
        <f t="shared" si="71"/>
        <v>789821.39999999991</v>
      </c>
      <c r="Y130" s="30">
        <f t="shared" si="71"/>
        <v>789821.39999999991</v>
      </c>
      <c r="Z130" s="30">
        <f t="shared" si="71"/>
        <v>789821.39999999991</v>
      </c>
      <c r="AA130" s="2"/>
      <c r="AB130" s="2"/>
      <c r="AC130" s="2"/>
    </row>
    <row r="131" spans="1:29" x14ac:dyDescent="0.35">
      <c r="A131" s="4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0">
        <f t="shared" si="73"/>
        <v>10</v>
      </c>
      <c r="P131" s="2"/>
      <c r="Q131" s="30">
        <f t="shared" si="70"/>
        <v>-893587.125</v>
      </c>
      <c r="R131" s="30">
        <f t="shared" si="70"/>
        <v>-893553.75</v>
      </c>
      <c r="S131" s="30">
        <f t="shared" si="76"/>
        <v>-893587.125</v>
      </c>
      <c r="T131" s="30">
        <f t="shared" si="75"/>
        <v>-893587.125</v>
      </c>
      <c r="U131" s="30">
        <f t="shared" si="75"/>
        <v>-893587.125</v>
      </c>
      <c r="V131" s="30">
        <f t="shared" si="74"/>
        <v>876651.375</v>
      </c>
      <c r="W131" s="30">
        <f t="shared" si="74"/>
        <v>872401.5</v>
      </c>
      <c r="X131" s="30">
        <f t="shared" si="71"/>
        <v>876645.375</v>
      </c>
      <c r="Y131" s="30">
        <f t="shared" si="71"/>
        <v>876650.25</v>
      </c>
      <c r="Z131" s="30">
        <f t="shared" si="71"/>
        <v>876651.375</v>
      </c>
      <c r="AA131" s="2"/>
      <c r="AB131" s="2"/>
      <c r="AC131" s="2"/>
    </row>
    <row r="132" spans="1:29" x14ac:dyDescent="0.35">
      <c r="A132" s="4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0">
        <f t="shared" si="73"/>
        <v>10</v>
      </c>
      <c r="P132" s="2"/>
      <c r="Q132" s="30">
        <f t="shared" si="70"/>
        <v>-893587.125</v>
      </c>
      <c r="R132" s="30">
        <f t="shared" si="70"/>
        <v>-893553.75</v>
      </c>
      <c r="S132" s="30">
        <f t="shared" si="76"/>
        <v>-893587.125</v>
      </c>
      <c r="T132" s="30">
        <f t="shared" si="75"/>
        <v>-893587.125</v>
      </c>
      <c r="U132" s="30">
        <f t="shared" si="75"/>
        <v>-893587.125</v>
      </c>
      <c r="V132" s="30">
        <f t="shared" si="74"/>
        <v>876651.375</v>
      </c>
      <c r="W132" s="30">
        <f t="shared" si="74"/>
        <v>872401.5</v>
      </c>
      <c r="X132" s="30">
        <f t="shared" si="71"/>
        <v>876645.375</v>
      </c>
      <c r="Y132" s="30">
        <f t="shared" si="71"/>
        <v>876650.25</v>
      </c>
      <c r="Z132" s="30">
        <f t="shared" si="71"/>
        <v>876651.375</v>
      </c>
      <c r="AA132" s="2"/>
      <c r="AB132" s="2"/>
      <c r="AC132" s="2"/>
    </row>
    <row r="133" spans="1:29" x14ac:dyDescent="0.35">
      <c r="A133" s="4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0">
        <f t="shared" si="73"/>
        <v>18</v>
      </c>
      <c r="P133" s="2"/>
      <c r="Q133" s="30">
        <f t="shared" si="70"/>
        <v>-893587.125</v>
      </c>
      <c r="R133" s="30">
        <f t="shared" si="70"/>
        <v>-893553.75</v>
      </c>
      <c r="S133" s="30">
        <f t="shared" si="76"/>
        <v>-893587.125</v>
      </c>
      <c r="T133" s="30">
        <f t="shared" si="75"/>
        <v>-893587.125</v>
      </c>
      <c r="U133" s="30">
        <f t="shared" si="75"/>
        <v>-893587.125</v>
      </c>
      <c r="V133" s="30">
        <f t="shared" si="74"/>
        <v>876651.375</v>
      </c>
      <c r="W133" s="30">
        <f t="shared" si="74"/>
        <v>872401.5</v>
      </c>
      <c r="X133" s="30">
        <f t="shared" si="71"/>
        <v>876645.375</v>
      </c>
      <c r="Y133" s="30">
        <f t="shared" si="71"/>
        <v>876650.25</v>
      </c>
      <c r="Z133" s="30">
        <f t="shared" si="71"/>
        <v>876651.375</v>
      </c>
      <c r="AA133" s="2"/>
      <c r="AB133" s="2"/>
      <c r="AC133" s="2"/>
    </row>
    <row r="134" spans="1:29" x14ac:dyDescent="0.35">
      <c r="A134" s="4"/>
      <c r="B134" s="4"/>
      <c r="C134" s="2"/>
      <c r="D134" s="2"/>
      <c r="E134" s="2"/>
      <c r="F134" s="2"/>
      <c r="G134" s="2"/>
      <c r="H134" s="2"/>
      <c r="I134" s="2"/>
      <c r="J134" s="2" t="s">
        <v>68</v>
      </c>
      <c r="K134" s="2"/>
      <c r="L134" s="2"/>
      <c r="M134" s="2"/>
      <c r="N134" s="2"/>
      <c r="O134" s="30">
        <f t="shared" si="73"/>
        <v>18</v>
      </c>
      <c r="P134" s="2"/>
      <c r="Q134" s="30">
        <f t="shared" si="70"/>
        <v>-987413.57142857136</v>
      </c>
      <c r="R134" s="30">
        <f t="shared" si="70"/>
        <v>-815760</v>
      </c>
      <c r="S134" s="30">
        <f t="shared" si="76"/>
        <v>-986485.28571428568</v>
      </c>
      <c r="T134" s="30">
        <f t="shared" si="75"/>
        <v>-986834.14285714284</v>
      </c>
      <c r="U134" s="30">
        <f t="shared" si="75"/>
        <v>-987413.57142857136</v>
      </c>
      <c r="V134" s="30">
        <f t="shared" si="74"/>
        <v>952838.57142857136</v>
      </c>
      <c r="W134" s="30">
        <f t="shared" si="74"/>
        <v>570125.57142857136</v>
      </c>
      <c r="X134" s="30">
        <f t="shared" si="71"/>
        <v>949089.42857142841</v>
      </c>
      <c r="Y134" s="30">
        <f t="shared" si="71"/>
        <v>950527.71428571409</v>
      </c>
      <c r="Z134" s="30">
        <f t="shared" si="71"/>
        <v>952838.57142857125</v>
      </c>
      <c r="AA134" s="2"/>
      <c r="AB134" s="2"/>
      <c r="AC134" s="2"/>
    </row>
    <row r="135" spans="1:29" x14ac:dyDescent="0.35">
      <c r="A135" s="4"/>
      <c r="B135" s="4"/>
      <c r="C135" s="2"/>
      <c r="D135" s="2"/>
      <c r="E135" s="2"/>
      <c r="F135" s="2"/>
      <c r="G135" s="2"/>
      <c r="H135" s="2"/>
      <c r="I135" s="2"/>
      <c r="J135" s="2" t="s">
        <v>67</v>
      </c>
      <c r="K135" s="2"/>
      <c r="L135" s="2"/>
      <c r="M135" s="2"/>
      <c r="N135" s="2"/>
      <c r="O135" s="30">
        <f t="shared" si="73"/>
        <v>18</v>
      </c>
      <c r="P135" s="2"/>
      <c r="Q135" s="30">
        <f t="shared" si="70"/>
        <v>-987413.57142857136</v>
      </c>
      <c r="R135" s="30">
        <f t="shared" si="70"/>
        <v>-815760</v>
      </c>
      <c r="S135" s="30">
        <f t="shared" si="76"/>
        <v>-986485.28571428568</v>
      </c>
      <c r="T135" s="30">
        <f t="shared" si="75"/>
        <v>-986834.14285714284</v>
      </c>
      <c r="U135" s="30">
        <f t="shared" si="75"/>
        <v>-987413.57142857136</v>
      </c>
      <c r="V135" s="30">
        <f t="shared" si="74"/>
        <v>952838.57142857136</v>
      </c>
      <c r="W135" s="30">
        <f t="shared" si="74"/>
        <v>570125.57142857136</v>
      </c>
      <c r="X135" s="30">
        <f t="shared" si="71"/>
        <v>949089.42857142841</v>
      </c>
      <c r="Y135" s="30">
        <f t="shared" si="71"/>
        <v>950527.71428571409</v>
      </c>
      <c r="Z135" s="30">
        <f t="shared" si="71"/>
        <v>952838.57142857125</v>
      </c>
      <c r="AA135" s="2"/>
      <c r="AB135" s="2"/>
      <c r="AC135" s="2"/>
    </row>
    <row r="136" spans="1:29" x14ac:dyDescent="0.35">
      <c r="A136" s="4"/>
      <c r="B136" s="4"/>
      <c r="C136" s="2"/>
      <c r="D136" s="2"/>
      <c r="E136" s="2"/>
      <c r="F136" s="2"/>
      <c r="G136" s="2"/>
      <c r="H136" s="2"/>
      <c r="I136" s="2"/>
      <c r="J136" s="2" t="s">
        <v>69</v>
      </c>
      <c r="K136" s="2"/>
      <c r="L136" s="2"/>
      <c r="M136" s="2"/>
      <c r="N136" s="2"/>
      <c r="O136" s="30">
        <f t="shared" si="73"/>
        <v>25</v>
      </c>
      <c r="P136" s="2"/>
      <c r="Q136" s="30">
        <f t="shared" si="70"/>
        <v>-987413.57142857136</v>
      </c>
      <c r="R136" s="30">
        <f t="shared" si="70"/>
        <v>-815760</v>
      </c>
      <c r="S136" s="30">
        <f t="shared" si="76"/>
        <v>-986485.28571428568</v>
      </c>
      <c r="T136" s="30">
        <f t="shared" si="75"/>
        <v>-986834.14285714284</v>
      </c>
      <c r="U136" s="30">
        <f t="shared" si="75"/>
        <v>-987413.57142857136</v>
      </c>
      <c r="V136" s="30">
        <f t="shared" si="74"/>
        <v>952838.57142857136</v>
      </c>
      <c r="W136" s="30">
        <f t="shared" si="74"/>
        <v>570125.57142857136</v>
      </c>
      <c r="X136" s="30">
        <f t="shared" si="71"/>
        <v>949089.42857142841</v>
      </c>
      <c r="Y136" s="30">
        <f t="shared" si="71"/>
        <v>950527.71428571409</v>
      </c>
      <c r="Z136" s="30">
        <f t="shared" si="71"/>
        <v>952838.57142857125</v>
      </c>
      <c r="AA136" s="2"/>
      <c r="AB136" s="2"/>
      <c r="AC136" s="2"/>
    </row>
    <row r="137" spans="1:29" x14ac:dyDescent="0.35">
      <c r="A137" s="4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0">
        <f t="shared" si="73"/>
        <v>25</v>
      </c>
      <c r="P137" s="2"/>
      <c r="Q137" s="30">
        <f t="shared" si="70"/>
        <v>-813575.6</v>
      </c>
      <c r="R137" s="30">
        <f t="shared" si="70"/>
        <v>-195151.4</v>
      </c>
      <c r="S137" s="30">
        <f t="shared" si="76"/>
        <v>-793173.4</v>
      </c>
      <c r="T137" s="30">
        <f t="shared" si="75"/>
        <v>-797784.20000000007</v>
      </c>
      <c r="U137" s="30">
        <f t="shared" si="75"/>
        <v>-813575.60000000009</v>
      </c>
      <c r="V137" s="30">
        <f t="shared" si="74"/>
        <v>814629</v>
      </c>
      <c r="W137" s="30">
        <f t="shared" si="74"/>
        <v>125671.2</v>
      </c>
      <c r="X137" s="30">
        <f t="shared" si="71"/>
        <v>772545</v>
      </c>
      <c r="Y137" s="30">
        <f t="shared" si="71"/>
        <v>789865.8</v>
      </c>
      <c r="Z137" s="30">
        <f t="shared" si="71"/>
        <v>814629</v>
      </c>
      <c r="AA137" s="2"/>
      <c r="AB137" s="2"/>
      <c r="AC137" s="2"/>
    </row>
    <row r="138" spans="1:29" x14ac:dyDescent="0.35">
      <c r="A138" s="4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0">
        <f t="shared" si="73"/>
        <v>25</v>
      </c>
      <c r="P138" s="2"/>
      <c r="Q138" s="30">
        <f t="shared" ref="Q138:R152" si="77">(Q105)*-1</f>
        <v>-813575.6</v>
      </c>
      <c r="R138" s="30">
        <f t="shared" si="77"/>
        <v>-195151.4</v>
      </c>
      <c r="S138" s="30">
        <f t="shared" si="76"/>
        <v>-793173.4</v>
      </c>
      <c r="T138" s="30">
        <f t="shared" si="75"/>
        <v>-797784.20000000007</v>
      </c>
      <c r="U138" s="30">
        <f t="shared" si="75"/>
        <v>-813575.60000000009</v>
      </c>
      <c r="V138" s="30">
        <f t="shared" si="74"/>
        <v>814629</v>
      </c>
      <c r="W138" s="30">
        <f t="shared" si="74"/>
        <v>125671.2</v>
      </c>
      <c r="X138" s="30">
        <f t="shared" ref="X138:Z152" si="78">W138+X105</f>
        <v>772545</v>
      </c>
      <c r="Y138" s="30">
        <f t="shared" si="78"/>
        <v>789865.8</v>
      </c>
      <c r="Z138" s="30">
        <f t="shared" si="78"/>
        <v>814629</v>
      </c>
      <c r="AA138" s="2"/>
      <c r="AB138" s="2"/>
      <c r="AC138" s="2"/>
    </row>
    <row r="139" spans="1:29" x14ac:dyDescent="0.35">
      <c r="A139" s="4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0">
        <f t="shared" si="73"/>
        <v>40</v>
      </c>
      <c r="P139" s="2"/>
      <c r="Q139" s="30">
        <f t="shared" si="77"/>
        <v>-813575.6</v>
      </c>
      <c r="R139" s="30">
        <f t="shared" si="77"/>
        <v>-195151.4</v>
      </c>
      <c r="S139" s="30">
        <f t="shared" si="76"/>
        <v>-793173.4</v>
      </c>
      <c r="T139" s="30">
        <f t="shared" si="75"/>
        <v>-797784.20000000007</v>
      </c>
      <c r="U139" s="30">
        <f t="shared" si="75"/>
        <v>-813575.60000000009</v>
      </c>
      <c r="V139" s="30">
        <f t="shared" ref="V139:X152" si="79">V106</f>
        <v>814629</v>
      </c>
      <c r="W139" s="30">
        <f t="shared" si="79"/>
        <v>125671.2</v>
      </c>
      <c r="X139" s="30">
        <f t="shared" si="78"/>
        <v>772545</v>
      </c>
      <c r="Y139" s="30">
        <f t="shared" si="78"/>
        <v>789865.8</v>
      </c>
      <c r="Z139" s="30">
        <f t="shared" si="78"/>
        <v>814629</v>
      </c>
      <c r="AA139" s="2"/>
      <c r="AB139" s="2"/>
      <c r="AC139" s="2"/>
    </row>
    <row r="140" spans="1:29" x14ac:dyDescent="0.35">
      <c r="A140" s="4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0">
        <f t="shared" si="73"/>
        <v>40</v>
      </c>
      <c r="P140" s="2"/>
      <c r="Q140" s="30">
        <f t="shared" si="77"/>
        <v>-854080.2</v>
      </c>
      <c r="R140" s="30">
        <f t="shared" si="77"/>
        <v>-90602.8</v>
      </c>
      <c r="S140" s="30">
        <f t="shared" si="76"/>
        <v>-807564.60000000009</v>
      </c>
      <c r="T140" s="30">
        <f t="shared" si="76"/>
        <v>-831653.8</v>
      </c>
      <c r="U140" s="30">
        <f t="shared" si="76"/>
        <v>-854080.20000000007</v>
      </c>
      <c r="V140" s="30">
        <f t="shared" si="79"/>
        <v>897354.4</v>
      </c>
      <c r="W140" s="30">
        <f t="shared" si="79"/>
        <v>100436.2</v>
      </c>
      <c r="X140" s="30">
        <f t="shared" si="78"/>
        <v>782012.6</v>
      </c>
      <c r="Y140" s="30">
        <f t="shared" si="78"/>
        <v>871561.2</v>
      </c>
      <c r="Z140" s="30">
        <f t="shared" si="78"/>
        <v>897354.39999999991</v>
      </c>
      <c r="AA140" s="2"/>
      <c r="AB140" s="2"/>
      <c r="AC140" s="2"/>
    </row>
    <row r="141" spans="1:29" x14ac:dyDescent="0.35">
      <c r="A141" s="4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0">
        <f t="shared" si="73"/>
        <v>40</v>
      </c>
      <c r="P141" s="2"/>
      <c r="Q141" s="30">
        <f t="shared" si="77"/>
        <v>-854080.2</v>
      </c>
      <c r="R141" s="30">
        <f t="shared" si="77"/>
        <v>-90602.8</v>
      </c>
      <c r="S141" s="30">
        <f t="shared" ref="S141:U152" si="80">(R141-S108)</f>
        <v>-807564.60000000009</v>
      </c>
      <c r="T141" s="30">
        <f t="shared" si="80"/>
        <v>-831653.8</v>
      </c>
      <c r="U141" s="30">
        <f t="shared" si="80"/>
        <v>-854080.20000000007</v>
      </c>
      <c r="V141" s="30">
        <f t="shared" si="79"/>
        <v>897354.4</v>
      </c>
      <c r="W141" s="30">
        <f t="shared" si="79"/>
        <v>100436.2</v>
      </c>
      <c r="X141" s="30">
        <f t="shared" si="78"/>
        <v>782012.6</v>
      </c>
      <c r="Y141" s="30">
        <f t="shared" si="78"/>
        <v>871561.2</v>
      </c>
      <c r="Z141" s="30">
        <f t="shared" si="78"/>
        <v>897354.39999999991</v>
      </c>
      <c r="AA141" s="2"/>
      <c r="AB141" s="2"/>
      <c r="AC141" s="2"/>
    </row>
    <row r="142" spans="1:29" x14ac:dyDescent="0.35">
      <c r="A142" s="4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0">
        <f t="shared" si="73"/>
        <v>55</v>
      </c>
      <c r="P142" s="2"/>
      <c r="Q142" s="30">
        <f t="shared" si="77"/>
        <v>-854080.2</v>
      </c>
      <c r="R142" s="30">
        <f t="shared" si="77"/>
        <v>-90602.8</v>
      </c>
      <c r="S142" s="30">
        <f t="shared" si="80"/>
        <v>-807564.60000000009</v>
      </c>
      <c r="T142" s="30">
        <f t="shared" si="80"/>
        <v>-831653.8</v>
      </c>
      <c r="U142" s="30">
        <f t="shared" si="80"/>
        <v>-854080.20000000007</v>
      </c>
      <c r="V142" s="30">
        <f t="shared" si="79"/>
        <v>897354.4</v>
      </c>
      <c r="W142" s="30">
        <f t="shared" si="79"/>
        <v>100436.2</v>
      </c>
      <c r="X142" s="30">
        <f t="shared" si="78"/>
        <v>782012.6</v>
      </c>
      <c r="Y142" s="30">
        <f t="shared" si="78"/>
        <v>871561.2</v>
      </c>
      <c r="Z142" s="30">
        <f>Y142+Z109</f>
        <v>897354.39999999991</v>
      </c>
      <c r="AA142" s="2"/>
      <c r="AB142" s="2"/>
      <c r="AC142" s="2"/>
    </row>
    <row r="143" spans="1:29" x14ac:dyDescent="0.35">
      <c r="A143" s="4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0">
        <f>O110</f>
        <v>55</v>
      </c>
      <c r="P143" s="2"/>
      <c r="Q143" s="30">
        <f t="shared" si="77"/>
        <v>-535302.6</v>
      </c>
      <c r="R143" s="30">
        <f t="shared" si="77"/>
        <v>-38387.1</v>
      </c>
      <c r="S143" s="30">
        <f t="shared" si="80"/>
        <v>-483450.89999999997</v>
      </c>
      <c r="T143" s="30">
        <f t="shared" si="80"/>
        <v>-526236.6</v>
      </c>
      <c r="U143" s="30">
        <f t="shared" si="80"/>
        <v>-535302.6</v>
      </c>
      <c r="V143" s="30">
        <f t="shared" si="79"/>
        <v>740465.1</v>
      </c>
      <c r="W143" s="30">
        <f t="shared" si="79"/>
        <v>83971.8</v>
      </c>
      <c r="X143" s="30">
        <f t="shared" si="78"/>
        <v>507039.3</v>
      </c>
      <c r="Y143" s="30">
        <f t="shared" si="78"/>
        <v>725504.1</v>
      </c>
      <c r="Z143" s="30">
        <f t="shared" si="78"/>
        <v>740465.1</v>
      </c>
      <c r="AA143" s="2"/>
      <c r="AB143" s="2"/>
      <c r="AC143" s="2"/>
    </row>
    <row r="144" spans="1:29" x14ac:dyDescent="0.35">
      <c r="A144" s="4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0">
        <f t="shared" si="73"/>
        <v>55</v>
      </c>
      <c r="P144" s="2"/>
      <c r="Q144" s="30">
        <f t="shared" si="77"/>
        <v>-535302.6</v>
      </c>
      <c r="R144" s="30">
        <f t="shared" si="77"/>
        <v>-38387.1</v>
      </c>
      <c r="S144" s="30">
        <f t="shared" si="80"/>
        <v>-483450.89999999997</v>
      </c>
      <c r="T144" s="30">
        <f t="shared" si="80"/>
        <v>-526236.6</v>
      </c>
      <c r="U144" s="30">
        <f t="shared" si="80"/>
        <v>-535302.6</v>
      </c>
      <c r="V144" s="30">
        <f t="shared" si="79"/>
        <v>740465.1</v>
      </c>
      <c r="W144" s="30">
        <f t="shared" si="79"/>
        <v>83971.8</v>
      </c>
      <c r="X144" s="30">
        <f t="shared" si="78"/>
        <v>507039.3</v>
      </c>
      <c r="Y144" s="30">
        <f t="shared" si="78"/>
        <v>725504.1</v>
      </c>
      <c r="Z144" s="30">
        <f t="shared" si="78"/>
        <v>740465.1</v>
      </c>
      <c r="AA144" s="2"/>
      <c r="AB144" s="2"/>
      <c r="AC144" s="2"/>
    </row>
    <row r="145" spans="1:29" x14ac:dyDescent="0.35">
      <c r="A145" s="4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0">
        <f>O112</f>
        <v>65</v>
      </c>
      <c r="P145" s="2"/>
      <c r="Q145" s="30">
        <f t="shared" si="77"/>
        <v>-535302.6</v>
      </c>
      <c r="R145" s="30">
        <f t="shared" si="77"/>
        <v>-38387.1</v>
      </c>
      <c r="S145" s="30">
        <f t="shared" si="80"/>
        <v>-483450.89999999997</v>
      </c>
      <c r="T145" s="30">
        <f t="shared" si="80"/>
        <v>-526236.6</v>
      </c>
      <c r="U145" s="30">
        <f t="shared" si="80"/>
        <v>-535302.6</v>
      </c>
      <c r="V145" s="30">
        <f t="shared" si="79"/>
        <v>740465.1</v>
      </c>
      <c r="W145" s="30">
        <f t="shared" si="79"/>
        <v>83971.8</v>
      </c>
      <c r="X145" s="30">
        <f t="shared" si="78"/>
        <v>507039.3</v>
      </c>
      <c r="Y145" s="30">
        <f t="shared" si="78"/>
        <v>725504.1</v>
      </c>
      <c r="Z145" s="30">
        <f t="shared" si="78"/>
        <v>740465.1</v>
      </c>
      <c r="AA145" s="2"/>
      <c r="AB145" s="2"/>
      <c r="AC145" s="2"/>
    </row>
    <row r="146" spans="1:29" x14ac:dyDescent="0.35">
      <c r="O146" s="30">
        <f t="shared" si="73"/>
        <v>65</v>
      </c>
      <c r="Q146" s="30">
        <f t="shared" si="77"/>
        <v>-331098.59999999998</v>
      </c>
      <c r="R146" s="30">
        <f t="shared" si="77"/>
        <v>-22462.2</v>
      </c>
      <c r="S146" s="30">
        <f t="shared" si="80"/>
        <v>-253975.2</v>
      </c>
      <c r="T146" s="30">
        <f t="shared" si="80"/>
        <v>-327062.59999999998</v>
      </c>
      <c r="U146" s="30">
        <f t="shared" si="80"/>
        <v>-331098.59999999998</v>
      </c>
      <c r="V146" s="30">
        <f t="shared" si="79"/>
        <v>484349.4</v>
      </c>
      <c r="W146" s="30">
        <f t="shared" si="79"/>
        <v>49092.6</v>
      </c>
      <c r="X146" s="30">
        <f t="shared" si="78"/>
        <v>207882.2</v>
      </c>
      <c r="Y146" s="30">
        <f t="shared" si="78"/>
        <v>477352.60000000003</v>
      </c>
      <c r="Z146" s="30">
        <f t="shared" si="78"/>
        <v>484349.4</v>
      </c>
    </row>
    <row r="147" spans="1:29" x14ac:dyDescent="0.35">
      <c r="O147" s="30">
        <f>O114</f>
        <v>65</v>
      </c>
      <c r="Q147" s="30">
        <f t="shared" si="77"/>
        <v>-331098.59999999998</v>
      </c>
      <c r="R147" s="30">
        <f t="shared" si="77"/>
        <v>-22462.2</v>
      </c>
      <c r="S147" s="30">
        <f t="shared" si="80"/>
        <v>-253975.2</v>
      </c>
      <c r="T147" s="30">
        <f t="shared" si="80"/>
        <v>-327062.59999999998</v>
      </c>
      <c r="U147" s="30">
        <f t="shared" si="80"/>
        <v>-331098.59999999998</v>
      </c>
      <c r="V147" s="30">
        <f t="shared" si="79"/>
        <v>484349.4</v>
      </c>
      <c r="W147" s="30">
        <f t="shared" si="79"/>
        <v>49092.6</v>
      </c>
      <c r="X147" s="30">
        <f t="shared" si="78"/>
        <v>207882.2</v>
      </c>
      <c r="Y147" s="30">
        <f t="shared" si="78"/>
        <v>477352.60000000003</v>
      </c>
      <c r="Z147" s="30">
        <f t="shared" si="78"/>
        <v>484349.4</v>
      </c>
    </row>
    <row r="148" spans="1:29" x14ac:dyDescent="0.35">
      <c r="O148" s="30">
        <f t="shared" si="73"/>
        <v>80</v>
      </c>
      <c r="Q148" s="30">
        <f t="shared" si="77"/>
        <v>-331098.59999999998</v>
      </c>
      <c r="R148" s="30">
        <f t="shared" si="77"/>
        <v>-22462.2</v>
      </c>
      <c r="S148" s="30">
        <f t="shared" si="80"/>
        <v>-253975.2</v>
      </c>
      <c r="T148" s="30">
        <f t="shared" si="80"/>
        <v>-327062.59999999998</v>
      </c>
      <c r="U148" s="30">
        <f t="shared" si="80"/>
        <v>-331098.59999999998</v>
      </c>
      <c r="V148" s="30">
        <f t="shared" si="79"/>
        <v>484349.4</v>
      </c>
      <c r="W148" s="30">
        <f t="shared" si="79"/>
        <v>49092.6</v>
      </c>
      <c r="X148" s="30">
        <f t="shared" si="78"/>
        <v>207882.2</v>
      </c>
      <c r="Y148" s="30">
        <f t="shared" si="78"/>
        <v>477352.60000000003</v>
      </c>
      <c r="Z148" s="30">
        <f t="shared" si="78"/>
        <v>484349.4</v>
      </c>
    </row>
    <row r="149" spans="1:29" x14ac:dyDescent="0.35">
      <c r="O149" s="30">
        <f t="shared" si="73"/>
        <v>80</v>
      </c>
      <c r="Q149" s="30">
        <f t="shared" si="77"/>
        <v>-33346.199999999997</v>
      </c>
      <c r="R149" s="30">
        <f t="shared" si="77"/>
        <v>-1692</v>
      </c>
      <c r="S149" s="30">
        <f t="shared" si="80"/>
        <v>-13796.4</v>
      </c>
      <c r="T149" s="30">
        <f t="shared" si="80"/>
        <v>-26494.199999999997</v>
      </c>
      <c r="U149" s="30">
        <f t="shared" si="80"/>
        <v>-26662.049999999996</v>
      </c>
      <c r="V149" s="30">
        <f t="shared" si="79"/>
        <v>64134</v>
      </c>
      <c r="W149" s="30">
        <f t="shared" si="79"/>
        <v>4832.25</v>
      </c>
      <c r="X149" s="30">
        <f t="shared" si="78"/>
        <v>9271.7999999999993</v>
      </c>
      <c r="Y149" s="30">
        <f t="shared" si="78"/>
        <v>47799.149999999994</v>
      </c>
      <c r="Z149" s="30">
        <f t="shared" si="78"/>
        <v>48188.099999999991</v>
      </c>
    </row>
    <row r="150" spans="1:29" x14ac:dyDescent="0.35">
      <c r="O150" s="30">
        <f t="shared" si="73"/>
        <v>100</v>
      </c>
      <c r="Q150" s="30">
        <f t="shared" si="77"/>
        <v>-33346.199999999997</v>
      </c>
      <c r="R150" s="30">
        <f t="shared" si="77"/>
        <v>-1692</v>
      </c>
      <c r="S150" s="30">
        <f t="shared" si="80"/>
        <v>-13796.4</v>
      </c>
      <c r="T150" s="30">
        <f t="shared" si="80"/>
        <v>-26494.199999999997</v>
      </c>
      <c r="U150" s="30">
        <f t="shared" si="80"/>
        <v>-26662.049999999996</v>
      </c>
      <c r="V150" s="30">
        <f t="shared" si="79"/>
        <v>64134</v>
      </c>
      <c r="W150" s="30">
        <f t="shared" si="79"/>
        <v>4832.25</v>
      </c>
      <c r="X150" s="30">
        <f t="shared" si="78"/>
        <v>9271.7999999999993</v>
      </c>
      <c r="Y150" s="30">
        <f t="shared" si="78"/>
        <v>47799.149999999994</v>
      </c>
      <c r="Z150" s="30">
        <f t="shared" si="78"/>
        <v>48188.099999999991</v>
      </c>
    </row>
    <row r="151" spans="1:29" x14ac:dyDescent="0.35">
      <c r="O151" s="30">
        <f>O118</f>
        <v>100</v>
      </c>
      <c r="Q151" s="30">
        <f t="shared" si="77"/>
        <v>-33346.199999999997</v>
      </c>
      <c r="R151" s="30">
        <f t="shared" si="77"/>
        <v>-1692</v>
      </c>
      <c r="S151" s="30">
        <f t="shared" si="80"/>
        <v>-13796.4</v>
      </c>
      <c r="T151" s="30">
        <f t="shared" si="80"/>
        <v>-26494.199999999997</v>
      </c>
      <c r="U151" s="30">
        <f t="shared" si="80"/>
        <v>-26662.049999999996</v>
      </c>
      <c r="V151" s="30">
        <f t="shared" si="79"/>
        <v>64134</v>
      </c>
      <c r="W151" s="30">
        <f t="shared" si="79"/>
        <v>4832.25</v>
      </c>
      <c r="X151" s="30">
        <f t="shared" si="78"/>
        <v>9271.7999999999993</v>
      </c>
      <c r="Y151" s="30">
        <f t="shared" si="78"/>
        <v>47799.149999999994</v>
      </c>
      <c r="Z151" s="30">
        <f t="shared" si="78"/>
        <v>48188.099999999991</v>
      </c>
    </row>
    <row r="152" spans="1:29" x14ac:dyDescent="0.35">
      <c r="O152" s="30">
        <f t="shared" si="73"/>
        <v>100</v>
      </c>
      <c r="Q152" s="30">
        <f t="shared" si="77"/>
        <v>0</v>
      </c>
      <c r="R152" s="30">
        <f t="shared" si="77"/>
        <v>0</v>
      </c>
      <c r="S152" s="30">
        <f>(R152+S119)*-1</f>
        <v>0</v>
      </c>
      <c r="T152" s="30">
        <f>(T119)*-1</f>
        <v>0</v>
      </c>
      <c r="U152" s="30">
        <f t="shared" si="80"/>
        <v>0</v>
      </c>
      <c r="V152" s="30">
        <f t="shared" si="79"/>
        <v>0</v>
      </c>
      <c r="W152" s="30">
        <f t="shared" si="79"/>
        <v>0</v>
      </c>
      <c r="X152" s="30">
        <f t="shared" si="79"/>
        <v>0</v>
      </c>
      <c r="Y152" s="30">
        <f t="shared" si="78"/>
        <v>0</v>
      </c>
      <c r="Z152" s="30">
        <f t="shared" si="78"/>
        <v>0</v>
      </c>
    </row>
    <row r="153" spans="1:29" x14ac:dyDescent="0.35">
      <c r="O153" s="30"/>
    </row>
  </sheetData>
  <mergeCells count="12">
    <mergeCell ref="A123:B123"/>
    <mergeCell ref="I4:M4"/>
    <mergeCell ref="V4:Z4"/>
    <mergeCell ref="A111:B111"/>
    <mergeCell ref="A113:B113"/>
    <mergeCell ref="A114:B114"/>
    <mergeCell ref="A115:B115"/>
    <mergeCell ref="A117:B117"/>
    <mergeCell ref="A118:B118"/>
    <mergeCell ref="A119:B119"/>
    <mergeCell ref="A120:B120"/>
    <mergeCell ref="A122:B1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145"/>
  <sheetViews>
    <sheetView zoomScaleNormal="100" workbookViewId="0">
      <pane xSplit="2" ySplit="9" topLeftCell="C25" activePane="bottomRight" state="frozen"/>
      <selection pane="topRight" activeCell="C1" sqref="C1"/>
      <selection pane="bottomLeft" activeCell="A10" sqref="A10"/>
      <selection pane="bottomRight" activeCell="N39" sqref="N39"/>
    </sheetView>
  </sheetViews>
  <sheetFormatPr baseColWidth="10" defaultColWidth="11" defaultRowHeight="10.5" x14ac:dyDescent="0.35"/>
  <cols>
    <col min="1" max="1" width="9.1328125" style="3" customWidth="1"/>
    <col min="2" max="6" width="7.6640625" style="3" customWidth="1"/>
    <col min="7" max="7" width="6.86328125" style="3" customWidth="1"/>
    <col min="8" max="8" width="7" style="3" customWidth="1"/>
    <col min="9" max="10" width="7.6640625" style="3" customWidth="1"/>
    <col min="11" max="11" width="9" style="3" customWidth="1"/>
    <col min="12" max="12" width="7.1328125" style="3" customWidth="1"/>
    <col min="13" max="13" width="7.33203125" style="3" customWidth="1"/>
    <col min="14" max="14" width="7.6640625" style="3" customWidth="1"/>
    <col min="15" max="15" width="10.33203125" style="3" customWidth="1"/>
    <col min="16" max="27" width="7.6640625" style="3" customWidth="1"/>
    <col min="28" max="28" width="6.1328125" style="3" customWidth="1"/>
    <col min="29" max="29" width="7.3984375" style="3" customWidth="1"/>
    <col min="30" max="32" width="8.86328125" style="3" customWidth="1"/>
    <col min="33" max="33" width="6.6640625" style="3" customWidth="1"/>
    <col min="34" max="34" width="7.33203125" style="3" customWidth="1"/>
    <col min="35" max="35" width="7.3984375" style="3" customWidth="1"/>
    <col min="36" max="36" width="8.86328125" style="3" customWidth="1"/>
    <col min="37" max="37" width="8.1328125" style="3" customWidth="1"/>
    <col min="38" max="38" width="7" style="3" customWidth="1"/>
    <col min="39" max="40" width="8.1328125" style="3" customWidth="1"/>
    <col min="41" max="41" width="5" style="3" customWidth="1"/>
    <col min="42" max="49" width="4.3984375" style="3" customWidth="1"/>
    <col min="50" max="51" width="5.3984375" style="3" customWidth="1"/>
    <col min="52" max="16384" width="11" style="3"/>
  </cols>
  <sheetData>
    <row r="1" spans="1:51" x14ac:dyDescent="0.3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3" t="s">
        <v>36</v>
      </c>
    </row>
    <row r="2" spans="1:51" x14ac:dyDescent="0.35">
      <c r="A2" s="45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>
        <v>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51" x14ac:dyDescent="0.35">
      <c r="A3" s="47"/>
      <c r="B3" s="48"/>
      <c r="C3" s="49"/>
      <c r="D3" s="50"/>
      <c r="E3" s="50"/>
      <c r="F3" s="50"/>
      <c r="G3" s="50"/>
      <c r="H3" s="51"/>
      <c r="I3" s="52"/>
      <c r="J3" s="50"/>
      <c r="K3" s="50"/>
      <c r="L3" s="50"/>
      <c r="M3" s="51"/>
      <c r="N3" s="37"/>
      <c r="O3" s="5"/>
      <c r="P3" s="7"/>
      <c r="Q3" s="8"/>
      <c r="R3" s="8"/>
      <c r="S3" s="8"/>
      <c r="T3" s="8"/>
      <c r="U3" s="9"/>
      <c r="V3" s="10"/>
      <c r="W3" s="8"/>
      <c r="X3" s="8"/>
      <c r="Y3" s="8"/>
      <c r="Z3" s="9"/>
      <c r="AA3" s="37"/>
      <c r="AB3" s="2"/>
      <c r="AC3" s="2"/>
      <c r="AD3" s="8"/>
      <c r="AE3" s="8"/>
      <c r="AF3" s="8"/>
      <c r="AG3" s="8"/>
      <c r="AH3" s="9"/>
      <c r="AI3" s="10"/>
      <c r="AJ3" s="8"/>
      <c r="AK3" s="8"/>
      <c r="AL3" s="8"/>
      <c r="AM3" s="9"/>
      <c r="AN3" s="37"/>
    </row>
    <row r="4" spans="1:51" x14ac:dyDescent="0.35">
      <c r="A4" s="53" t="s">
        <v>2</v>
      </c>
      <c r="B4" s="54" t="s">
        <v>3</v>
      </c>
      <c r="C4" s="55" t="s">
        <v>4</v>
      </c>
      <c r="D4" s="56" t="s">
        <v>5</v>
      </c>
      <c r="E4" s="56"/>
      <c r="F4" s="56"/>
      <c r="G4" s="56"/>
      <c r="H4" s="57"/>
      <c r="I4" s="58" t="s">
        <v>6</v>
      </c>
      <c r="J4" s="56"/>
      <c r="K4" s="56"/>
      <c r="L4" s="56"/>
      <c r="M4" s="57"/>
      <c r="N4" s="14"/>
      <c r="O4" s="11"/>
      <c r="P4" s="13" t="s">
        <v>4</v>
      </c>
      <c r="Q4" s="14" t="s">
        <v>5</v>
      </c>
      <c r="R4" s="14"/>
      <c r="S4" s="14"/>
      <c r="T4" s="14"/>
      <c r="U4" s="15"/>
      <c r="V4" s="139" t="s">
        <v>6</v>
      </c>
      <c r="W4" s="140"/>
      <c r="X4" s="140"/>
      <c r="Y4" s="140"/>
      <c r="Z4" s="141"/>
      <c r="AA4" s="14"/>
      <c r="AB4" s="3">
        <v>1</v>
      </c>
      <c r="AD4" s="37" t="s">
        <v>5</v>
      </c>
      <c r="AE4" s="37"/>
      <c r="AF4" s="37"/>
      <c r="AG4" s="37"/>
      <c r="AH4" s="38"/>
      <c r="AI4" s="39" t="s">
        <v>6</v>
      </c>
      <c r="AJ4" s="14"/>
      <c r="AK4" s="14"/>
      <c r="AL4" s="14"/>
      <c r="AM4" s="15"/>
      <c r="AN4" s="14"/>
    </row>
    <row r="5" spans="1:51" x14ac:dyDescent="0.35">
      <c r="A5" s="53" t="s">
        <v>7</v>
      </c>
      <c r="B5" s="54" t="s">
        <v>8</v>
      </c>
      <c r="C5" s="55" t="s">
        <v>9</v>
      </c>
      <c r="D5" s="59"/>
      <c r="E5" s="59"/>
      <c r="F5" s="59"/>
      <c r="G5" s="59"/>
      <c r="H5" s="60"/>
      <c r="I5" s="61"/>
      <c r="J5" s="59"/>
      <c r="K5" s="59"/>
      <c r="L5" s="59"/>
      <c r="M5" s="60"/>
      <c r="N5" s="19"/>
      <c r="O5" s="11"/>
      <c r="P5" s="13" t="s">
        <v>9</v>
      </c>
      <c r="Q5" s="16"/>
      <c r="R5" s="16"/>
      <c r="S5" s="16"/>
      <c r="T5" s="16"/>
      <c r="U5" s="17"/>
      <c r="V5" s="18"/>
      <c r="W5" s="16"/>
      <c r="X5" s="16"/>
      <c r="Y5" s="16"/>
      <c r="Z5" s="17"/>
      <c r="AA5" s="19"/>
      <c r="AB5" s="2"/>
      <c r="AC5" s="2"/>
      <c r="AD5" s="16"/>
      <c r="AE5" s="16"/>
      <c r="AF5" s="16"/>
      <c r="AG5" s="16"/>
      <c r="AH5" s="17"/>
      <c r="AI5" s="18"/>
      <c r="AJ5" s="16"/>
      <c r="AK5" s="16"/>
      <c r="AL5" s="16"/>
      <c r="AM5" s="17"/>
      <c r="AN5" s="19"/>
    </row>
    <row r="6" spans="1:51" x14ac:dyDescent="0.35">
      <c r="A6" s="53" t="s">
        <v>10</v>
      </c>
      <c r="B6" s="54" t="s">
        <v>11</v>
      </c>
      <c r="C6" s="55" t="s">
        <v>12</v>
      </c>
      <c r="D6" s="62"/>
      <c r="E6" s="63"/>
      <c r="F6" s="62"/>
      <c r="G6" s="63"/>
      <c r="H6" s="64"/>
      <c r="I6" s="62"/>
      <c r="J6" s="63"/>
      <c r="K6" s="62"/>
      <c r="L6" s="63"/>
      <c r="M6" s="64"/>
      <c r="N6" s="19"/>
      <c r="O6" s="11"/>
      <c r="P6" s="13" t="s">
        <v>12</v>
      </c>
      <c r="Q6" s="19"/>
      <c r="R6" s="20"/>
      <c r="S6" s="19"/>
      <c r="T6" s="20"/>
      <c r="U6" s="21"/>
      <c r="V6" s="19"/>
      <c r="W6" s="20"/>
      <c r="X6" s="19"/>
      <c r="Y6" s="20"/>
      <c r="Z6" s="21"/>
      <c r="AA6" s="19"/>
      <c r="AB6" s="2" t="s">
        <v>3</v>
      </c>
      <c r="AC6" s="2"/>
      <c r="AD6" s="19"/>
      <c r="AE6" s="20"/>
      <c r="AF6" s="19"/>
      <c r="AG6" s="20"/>
      <c r="AH6" s="21"/>
      <c r="AI6" s="19"/>
      <c r="AJ6" s="20"/>
      <c r="AK6" s="19"/>
      <c r="AL6" s="20"/>
      <c r="AM6" s="21"/>
      <c r="AN6" s="19"/>
    </row>
    <row r="7" spans="1:51" x14ac:dyDescent="0.35">
      <c r="A7" s="53"/>
      <c r="B7" s="54" t="s">
        <v>13</v>
      </c>
      <c r="C7" s="65"/>
      <c r="D7" s="62" t="s">
        <v>14</v>
      </c>
      <c r="E7" s="55" t="s">
        <v>15</v>
      </c>
      <c r="F7" s="62" t="s">
        <v>16</v>
      </c>
      <c r="G7" s="55" t="s">
        <v>17</v>
      </c>
      <c r="H7" s="64" t="s">
        <v>18</v>
      </c>
      <c r="I7" s="62" t="s">
        <v>14</v>
      </c>
      <c r="J7" s="55" t="s">
        <v>15</v>
      </c>
      <c r="K7" s="62" t="s">
        <v>19</v>
      </c>
      <c r="L7" s="55" t="s">
        <v>20</v>
      </c>
      <c r="M7" s="64" t="s">
        <v>21</v>
      </c>
      <c r="N7" s="19" t="s">
        <v>58</v>
      </c>
      <c r="O7" s="11"/>
      <c r="P7" s="22"/>
      <c r="Q7" s="19" t="s">
        <v>14</v>
      </c>
      <c r="R7" s="13" t="s">
        <v>15</v>
      </c>
      <c r="S7" s="19" t="s">
        <v>16</v>
      </c>
      <c r="T7" s="13" t="s">
        <v>17</v>
      </c>
      <c r="U7" s="21" t="s">
        <v>18</v>
      </c>
      <c r="V7" s="19" t="s">
        <v>14</v>
      </c>
      <c r="W7" s="13" t="s">
        <v>15</v>
      </c>
      <c r="X7" s="19" t="s">
        <v>19</v>
      </c>
      <c r="Y7" s="13" t="s">
        <v>20</v>
      </c>
      <c r="Z7" s="21" t="s">
        <v>21</v>
      </c>
      <c r="AA7" s="19"/>
      <c r="AB7" s="2" t="s">
        <v>37</v>
      </c>
      <c r="AC7" s="2"/>
      <c r="AD7" s="19" t="s">
        <v>14</v>
      </c>
      <c r="AE7" s="13" t="s">
        <v>15</v>
      </c>
      <c r="AF7" s="19" t="s">
        <v>16</v>
      </c>
      <c r="AG7" s="13" t="s">
        <v>17</v>
      </c>
      <c r="AH7" s="21" t="s">
        <v>18</v>
      </c>
      <c r="AI7" s="19" t="s">
        <v>14</v>
      </c>
      <c r="AJ7" s="13" t="s">
        <v>15</v>
      </c>
      <c r="AK7" s="19" t="s">
        <v>19</v>
      </c>
      <c r="AL7" s="13" t="s">
        <v>20</v>
      </c>
      <c r="AM7" s="21" t="s">
        <v>21</v>
      </c>
      <c r="AN7" s="19"/>
    </row>
    <row r="8" spans="1:51" x14ac:dyDescent="0.35">
      <c r="A8" s="66"/>
      <c r="B8" s="67"/>
      <c r="C8" s="68"/>
      <c r="D8" s="59"/>
      <c r="E8" s="69"/>
      <c r="F8" s="59"/>
      <c r="G8" s="69"/>
      <c r="H8" s="60"/>
      <c r="I8" s="59"/>
      <c r="J8" s="69"/>
      <c r="K8" s="59"/>
      <c r="L8" s="69"/>
      <c r="M8" s="60"/>
      <c r="N8" s="19"/>
      <c r="O8" s="23"/>
      <c r="P8" s="25"/>
      <c r="Q8" s="16"/>
      <c r="R8" s="26"/>
      <c r="S8" s="16"/>
      <c r="T8" s="26"/>
      <c r="U8" s="17"/>
      <c r="V8" s="16"/>
      <c r="W8" s="26"/>
      <c r="X8" s="16"/>
      <c r="Y8" s="26"/>
      <c r="Z8" s="17"/>
      <c r="AA8" s="19"/>
      <c r="AB8" s="2"/>
      <c r="AC8" s="2"/>
      <c r="AD8" s="16"/>
      <c r="AE8" s="26"/>
      <c r="AF8" s="16"/>
      <c r="AG8" s="26"/>
      <c r="AH8" s="17"/>
      <c r="AI8" s="16"/>
      <c r="AJ8" s="26"/>
      <c r="AK8" s="16"/>
      <c r="AL8" s="26"/>
      <c r="AM8" s="17"/>
      <c r="AN8" s="19"/>
    </row>
    <row r="9" spans="1:51" x14ac:dyDescent="0.35">
      <c r="A9" s="70"/>
      <c r="B9" s="70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"/>
      <c r="AC9" s="2"/>
      <c r="AD9" s="19"/>
    </row>
    <row r="10" spans="1:51" x14ac:dyDescent="0.35">
      <c r="A10" s="2">
        <v>1973</v>
      </c>
      <c r="B10" s="2">
        <v>0</v>
      </c>
      <c r="C10" s="73">
        <v>839904</v>
      </c>
      <c r="D10" s="73">
        <v>430458</v>
      </c>
      <c r="E10" s="73">
        <v>430458</v>
      </c>
      <c r="F10" s="73">
        <v>0</v>
      </c>
      <c r="G10" s="73">
        <v>0</v>
      </c>
      <c r="H10" s="73">
        <v>0</v>
      </c>
      <c r="I10" s="73">
        <v>409446</v>
      </c>
      <c r="J10" s="73">
        <v>409446</v>
      </c>
      <c r="K10" s="73">
        <v>0</v>
      </c>
      <c r="L10" s="73">
        <v>0</v>
      </c>
      <c r="M10" s="73">
        <v>0</v>
      </c>
      <c r="N10" s="30">
        <v>0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2">
        <v>0</v>
      </c>
      <c r="AC10" s="36">
        <f>C10</f>
        <v>839904</v>
      </c>
      <c r="AD10" s="36">
        <f>D10</f>
        <v>430458</v>
      </c>
      <c r="AE10" s="36">
        <f t="shared" ref="AE10:AM10" si="0">E10</f>
        <v>430458</v>
      </c>
      <c r="AF10" s="36">
        <f t="shared" si="0"/>
        <v>0</v>
      </c>
      <c r="AG10" s="36">
        <f t="shared" si="0"/>
        <v>0</v>
      </c>
      <c r="AH10" s="36">
        <f t="shared" si="0"/>
        <v>0</v>
      </c>
      <c r="AI10" s="36">
        <f t="shared" si="0"/>
        <v>409446</v>
      </c>
      <c r="AJ10" s="36">
        <f t="shared" si="0"/>
        <v>409446</v>
      </c>
      <c r="AK10" s="36">
        <f t="shared" si="0"/>
        <v>0</v>
      </c>
      <c r="AL10" s="36">
        <f t="shared" si="0"/>
        <v>0</v>
      </c>
      <c r="AM10" s="36">
        <f t="shared" si="0"/>
        <v>0</v>
      </c>
      <c r="AN10" s="36"/>
      <c r="AO10" s="3">
        <f t="shared" ref="AO10:AY10" si="1">IF(AND(AC10&lt;=AC$111,AC11&gt;=AC$111),1,0)</f>
        <v>0</v>
      </c>
      <c r="AP10" s="3">
        <f t="shared" si="1"/>
        <v>0</v>
      </c>
      <c r="AQ10" s="3">
        <f t="shared" si="1"/>
        <v>0</v>
      </c>
      <c r="AR10" s="3">
        <f t="shared" si="1"/>
        <v>0</v>
      </c>
      <c r="AS10" s="3">
        <f t="shared" si="1"/>
        <v>0</v>
      </c>
      <c r="AT10" s="3">
        <f t="shared" si="1"/>
        <v>0</v>
      </c>
      <c r="AU10" s="3">
        <f t="shared" si="1"/>
        <v>0</v>
      </c>
      <c r="AV10" s="3">
        <f t="shared" si="1"/>
        <v>0</v>
      </c>
      <c r="AW10" s="3">
        <f t="shared" si="1"/>
        <v>0</v>
      </c>
      <c r="AX10" s="3">
        <f t="shared" si="1"/>
        <v>0</v>
      </c>
      <c r="AY10" s="3">
        <f t="shared" si="1"/>
        <v>0</v>
      </c>
    </row>
    <row r="11" spans="1:51" x14ac:dyDescent="0.35">
      <c r="A11" s="2">
        <v>1972</v>
      </c>
      <c r="B11" s="2">
        <v>1</v>
      </c>
      <c r="C11" s="73">
        <v>858212</v>
      </c>
      <c r="D11" s="73">
        <v>439676</v>
      </c>
      <c r="E11" s="73">
        <v>439676</v>
      </c>
      <c r="F11" s="73">
        <v>0</v>
      </c>
      <c r="G11" s="73">
        <v>0</v>
      </c>
      <c r="H11" s="73">
        <v>0</v>
      </c>
      <c r="I11" s="73">
        <v>418536</v>
      </c>
      <c r="J11" s="73">
        <v>418536</v>
      </c>
      <c r="K11" s="73">
        <v>0</v>
      </c>
      <c r="L11" s="73">
        <v>0</v>
      </c>
      <c r="M11" s="73">
        <v>0</v>
      </c>
      <c r="N11" s="30">
        <v>0</v>
      </c>
      <c r="O11" s="30" t="s">
        <v>38</v>
      </c>
      <c r="P11" s="41">
        <f>0.5+SUMPRODUCT($AB$10:$AB$109,C10:C109)/C112</f>
        <v>34.925135278610917</v>
      </c>
      <c r="Q11" s="41">
        <f t="shared" ref="Q11:Z11" si="2">0.5+SUMPRODUCT($AB$10:$AB$109,D10:D109)/D112</f>
        <v>33.258398616924914</v>
      </c>
      <c r="R11" s="41">
        <f t="shared" si="2"/>
        <v>16.58668941051064</v>
      </c>
      <c r="S11" s="41">
        <f t="shared" si="2"/>
        <v>46.656476989642577</v>
      </c>
      <c r="T11" s="41">
        <f t="shared" si="2"/>
        <v>70.529858896737053</v>
      </c>
      <c r="U11" s="41">
        <f t="shared" si="2"/>
        <v>49.250230990349735</v>
      </c>
      <c r="V11" s="41">
        <f t="shared" si="2"/>
        <v>36.525614629416488</v>
      </c>
      <c r="W11" s="41">
        <f t="shared" si="2"/>
        <v>17.017024319146916</v>
      </c>
      <c r="X11" s="41">
        <f t="shared" si="2"/>
        <v>44.194484760757838</v>
      </c>
      <c r="Y11" s="41">
        <f t="shared" si="2"/>
        <v>70.725591550634775</v>
      </c>
      <c r="Z11" s="41">
        <f t="shared" si="2"/>
        <v>50.349767272063524</v>
      </c>
      <c r="AA11" s="30"/>
      <c r="AB11" s="2">
        <v>1</v>
      </c>
      <c r="AC11" s="36">
        <f>AC10+C11</f>
        <v>1698116</v>
      </c>
      <c r="AD11" s="36">
        <f>AD10+D11</f>
        <v>870134</v>
      </c>
      <c r="AE11" s="36">
        <f t="shared" ref="AE11:AM26" si="3">AE10+E11</f>
        <v>870134</v>
      </c>
      <c r="AF11" s="36">
        <f t="shared" si="3"/>
        <v>0</v>
      </c>
      <c r="AG11" s="36">
        <f t="shared" si="3"/>
        <v>0</v>
      </c>
      <c r="AH11" s="36">
        <f t="shared" si="3"/>
        <v>0</v>
      </c>
      <c r="AI11" s="36">
        <f t="shared" si="3"/>
        <v>827982</v>
      </c>
      <c r="AJ11" s="36">
        <f t="shared" si="3"/>
        <v>827982</v>
      </c>
      <c r="AK11" s="36">
        <f t="shared" si="3"/>
        <v>0</v>
      </c>
      <c r="AL11" s="36">
        <f t="shared" si="3"/>
        <v>0</v>
      </c>
      <c r="AM11" s="36">
        <f t="shared" si="3"/>
        <v>0</v>
      </c>
      <c r="AN11" s="36"/>
      <c r="AO11" s="3">
        <f t="shared" ref="AO11:AU58" si="4">IF(AND(AC11&lt;=AC$111,AC12&gt;=AC$111),1,0)</f>
        <v>0</v>
      </c>
      <c r="AP11" s="3">
        <f t="shared" si="4"/>
        <v>0</v>
      </c>
      <c r="AQ11" s="3">
        <f t="shared" ref="AQ11:AQ25" si="5">IF(AND(AE11&lt;=AE$111,AE12&gt;=AE$111),1,0)</f>
        <v>0</v>
      </c>
      <c r="AR11" s="3">
        <f t="shared" ref="AR11:AR25" si="6">IF(AND(AF11&lt;=AF$111,AF12&gt;=AF$111),1,0)</f>
        <v>0</v>
      </c>
      <c r="AS11" s="3">
        <f t="shared" ref="AS11:AS25" si="7">IF(AND(AG11&lt;=AG$111,AG12&gt;=AG$111),1,0)</f>
        <v>0</v>
      </c>
      <c r="AT11" s="3">
        <f t="shared" ref="AT11:AT25" si="8">IF(AND(AH11&lt;=AH$111,AH12&gt;=AH$111),1,0)</f>
        <v>0</v>
      </c>
      <c r="AU11" s="3">
        <f t="shared" ref="AU11:AU25" si="9">IF(AND(AI11&lt;=AI$111,AI12&gt;=AI$111),1,0)</f>
        <v>0</v>
      </c>
      <c r="AV11" s="3">
        <f t="shared" ref="AV11:AV25" si="10">IF(AND(AJ11&lt;=AJ$111,AJ12&gt;=AJ$111),1,0)</f>
        <v>0</v>
      </c>
      <c r="AW11" s="3">
        <f t="shared" ref="AW11:AW25" si="11">IF(AND(AK11&lt;=AK$111,AK12&gt;=AK$111),1,0)</f>
        <v>0</v>
      </c>
      <c r="AX11" s="3">
        <f t="shared" ref="AX11:AX25" si="12">IF(AND(AL11&lt;=AL$111,AL12&gt;=AL$111),1,0)</f>
        <v>0</v>
      </c>
      <c r="AY11" s="3">
        <f t="shared" ref="AY11:AY25" si="13">IF(AND(AM11&lt;=AM$111,AM12&gt;=AM$111),1,0)</f>
        <v>0</v>
      </c>
    </row>
    <row r="12" spans="1:51" x14ac:dyDescent="0.35">
      <c r="A12" s="2">
        <v>1971</v>
      </c>
      <c r="B12" s="2">
        <v>2</v>
      </c>
      <c r="C12" s="73">
        <v>865411</v>
      </c>
      <c r="D12" s="73">
        <v>442553</v>
      </c>
      <c r="E12" s="73">
        <v>442553</v>
      </c>
      <c r="F12" s="73">
        <v>0</v>
      </c>
      <c r="G12" s="73">
        <v>0</v>
      </c>
      <c r="H12" s="73">
        <v>0</v>
      </c>
      <c r="I12" s="73">
        <v>422858</v>
      </c>
      <c r="J12" s="73">
        <v>422858</v>
      </c>
      <c r="K12" s="73">
        <v>0</v>
      </c>
      <c r="L12" s="73">
        <v>0</v>
      </c>
      <c r="M12" s="73">
        <v>0</v>
      </c>
      <c r="N12" s="30">
        <v>0</v>
      </c>
      <c r="O12" s="30" t="s">
        <v>39</v>
      </c>
      <c r="P12" s="41">
        <f>AC119</f>
        <v>30.660468972250513</v>
      </c>
      <c r="Q12" s="41">
        <f t="shared" ref="Q12:Z12" si="14">AD119</f>
        <v>28.879685192370744</v>
      </c>
      <c r="R12" s="41">
        <f t="shared" si="14"/>
        <v>12.806759524405274</v>
      </c>
      <c r="S12" s="41">
        <f t="shared" si="14"/>
        <v>44.142895103615274</v>
      </c>
      <c r="T12" s="41">
        <f t="shared" si="14"/>
        <v>71.015455022882435</v>
      </c>
      <c r="U12" s="41">
        <f t="shared" si="14"/>
        <v>47.320193495265542</v>
      </c>
      <c r="V12" s="41">
        <f t="shared" si="14"/>
        <v>32.811777149884342</v>
      </c>
      <c r="W12" s="41">
        <f t="shared" si="14"/>
        <v>11.88494624938852</v>
      </c>
      <c r="X12" s="41">
        <f t="shared" si="14"/>
        <v>41.898370835562815</v>
      </c>
      <c r="Y12" s="41">
        <f t="shared" si="14"/>
        <v>71.138930342894113</v>
      </c>
      <c r="Z12" s="41">
        <f t="shared" si="14"/>
        <v>48.457077377252951</v>
      </c>
      <c r="AA12" s="30"/>
      <c r="AB12" s="2">
        <v>2</v>
      </c>
      <c r="AC12" s="36">
        <f t="shared" ref="AC12:AM47" si="15">AC11+C12</f>
        <v>2563527</v>
      </c>
      <c r="AD12" s="36">
        <f t="shared" si="15"/>
        <v>1312687</v>
      </c>
      <c r="AE12" s="36">
        <f t="shared" si="3"/>
        <v>1312687</v>
      </c>
      <c r="AF12" s="36">
        <f t="shared" si="3"/>
        <v>0</v>
      </c>
      <c r="AG12" s="36">
        <f t="shared" si="3"/>
        <v>0</v>
      </c>
      <c r="AH12" s="36">
        <f t="shared" si="3"/>
        <v>0</v>
      </c>
      <c r="AI12" s="36">
        <f t="shared" si="3"/>
        <v>1250840</v>
      </c>
      <c r="AJ12" s="36">
        <f t="shared" si="3"/>
        <v>1250840</v>
      </c>
      <c r="AK12" s="36">
        <f t="shared" si="3"/>
        <v>0</v>
      </c>
      <c r="AL12" s="36">
        <f t="shared" si="3"/>
        <v>0</v>
      </c>
      <c r="AM12" s="36">
        <f t="shared" si="3"/>
        <v>0</v>
      </c>
      <c r="AN12" s="36"/>
      <c r="AO12" s="3">
        <f t="shared" si="4"/>
        <v>0</v>
      </c>
      <c r="AP12" s="3">
        <f t="shared" si="4"/>
        <v>0</v>
      </c>
      <c r="AQ12" s="3">
        <f t="shared" si="5"/>
        <v>0</v>
      </c>
      <c r="AR12" s="3">
        <f t="shared" si="6"/>
        <v>0</v>
      </c>
      <c r="AS12" s="3">
        <f t="shared" si="7"/>
        <v>0</v>
      </c>
      <c r="AT12" s="3">
        <f t="shared" si="8"/>
        <v>0</v>
      </c>
      <c r="AU12" s="3">
        <f t="shared" si="9"/>
        <v>0</v>
      </c>
      <c r="AV12" s="3">
        <f t="shared" si="10"/>
        <v>0</v>
      </c>
      <c r="AW12" s="3">
        <f t="shared" si="11"/>
        <v>0</v>
      </c>
      <c r="AX12" s="3">
        <f t="shared" si="12"/>
        <v>0</v>
      </c>
      <c r="AY12" s="3">
        <f t="shared" si="13"/>
        <v>0</v>
      </c>
    </row>
    <row r="13" spans="1:51" x14ac:dyDescent="0.35">
      <c r="A13" s="2">
        <v>1970</v>
      </c>
      <c r="B13" s="2">
        <v>3</v>
      </c>
      <c r="C13" s="73">
        <v>837712</v>
      </c>
      <c r="D13" s="73">
        <v>428941</v>
      </c>
      <c r="E13" s="73">
        <v>428941</v>
      </c>
      <c r="F13" s="73">
        <v>0</v>
      </c>
      <c r="G13" s="73">
        <v>0</v>
      </c>
      <c r="H13" s="73">
        <v>0</v>
      </c>
      <c r="I13" s="73">
        <v>408771</v>
      </c>
      <c r="J13" s="73">
        <v>408771</v>
      </c>
      <c r="K13" s="73">
        <v>0</v>
      </c>
      <c r="L13" s="73">
        <v>0</v>
      </c>
      <c r="M13" s="73">
        <v>0</v>
      </c>
      <c r="N13" s="30">
        <v>0</v>
      </c>
      <c r="O13" s="30" t="s">
        <v>50</v>
      </c>
      <c r="P13" s="30">
        <f>C112</f>
        <v>52320725</v>
      </c>
      <c r="Q13" s="30">
        <f t="shared" ref="Q13:Z13" si="16">D112</f>
        <v>25629845</v>
      </c>
      <c r="R13" s="30">
        <f t="shared" si="16"/>
        <v>11983609</v>
      </c>
      <c r="S13" s="30">
        <f t="shared" si="16"/>
        <v>12623511</v>
      </c>
      <c r="T13" s="30">
        <f t="shared" si="16"/>
        <v>672061</v>
      </c>
      <c r="U13" s="30">
        <f t="shared" si="16"/>
        <v>350664</v>
      </c>
      <c r="V13" s="30">
        <f t="shared" si="16"/>
        <v>26690880</v>
      </c>
      <c r="W13" s="30">
        <f t="shared" si="16"/>
        <v>10695112</v>
      </c>
      <c r="X13" s="30">
        <f t="shared" si="16"/>
        <v>12334406</v>
      </c>
      <c r="Y13" s="30">
        <f t="shared" si="16"/>
        <v>3113512</v>
      </c>
      <c r="Z13" s="30">
        <f t="shared" si="16"/>
        <v>547850</v>
      </c>
      <c r="AA13" s="30"/>
      <c r="AB13" s="2">
        <v>3</v>
      </c>
      <c r="AC13" s="36">
        <f t="shared" si="15"/>
        <v>3401239</v>
      </c>
      <c r="AD13" s="36">
        <f t="shared" si="15"/>
        <v>1741628</v>
      </c>
      <c r="AE13" s="36">
        <f t="shared" si="3"/>
        <v>1741628</v>
      </c>
      <c r="AF13" s="36">
        <f t="shared" si="3"/>
        <v>0</v>
      </c>
      <c r="AG13" s="36">
        <f t="shared" si="3"/>
        <v>0</v>
      </c>
      <c r="AH13" s="36">
        <f t="shared" si="3"/>
        <v>0</v>
      </c>
      <c r="AI13" s="36">
        <f t="shared" si="3"/>
        <v>1659611</v>
      </c>
      <c r="AJ13" s="36">
        <f t="shared" si="3"/>
        <v>1659611</v>
      </c>
      <c r="AK13" s="36">
        <f t="shared" si="3"/>
        <v>0</v>
      </c>
      <c r="AL13" s="36">
        <f t="shared" si="3"/>
        <v>0</v>
      </c>
      <c r="AM13" s="36">
        <f t="shared" si="3"/>
        <v>0</v>
      </c>
      <c r="AN13" s="36"/>
      <c r="AO13" s="3">
        <f t="shared" si="4"/>
        <v>0</v>
      </c>
      <c r="AP13" s="3">
        <f t="shared" si="4"/>
        <v>0</v>
      </c>
      <c r="AQ13" s="3">
        <f t="shared" si="5"/>
        <v>0</v>
      </c>
      <c r="AR13" s="3">
        <f t="shared" si="6"/>
        <v>0</v>
      </c>
      <c r="AS13" s="3">
        <f t="shared" si="7"/>
        <v>0</v>
      </c>
      <c r="AT13" s="3">
        <f t="shared" si="8"/>
        <v>0</v>
      </c>
      <c r="AU13" s="3">
        <f t="shared" si="9"/>
        <v>0</v>
      </c>
      <c r="AV13" s="3">
        <f t="shared" si="10"/>
        <v>0</v>
      </c>
      <c r="AW13" s="3">
        <f t="shared" si="11"/>
        <v>0</v>
      </c>
      <c r="AX13" s="3">
        <f t="shared" si="12"/>
        <v>0</v>
      </c>
      <c r="AY13" s="3">
        <f t="shared" si="13"/>
        <v>0</v>
      </c>
    </row>
    <row r="14" spans="1:51" x14ac:dyDescent="0.35">
      <c r="A14" s="2">
        <v>1969</v>
      </c>
      <c r="B14" s="2">
        <v>4</v>
      </c>
      <c r="C14" s="73">
        <v>832267</v>
      </c>
      <c r="D14" s="73">
        <v>425066</v>
      </c>
      <c r="E14" s="73">
        <v>425066</v>
      </c>
      <c r="F14" s="73">
        <v>0</v>
      </c>
      <c r="G14" s="73">
        <v>0</v>
      </c>
      <c r="H14" s="73">
        <v>0</v>
      </c>
      <c r="I14" s="73">
        <v>407201</v>
      </c>
      <c r="J14" s="73">
        <v>407201</v>
      </c>
      <c r="K14" s="73">
        <v>0</v>
      </c>
      <c r="L14" s="73">
        <v>0</v>
      </c>
      <c r="M14" s="73">
        <v>0</v>
      </c>
      <c r="N14" s="30">
        <v>0</v>
      </c>
      <c r="O14" s="30" t="s">
        <v>40</v>
      </c>
      <c r="P14" s="30">
        <f>SUMIFS(C10:C109,$AB$10:$AB$109,"&gt;=0",$AB$10:$AB$109,"&lt;=2")</f>
        <v>2563527</v>
      </c>
      <c r="Q14" s="30">
        <f>SUMIFS(D10:D109,$AB$10:$AB$109,"&gt;=0",$AB$10:$AB$109,"&lt;=2")</f>
        <v>1312687</v>
      </c>
      <c r="R14" s="30">
        <f t="shared" ref="R14:Z14" si="17">SUMIFS(E10:E109,$AB$10:$AB$109,"&gt;=0",$AB$10:$AB$109,"&lt;=2")</f>
        <v>1312687</v>
      </c>
      <c r="S14" s="30">
        <f t="shared" si="17"/>
        <v>0</v>
      </c>
      <c r="T14" s="30">
        <f t="shared" si="17"/>
        <v>0</v>
      </c>
      <c r="U14" s="30">
        <f t="shared" si="17"/>
        <v>0</v>
      </c>
      <c r="V14" s="30">
        <f t="shared" si="17"/>
        <v>1250840</v>
      </c>
      <c r="W14" s="30">
        <f t="shared" si="17"/>
        <v>1250840</v>
      </c>
      <c r="X14" s="30">
        <f t="shared" si="17"/>
        <v>0</v>
      </c>
      <c r="Y14" s="30">
        <f t="shared" si="17"/>
        <v>0</v>
      </c>
      <c r="Z14" s="30">
        <f t="shared" si="17"/>
        <v>0</v>
      </c>
      <c r="AA14" s="30"/>
      <c r="AB14" s="2">
        <v>4</v>
      </c>
      <c r="AC14" s="36">
        <f t="shared" si="15"/>
        <v>4233506</v>
      </c>
      <c r="AD14" s="36">
        <f t="shared" si="15"/>
        <v>2166694</v>
      </c>
      <c r="AE14" s="36">
        <f t="shared" si="3"/>
        <v>2166694</v>
      </c>
      <c r="AF14" s="36">
        <f t="shared" si="3"/>
        <v>0</v>
      </c>
      <c r="AG14" s="36">
        <f t="shared" si="3"/>
        <v>0</v>
      </c>
      <c r="AH14" s="36">
        <f t="shared" si="3"/>
        <v>0</v>
      </c>
      <c r="AI14" s="36">
        <f t="shared" si="3"/>
        <v>2066812</v>
      </c>
      <c r="AJ14" s="36">
        <f t="shared" si="3"/>
        <v>2066812</v>
      </c>
      <c r="AK14" s="36">
        <f t="shared" si="3"/>
        <v>0</v>
      </c>
      <c r="AL14" s="36">
        <f t="shared" si="3"/>
        <v>0</v>
      </c>
      <c r="AM14" s="36">
        <f t="shared" si="3"/>
        <v>0</v>
      </c>
      <c r="AN14" s="36"/>
      <c r="AO14" s="3">
        <f t="shared" si="4"/>
        <v>0</v>
      </c>
      <c r="AP14" s="3">
        <f t="shared" si="4"/>
        <v>0</v>
      </c>
      <c r="AQ14" s="3">
        <f t="shared" si="5"/>
        <v>0</v>
      </c>
      <c r="AR14" s="3">
        <f t="shared" si="6"/>
        <v>0</v>
      </c>
      <c r="AS14" s="3">
        <f t="shared" si="7"/>
        <v>0</v>
      </c>
      <c r="AT14" s="3">
        <f t="shared" si="8"/>
        <v>0</v>
      </c>
      <c r="AU14" s="3">
        <f t="shared" si="9"/>
        <v>0</v>
      </c>
      <c r="AV14" s="3">
        <f t="shared" si="10"/>
        <v>0</v>
      </c>
      <c r="AW14" s="3">
        <f t="shared" si="11"/>
        <v>0</v>
      </c>
      <c r="AX14" s="3">
        <f t="shared" si="12"/>
        <v>0</v>
      </c>
      <c r="AY14" s="3">
        <f t="shared" si="13"/>
        <v>0</v>
      </c>
    </row>
    <row r="15" spans="1:51" x14ac:dyDescent="0.35">
      <c r="A15" s="2">
        <v>1968</v>
      </c>
      <c r="B15" s="2">
        <v>5</v>
      </c>
      <c r="C15" s="73">
        <v>831424</v>
      </c>
      <c r="D15" s="73">
        <v>424057</v>
      </c>
      <c r="E15" s="73">
        <v>424057</v>
      </c>
      <c r="F15" s="73">
        <v>0</v>
      </c>
      <c r="G15" s="73">
        <v>0</v>
      </c>
      <c r="H15" s="73">
        <v>0</v>
      </c>
      <c r="I15" s="73">
        <v>407367</v>
      </c>
      <c r="J15" s="73">
        <v>407367</v>
      </c>
      <c r="K15" s="73">
        <v>0</v>
      </c>
      <c r="L15" s="73">
        <v>0</v>
      </c>
      <c r="M15" s="73">
        <v>0</v>
      </c>
      <c r="N15" s="30">
        <v>0</v>
      </c>
      <c r="O15" s="40" t="s">
        <v>41</v>
      </c>
      <c r="P15" s="30">
        <f>SUMIFS(C10:C109,$AB$10:$AB$109,"&gt;=3",$AB$10:$AB$109,"&lt;=4")</f>
        <v>1669979</v>
      </c>
      <c r="Q15" s="30">
        <f t="shared" ref="Q15:Z15" si="18">SUMIFS(D10:D109,$AB$10:$AB$109,"&gt;=3",$AB$10:$AB$109,"&lt;=4")</f>
        <v>854007</v>
      </c>
      <c r="R15" s="30">
        <f t="shared" si="18"/>
        <v>854007</v>
      </c>
      <c r="S15" s="30">
        <f t="shared" si="18"/>
        <v>0</v>
      </c>
      <c r="T15" s="30">
        <f t="shared" si="18"/>
        <v>0</v>
      </c>
      <c r="U15" s="30">
        <f t="shared" si="18"/>
        <v>0</v>
      </c>
      <c r="V15" s="30">
        <f t="shared" si="18"/>
        <v>815972</v>
      </c>
      <c r="W15" s="30">
        <f t="shared" si="18"/>
        <v>815972</v>
      </c>
      <c r="X15" s="30">
        <f t="shared" si="18"/>
        <v>0</v>
      </c>
      <c r="Y15" s="30">
        <f t="shared" si="18"/>
        <v>0</v>
      </c>
      <c r="Z15" s="30">
        <f t="shared" si="18"/>
        <v>0</v>
      </c>
      <c r="AA15" s="30"/>
      <c r="AB15" s="2">
        <v>5</v>
      </c>
      <c r="AC15" s="36">
        <f t="shared" si="15"/>
        <v>5064930</v>
      </c>
      <c r="AD15" s="36">
        <f t="shared" si="15"/>
        <v>2590751</v>
      </c>
      <c r="AE15" s="36">
        <f t="shared" si="3"/>
        <v>2590751</v>
      </c>
      <c r="AF15" s="36">
        <f t="shared" si="3"/>
        <v>0</v>
      </c>
      <c r="AG15" s="36">
        <f t="shared" si="3"/>
        <v>0</v>
      </c>
      <c r="AH15" s="36">
        <f t="shared" si="3"/>
        <v>0</v>
      </c>
      <c r="AI15" s="36">
        <f t="shared" si="3"/>
        <v>2474179</v>
      </c>
      <c r="AJ15" s="36">
        <f t="shared" si="3"/>
        <v>2474179</v>
      </c>
      <c r="AK15" s="36">
        <f t="shared" si="3"/>
        <v>0</v>
      </c>
      <c r="AL15" s="36">
        <f t="shared" si="3"/>
        <v>0</v>
      </c>
      <c r="AM15" s="36">
        <f t="shared" si="3"/>
        <v>0</v>
      </c>
      <c r="AN15" s="36"/>
      <c r="AO15" s="3">
        <f t="shared" si="4"/>
        <v>0</v>
      </c>
      <c r="AP15" s="3">
        <f t="shared" si="4"/>
        <v>0</v>
      </c>
      <c r="AQ15" s="3">
        <f t="shared" si="5"/>
        <v>0</v>
      </c>
      <c r="AR15" s="3">
        <f t="shared" si="6"/>
        <v>0</v>
      </c>
      <c r="AS15" s="3">
        <f t="shared" si="7"/>
        <v>0</v>
      </c>
      <c r="AT15" s="3">
        <f t="shared" si="8"/>
        <v>0</v>
      </c>
      <c r="AU15" s="3">
        <f t="shared" si="9"/>
        <v>0</v>
      </c>
      <c r="AV15" s="3">
        <f t="shared" si="10"/>
        <v>0</v>
      </c>
      <c r="AW15" s="3">
        <f t="shared" si="11"/>
        <v>0</v>
      </c>
      <c r="AX15" s="3">
        <f t="shared" si="12"/>
        <v>0</v>
      </c>
      <c r="AY15" s="3">
        <f t="shared" si="13"/>
        <v>0</v>
      </c>
    </row>
    <row r="16" spans="1:51" x14ac:dyDescent="0.35">
      <c r="A16" s="2">
        <v>1967</v>
      </c>
      <c r="B16" s="2">
        <v>6</v>
      </c>
      <c r="C16" s="73">
        <v>826744</v>
      </c>
      <c r="D16" s="73">
        <v>422746</v>
      </c>
      <c r="E16" s="73">
        <v>422746</v>
      </c>
      <c r="F16" s="73">
        <v>0</v>
      </c>
      <c r="G16" s="73">
        <v>0</v>
      </c>
      <c r="H16" s="73">
        <v>0</v>
      </c>
      <c r="I16" s="73">
        <v>403998</v>
      </c>
      <c r="J16" s="73">
        <v>403998</v>
      </c>
      <c r="K16" s="73">
        <v>0</v>
      </c>
      <c r="L16" s="73">
        <v>0</v>
      </c>
      <c r="M16" s="73">
        <v>0</v>
      </c>
      <c r="N16" s="30">
        <v>0</v>
      </c>
      <c r="O16" s="40" t="s">
        <v>42</v>
      </c>
      <c r="P16" s="30">
        <f>SUMIFS(C10:C109,$AB$10:$AB$109,"&gt;=5",$AB$10:$AB$109,"&lt;=9")</f>
        <v>4237002</v>
      </c>
      <c r="Q16" s="30">
        <f t="shared" ref="Q16:Z16" si="19">SUMIFS(D10:D109,$AB$10:$AB$109,"&gt;=5",$AB$10:$AB$109,"&lt;=9")</f>
        <v>2166062</v>
      </c>
      <c r="R16" s="30">
        <f t="shared" si="19"/>
        <v>2166062</v>
      </c>
      <c r="S16" s="30">
        <f t="shared" si="19"/>
        <v>0</v>
      </c>
      <c r="T16" s="30">
        <f t="shared" si="19"/>
        <v>0</v>
      </c>
      <c r="U16" s="30">
        <f t="shared" si="19"/>
        <v>0</v>
      </c>
      <c r="V16" s="30">
        <f t="shared" si="19"/>
        <v>2070940</v>
      </c>
      <c r="W16" s="30">
        <f t="shared" si="19"/>
        <v>2070940</v>
      </c>
      <c r="X16" s="30">
        <f t="shared" si="19"/>
        <v>0</v>
      </c>
      <c r="Y16" s="30">
        <f t="shared" si="19"/>
        <v>0</v>
      </c>
      <c r="Z16" s="30">
        <f t="shared" si="19"/>
        <v>0</v>
      </c>
      <c r="AA16" s="30"/>
      <c r="AB16" s="2">
        <v>6</v>
      </c>
      <c r="AC16" s="36">
        <f t="shared" si="15"/>
        <v>5891674</v>
      </c>
      <c r="AD16" s="36">
        <f t="shared" si="15"/>
        <v>3013497</v>
      </c>
      <c r="AE16" s="36">
        <f t="shared" si="3"/>
        <v>3013497</v>
      </c>
      <c r="AF16" s="36">
        <f t="shared" si="3"/>
        <v>0</v>
      </c>
      <c r="AG16" s="36">
        <f t="shared" si="3"/>
        <v>0</v>
      </c>
      <c r="AH16" s="36">
        <f t="shared" si="3"/>
        <v>0</v>
      </c>
      <c r="AI16" s="36">
        <f t="shared" si="3"/>
        <v>2878177</v>
      </c>
      <c r="AJ16" s="36">
        <f t="shared" si="3"/>
        <v>2878177</v>
      </c>
      <c r="AK16" s="36">
        <f t="shared" si="3"/>
        <v>0</v>
      </c>
      <c r="AL16" s="36">
        <f t="shared" si="3"/>
        <v>0</v>
      </c>
      <c r="AM16" s="36">
        <f t="shared" si="3"/>
        <v>0</v>
      </c>
      <c r="AN16" s="36"/>
      <c r="AO16" s="3">
        <f t="shared" si="4"/>
        <v>0</v>
      </c>
      <c r="AP16" s="3">
        <f t="shared" si="4"/>
        <v>0</v>
      </c>
      <c r="AQ16" s="3">
        <f t="shared" si="5"/>
        <v>0</v>
      </c>
      <c r="AR16" s="3">
        <f t="shared" si="6"/>
        <v>0</v>
      </c>
      <c r="AS16" s="3">
        <f t="shared" si="7"/>
        <v>0</v>
      </c>
      <c r="AT16" s="3">
        <f t="shared" si="8"/>
        <v>0</v>
      </c>
      <c r="AU16" s="3">
        <f t="shared" si="9"/>
        <v>0</v>
      </c>
      <c r="AV16" s="3">
        <f t="shared" si="10"/>
        <v>0</v>
      </c>
      <c r="AW16" s="3">
        <f t="shared" si="11"/>
        <v>0</v>
      </c>
      <c r="AX16" s="3">
        <f t="shared" si="12"/>
        <v>0</v>
      </c>
      <c r="AY16" s="3">
        <f t="shared" si="13"/>
        <v>0</v>
      </c>
    </row>
    <row r="17" spans="1:51" x14ac:dyDescent="0.35">
      <c r="A17" s="2">
        <v>1966</v>
      </c>
      <c r="B17" s="2">
        <v>7</v>
      </c>
      <c r="C17" s="73">
        <v>847195</v>
      </c>
      <c r="D17" s="73">
        <v>433171</v>
      </c>
      <c r="E17" s="73">
        <v>433171</v>
      </c>
      <c r="F17" s="73">
        <v>0</v>
      </c>
      <c r="G17" s="73">
        <v>0</v>
      </c>
      <c r="H17" s="73">
        <v>0</v>
      </c>
      <c r="I17" s="73">
        <v>414024</v>
      </c>
      <c r="J17" s="73">
        <v>414024</v>
      </c>
      <c r="K17" s="73">
        <v>0</v>
      </c>
      <c r="L17" s="73">
        <v>0</v>
      </c>
      <c r="M17" s="73">
        <v>0</v>
      </c>
      <c r="N17" s="30">
        <v>0</v>
      </c>
      <c r="O17" s="40" t="s">
        <v>43</v>
      </c>
      <c r="P17" s="30">
        <f>SUMIFS(C10:C109,$AB$10:$AB$109,"&gt;=10",$AB$10:$AB$109,"&lt;=17")</f>
        <v>6795102</v>
      </c>
      <c r="Q17" s="30">
        <f t="shared" ref="Q17:Z17" si="20">SUMIFS(D10:D109,$AB$10:$AB$109,"&gt;=10",$AB$10:$AB$109,"&lt;=17")</f>
        <v>3465606</v>
      </c>
      <c r="R17" s="30">
        <f t="shared" si="20"/>
        <v>3465137</v>
      </c>
      <c r="S17" s="30">
        <f t="shared" si="20"/>
        <v>469</v>
      </c>
      <c r="T17" s="30">
        <f t="shared" si="20"/>
        <v>0</v>
      </c>
      <c r="U17" s="30">
        <f t="shared" si="20"/>
        <v>0</v>
      </c>
      <c r="V17" s="30">
        <f t="shared" si="20"/>
        <v>3329496</v>
      </c>
      <c r="W17" s="30">
        <f t="shared" si="20"/>
        <v>3307614</v>
      </c>
      <c r="X17" s="30">
        <f t="shared" si="20"/>
        <v>21847</v>
      </c>
      <c r="Y17" s="30">
        <f t="shared" si="20"/>
        <v>35</v>
      </c>
      <c r="Z17" s="30">
        <f t="shared" si="20"/>
        <v>0</v>
      </c>
      <c r="AA17" s="30"/>
      <c r="AB17" s="2">
        <v>7</v>
      </c>
      <c r="AC17" s="36">
        <f t="shared" si="15"/>
        <v>6738869</v>
      </c>
      <c r="AD17" s="36">
        <f t="shared" si="15"/>
        <v>3446668</v>
      </c>
      <c r="AE17" s="36">
        <f t="shared" si="3"/>
        <v>3446668</v>
      </c>
      <c r="AF17" s="36">
        <f t="shared" si="3"/>
        <v>0</v>
      </c>
      <c r="AG17" s="36">
        <f t="shared" si="3"/>
        <v>0</v>
      </c>
      <c r="AH17" s="36">
        <f t="shared" si="3"/>
        <v>0</v>
      </c>
      <c r="AI17" s="36">
        <f t="shared" si="3"/>
        <v>3292201</v>
      </c>
      <c r="AJ17" s="36">
        <f t="shared" si="3"/>
        <v>3292201</v>
      </c>
      <c r="AK17" s="36">
        <f t="shared" si="3"/>
        <v>0</v>
      </c>
      <c r="AL17" s="36">
        <f t="shared" si="3"/>
        <v>0</v>
      </c>
      <c r="AM17" s="36">
        <f t="shared" si="3"/>
        <v>0</v>
      </c>
      <c r="AN17" s="36"/>
      <c r="AO17" s="3">
        <f t="shared" si="4"/>
        <v>0</v>
      </c>
      <c r="AP17" s="3">
        <f t="shared" si="4"/>
        <v>0</v>
      </c>
      <c r="AQ17" s="3">
        <f t="shared" si="5"/>
        <v>0</v>
      </c>
      <c r="AR17" s="3">
        <f t="shared" si="6"/>
        <v>0</v>
      </c>
      <c r="AS17" s="3">
        <f t="shared" si="7"/>
        <v>0</v>
      </c>
      <c r="AT17" s="3">
        <f t="shared" si="8"/>
        <v>0</v>
      </c>
      <c r="AU17" s="3">
        <f t="shared" si="9"/>
        <v>0</v>
      </c>
      <c r="AV17" s="3">
        <f t="shared" si="10"/>
        <v>0</v>
      </c>
      <c r="AW17" s="3">
        <f t="shared" si="11"/>
        <v>0</v>
      </c>
      <c r="AX17" s="3">
        <f t="shared" si="12"/>
        <v>0</v>
      </c>
      <c r="AY17" s="3">
        <f t="shared" si="13"/>
        <v>0</v>
      </c>
    </row>
    <row r="18" spans="1:51" x14ac:dyDescent="0.35">
      <c r="A18" s="2">
        <v>1965</v>
      </c>
      <c r="B18" s="2">
        <v>8</v>
      </c>
      <c r="C18" s="73">
        <v>856426</v>
      </c>
      <c r="D18" s="73">
        <v>438595</v>
      </c>
      <c r="E18" s="73">
        <v>438595</v>
      </c>
      <c r="F18" s="73">
        <v>0</v>
      </c>
      <c r="G18" s="73">
        <v>0</v>
      </c>
      <c r="H18" s="73">
        <v>0</v>
      </c>
      <c r="I18" s="73">
        <v>417831</v>
      </c>
      <c r="J18" s="73">
        <v>417831</v>
      </c>
      <c r="K18" s="73">
        <v>0</v>
      </c>
      <c r="L18" s="73">
        <v>0</v>
      </c>
      <c r="M18" s="73">
        <v>0</v>
      </c>
      <c r="N18" s="30">
        <v>0</v>
      </c>
      <c r="O18" s="40" t="s">
        <v>44</v>
      </c>
      <c r="P18" s="30">
        <f>SUMIFS(C10:C109,$AB$10:$AB$109,"&gt;=18",$AB$10:$AB$109,"&lt;=24")</f>
        <v>5956922</v>
      </c>
      <c r="Q18" s="30">
        <f t="shared" ref="Q18:Z18" si="21">SUMIFS(D10:D109,$AB$10:$AB$109,"&gt;=18",$AB$10:$AB$109,"&lt;=24")</f>
        <v>3030147</v>
      </c>
      <c r="R18" s="30">
        <f t="shared" si="21"/>
        <v>2280773</v>
      </c>
      <c r="S18" s="30">
        <f t="shared" si="21"/>
        <v>742734</v>
      </c>
      <c r="T18" s="30">
        <f t="shared" si="21"/>
        <v>852</v>
      </c>
      <c r="U18" s="30">
        <f t="shared" si="21"/>
        <v>5788</v>
      </c>
      <c r="V18" s="30">
        <f t="shared" si="21"/>
        <v>2926775</v>
      </c>
      <c r="W18" s="30">
        <f t="shared" si="21"/>
        <v>1640450</v>
      </c>
      <c r="X18" s="30">
        <f t="shared" si="21"/>
        <v>1265103</v>
      </c>
      <c r="Y18" s="30">
        <f t="shared" si="21"/>
        <v>3479</v>
      </c>
      <c r="Z18" s="30">
        <f t="shared" si="21"/>
        <v>17743</v>
      </c>
      <c r="AA18" s="30"/>
      <c r="AB18" s="2">
        <v>8</v>
      </c>
      <c r="AC18" s="36">
        <f t="shared" si="15"/>
        <v>7595295</v>
      </c>
      <c r="AD18" s="36">
        <f t="shared" si="15"/>
        <v>3885263</v>
      </c>
      <c r="AE18" s="36">
        <f t="shared" si="3"/>
        <v>3885263</v>
      </c>
      <c r="AF18" s="36">
        <f t="shared" si="3"/>
        <v>0</v>
      </c>
      <c r="AG18" s="36">
        <f t="shared" si="3"/>
        <v>0</v>
      </c>
      <c r="AH18" s="36">
        <f t="shared" si="3"/>
        <v>0</v>
      </c>
      <c r="AI18" s="36">
        <f t="shared" si="3"/>
        <v>3710032</v>
      </c>
      <c r="AJ18" s="36">
        <f t="shared" si="3"/>
        <v>3710032</v>
      </c>
      <c r="AK18" s="36">
        <f t="shared" si="3"/>
        <v>0</v>
      </c>
      <c r="AL18" s="36">
        <f t="shared" si="3"/>
        <v>0</v>
      </c>
      <c r="AM18" s="36">
        <f t="shared" si="3"/>
        <v>0</v>
      </c>
      <c r="AN18" s="36"/>
      <c r="AO18" s="3">
        <f t="shared" si="4"/>
        <v>0</v>
      </c>
      <c r="AP18" s="3">
        <f t="shared" si="4"/>
        <v>0</v>
      </c>
      <c r="AQ18" s="3">
        <f t="shared" si="5"/>
        <v>0</v>
      </c>
      <c r="AR18" s="3">
        <f t="shared" si="6"/>
        <v>0</v>
      </c>
      <c r="AS18" s="3">
        <f t="shared" si="7"/>
        <v>0</v>
      </c>
      <c r="AT18" s="3">
        <f t="shared" si="8"/>
        <v>0</v>
      </c>
      <c r="AU18" s="3">
        <f t="shared" si="9"/>
        <v>0</v>
      </c>
      <c r="AV18" s="3">
        <f t="shared" si="10"/>
        <v>0</v>
      </c>
      <c r="AW18" s="3">
        <f t="shared" si="11"/>
        <v>0</v>
      </c>
      <c r="AX18" s="3">
        <f t="shared" si="12"/>
        <v>0</v>
      </c>
      <c r="AY18" s="3">
        <f t="shared" si="13"/>
        <v>0</v>
      </c>
    </row>
    <row r="19" spans="1:51" x14ac:dyDescent="0.35">
      <c r="A19" s="2">
        <v>1964</v>
      </c>
      <c r="B19" s="2">
        <v>9</v>
      </c>
      <c r="C19" s="73">
        <v>875213</v>
      </c>
      <c r="D19" s="73">
        <v>447493</v>
      </c>
      <c r="E19" s="73">
        <v>447493</v>
      </c>
      <c r="F19" s="73">
        <v>0</v>
      </c>
      <c r="G19" s="73">
        <v>0</v>
      </c>
      <c r="H19" s="73">
        <v>0</v>
      </c>
      <c r="I19" s="73">
        <v>427720</v>
      </c>
      <c r="J19" s="73">
        <v>427720</v>
      </c>
      <c r="K19" s="73">
        <v>0</v>
      </c>
      <c r="L19" s="73">
        <v>0</v>
      </c>
      <c r="M19" s="73">
        <v>0</v>
      </c>
      <c r="N19" s="30">
        <v>0</v>
      </c>
      <c r="O19" s="40" t="s">
        <v>45</v>
      </c>
      <c r="P19" s="30">
        <f>SUMIFS(C10:C109,$AB$10:$AB$109,"&gt;=25",$AB$10:$AB$109,"&lt;=39")</f>
        <v>10010138</v>
      </c>
      <c r="Q19" s="30">
        <f t="shared" ref="Q19:Z19" si="22">SUMIFS(D10:D109,$AB$10:$AB$109,"&gt;=25",$AB$10:$AB$109,"&lt;=39")</f>
        <v>5182174</v>
      </c>
      <c r="R19" s="30">
        <f t="shared" si="22"/>
        <v>989499</v>
      </c>
      <c r="S19" s="30">
        <f t="shared" si="22"/>
        <v>4087590</v>
      </c>
      <c r="T19" s="30">
        <f t="shared" si="22"/>
        <v>12007</v>
      </c>
      <c r="U19" s="30">
        <f t="shared" si="22"/>
        <v>93078</v>
      </c>
      <c r="V19" s="30">
        <f t="shared" si="22"/>
        <v>4827964</v>
      </c>
      <c r="W19" s="30">
        <f t="shared" si="22"/>
        <v>579965</v>
      </c>
      <c r="X19" s="30">
        <f t="shared" si="22"/>
        <v>4064648</v>
      </c>
      <c r="Y19" s="30">
        <f t="shared" si="22"/>
        <v>45622</v>
      </c>
      <c r="Z19" s="30">
        <f t="shared" si="22"/>
        <v>137729</v>
      </c>
      <c r="AA19" s="30"/>
      <c r="AB19" s="2">
        <v>9</v>
      </c>
      <c r="AC19" s="36">
        <f t="shared" si="15"/>
        <v>8470508</v>
      </c>
      <c r="AD19" s="36">
        <f t="shared" si="15"/>
        <v>4332756</v>
      </c>
      <c r="AE19" s="36">
        <f t="shared" si="3"/>
        <v>4332756</v>
      </c>
      <c r="AF19" s="36">
        <f t="shared" si="3"/>
        <v>0</v>
      </c>
      <c r="AG19" s="36">
        <f t="shared" si="3"/>
        <v>0</v>
      </c>
      <c r="AH19" s="36">
        <f t="shared" si="3"/>
        <v>0</v>
      </c>
      <c r="AI19" s="36">
        <f t="shared" si="3"/>
        <v>4137752</v>
      </c>
      <c r="AJ19" s="36">
        <f t="shared" si="3"/>
        <v>4137752</v>
      </c>
      <c r="AK19" s="36">
        <f t="shared" si="3"/>
        <v>0</v>
      </c>
      <c r="AL19" s="36">
        <f t="shared" si="3"/>
        <v>0</v>
      </c>
      <c r="AM19" s="36">
        <f t="shared" si="3"/>
        <v>0</v>
      </c>
      <c r="AN19" s="36"/>
      <c r="AO19" s="3">
        <f t="shared" si="4"/>
        <v>0</v>
      </c>
      <c r="AP19" s="3">
        <f t="shared" si="4"/>
        <v>0</v>
      </c>
      <c r="AQ19" s="3">
        <f t="shared" si="5"/>
        <v>0</v>
      </c>
      <c r="AR19" s="3">
        <f t="shared" si="6"/>
        <v>0</v>
      </c>
      <c r="AS19" s="3">
        <f t="shared" si="7"/>
        <v>0</v>
      </c>
      <c r="AT19" s="3">
        <f t="shared" si="8"/>
        <v>0</v>
      </c>
      <c r="AU19" s="3">
        <f t="shared" si="9"/>
        <v>0</v>
      </c>
      <c r="AV19" s="3">
        <f t="shared" si="10"/>
        <v>0</v>
      </c>
      <c r="AW19" s="3">
        <f t="shared" si="11"/>
        <v>0</v>
      </c>
      <c r="AX19" s="3">
        <f t="shared" si="12"/>
        <v>0</v>
      </c>
      <c r="AY19" s="3">
        <f t="shared" si="13"/>
        <v>0</v>
      </c>
    </row>
    <row r="20" spans="1:51" x14ac:dyDescent="0.35">
      <c r="A20" s="2">
        <v>1963</v>
      </c>
      <c r="B20" s="2">
        <v>10</v>
      </c>
      <c r="C20" s="73">
        <v>867913</v>
      </c>
      <c r="D20" s="73">
        <v>442749</v>
      </c>
      <c r="E20" s="73">
        <v>442749</v>
      </c>
      <c r="F20" s="73">
        <v>0</v>
      </c>
      <c r="G20" s="73">
        <v>0</v>
      </c>
      <c r="H20" s="73">
        <v>0</v>
      </c>
      <c r="I20" s="73">
        <v>425164</v>
      </c>
      <c r="J20" s="73">
        <v>425164</v>
      </c>
      <c r="K20" s="73">
        <v>0</v>
      </c>
      <c r="L20" s="73">
        <v>0</v>
      </c>
      <c r="M20" s="73">
        <v>0</v>
      </c>
      <c r="N20" s="30">
        <v>0</v>
      </c>
      <c r="O20" s="30" t="s">
        <v>46</v>
      </c>
      <c r="P20" s="30">
        <f>SUMIFS(C10:C109,$AB$10:$AB$109,"&gt;=40",$AB$10:$AB$109,"&lt;=54")</f>
        <v>9643575</v>
      </c>
      <c r="Q20" s="30">
        <f t="shared" ref="Q20:Z20" si="23">SUMIFS(D10:D109,$AB$10:$AB$109,"&gt;=40",$AB$10:$AB$109,"&lt;=54")</f>
        <v>4814991</v>
      </c>
      <c r="R20" s="30">
        <f t="shared" si="23"/>
        <v>529357</v>
      </c>
      <c r="S20" s="30">
        <f t="shared" si="23"/>
        <v>4085240</v>
      </c>
      <c r="T20" s="30">
        <f t="shared" si="23"/>
        <v>64761</v>
      </c>
      <c r="U20" s="30">
        <f t="shared" si="23"/>
        <v>135633</v>
      </c>
      <c r="V20" s="30">
        <f t="shared" si="23"/>
        <v>4828584</v>
      </c>
      <c r="W20" s="30">
        <f t="shared" si="23"/>
        <v>394394</v>
      </c>
      <c r="X20" s="30">
        <f t="shared" si="23"/>
        <v>3952091</v>
      </c>
      <c r="Y20" s="30">
        <f t="shared" si="23"/>
        <v>294365</v>
      </c>
      <c r="Z20" s="30">
        <f t="shared" si="23"/>
        <v>187734</v>
      </c>
      <c r="AA20" s="30"/>
      <c r="AB20" s="2">
        <v>10</v>
      </c>
      <c r="AC20" s="36">
        <f t="shared" si="15"/>
        <v>9338421</v>
      </c>
      <c r="AD20" s="36">
        <f t="shared" si="15"/>
        <v>4775505</v>
      </c>
      <c r="AE20" s="36">
        <f t="shared" si="3"/>
        <v>4775505</v>
      </c>
      <c r="AF20" s="36">
        <f t="shared" si="3"/>
        <v>0</v>
      </c>
      <c r="AG20" s="36">
        <f t="shared" si="3"/>
        <v>0</v>
      </c>
      <c r="AH20" s="36">
        <f t="shared" si="3"/>
        <v>0</v>
      </c>
      <c r="AI20" s="36">
        <f t="shared" si="3"/>
        <v>4562916</v>
      </c>
      <c r="AJ20" s="36">
        <f t="shared" si="3"/>
        <v>4562916</v>
      </c>
      <c r="AK20" s="36">
        <f t="shared" si="3"/>
        <v>0</v>
      </c>
      <c r="AL20" s="36">
        <f t="shared" si="3"/>
        <v>0</v>
      </c>
      <c r="AM20" s="36">
        <f t="shared" si="3"/>
        <v>0</v>
      </c>
      <c r="AN20" s="36"/>
      <c r="AO20" s="3">
        <f t="shared" si="4"/>
        <v>0</v>
      </c>
      <c r="AP20" s="3">
        <f t="shared" si="4"/>
        <v>0</v>
      </c>
      <c r="AQ20" s="3">
        <f t="shared" si="5"/>
        <v>0</v>
      </c>
      <c r="AR20" s="3">
        <f t="shared" si="6"/>
        <v>0</v>
      </c>
      <c r="AS20" s="3">
        <f t="shared" si="7"/>
        <v>0</v>
      </c>
      <c r="AT20" s="3">
        <f t="shared" si="8"/>
        <v>0</v>
      </c>
      <c r="AU20" s="3">
        <f t="shared" si="9"/>
        <v>0</v>
      </c>
      <c r="AV20" s="3">
        <f t="shared" si="10"/>
        <v>0</v>
      </c>
      <c r="AW20" s="3">
        <f t="shared" si="11"/>
        <v>0</v>
      </c>
      <c r="AX20" s="3">
        <f t="shared" si="12"/>
        <v>0</v>
      </c>
      <c r="AY20" s="3">
        <f t="shared" si="13"/>
        <v>0</v>
      </c>
    </row>
    <row r="21" spans="1:51" x14ac:dyDescent="0.35">
      <c r="A21" s="2">
        <v>1962</v>
      </c>
      <c r="B21" s="2">
        <v>11</v>
      </c>
      <c r="C21" s="73">
        <v>844900</v>
      </c>
      <c r="D21" s="73">
        <v>431114</v>
      </c>
      <c r="E21" s="73">
        <v>431114</v>
      </c>
      <c r="F21" s="73">
        <v>0</v>
      </c>
      <c r="G21" s="73">
        <v>0</v>
      </c>
      <c r="H21" s="73">
        <v>0</v>
      </c>
      <c r="I21" s="73">
        <v>413786</v>
      </c>
      <c r="J21" s="73">
        <v>413786</v>
      </c>
      <c r="K21" s="73">
        <v>0</v>
      </c>
      <c r="L21" s="73">
        <v>0</v>
      </c>
      <c r="M21" s="73">
        <v>0</v>
      </c>
      <c r="N21" s="30">
        <v>0</v>
      </c>
      <c r="O21" s="30" t="s">
        <v>47</v>
      </c>
      <c r="P21" s="30">
        <f>SUMIFS(C10:C109,$AB$10:$AB$109,"&gt;=55",$AB$10:$AB$109,"&lt;=64")</f>
        <v>4506373</v>
      </c>
      <c r="Q21" s="30">
        <f t="shared" ref="Q21:Z21" si="24">SUMIFS(D10:D109,$AB$10:$AB$109,"&gt;=55",$AB$10:$AB$109,"&lt;=64")</f>
        <v>2115153</v>
      </c>
      <c r="R21" s="30">
        <f t="shared" si="24"/>
        <v>187457</v>
      </c>
      <c r="S21" s="30">
        <f t="shared" si="24"/>
        <v>1762736</v>
      </c>
      <c r="T21" s="30">
        <f t="shared" si="24"/>
        <v>103251</v>
      </c>
      <c r="U21" s="30">
        <f t="shared" si="24"/>
        <v>61709</v>
      </c>
      <c r="V21" s="30">
        <f t="shared" si="24"/>
        <v>2391220</v>
      </c>
      <c r="W21" s="30">
        <f t="shared" si="24"/>
        <v>200526</v>
      </c>
      <c r="X21" s="30">
        <f t="shared" si="24"/>
        <v>1586294</v>
      </c>
      <c r="Y21" s="30">
        <f t="shared" si="24"/>
        <v>509236</v>
      </c>
      <c r="Z21" s="30">
        <f t="shared" si="24"/>
        <v>95164</v>
      </c>
      <c r="AA21" s="30"/>
      <c r="AB21" s="2">
        <v>11</v>
      </c>
      <c r="AC21" s="36">
        <f t="shared" si="15"/>
        <v>10183321</v>
      </c>
      <c r="AD21" s="36">
        <f t="shared" si="15"/>
        <v>5206619</v>
      </c>
      <c r="AE21" s="36">
        <f t="shared" si="3"/>
        <v>5206619</v>
      </c>
      <c r="AF21" s="36">
        <f t="shared" si="3"/>
        <v>0</v>
      </c>
      <c r="AG21" s="36">
        <f t="shared" si="3"/>
        <v>0</v>
      </c>
      <c r="AH21" s="36">
        <f t="shared" si="3"/>
        <v>0</v>
      </c>
      <c r="AI21" s="36">
        <f t="shared" si="3"/>
        <v>4976702</v>
      </c>
      <c r="AJ21" s="36">
        <f t="shared" si="3"/>
        <v>4976702</v>
      </c>
      <c r="AK21" s="36">
        <f t="shared" si="3"/>
        <v>0</v>
      </c>
      <c r="AL21" s="36">
        <f t="shared" si="3"/>
        <v>0</v>
      </c>
      <c r="AM21" s="36">
        <f t="shared" si="3"/>
        <v>0</v>
      </c>
      <c r="AN21" s="36"/>
      <c r="AO21" s="3">
        <f t="shared" si="4"/>
        <v>0</v>
      </c>
      <c r="AP21" s="3">
        <f t="shared" si="4"/>
        <v>0</v>
      </c>
      <c r="AQ21" s="3">
        <f t="shared" si="5"/>
        <v>0</v>
      </c>
      <c r="AR21" s="3">
        <f t="shared" si="6"/>
        <v>0</v>
      </c>
      <c r="AS21" s="3">
        <f t="shared" si="7"/>
        <v>0</v>
      </c>
      <c r="AT21" s="3">
        <f t="shared" si="8"/>
        <v>0</v>
      </c>
      <c r="AU21" s="3">
        <f t="shared" si="9"/>
        <v>0</v>
      </c>
      <c r="AV21" s="3">
        <f t="shared" si="10"/>
        <v>1</v>
      </c>
      <c r="AW21" s="3">
        <f t="shared" si="11"/>
        <v>0</v>
      </c>
      <c r="AX21" s="3">
        <f t="shared" si="12"/>
        <v>0</v>
      </c>
      <c r="AY21" s="3">
        <f t="shared" si="13"/>
        <v>0</v>
      </c>
    </row>
    <row r="22" spans="1:51" x14ac:dyDescent="0.35">
      <c r="A22" s="2">
        <v>1961</v>
      </c>
      <c r="B22" s="2">
        <v>12</v>
      </c>
      <c r="C22" s="73">
        <v>856024</v>
      </c>
      <c r="D22" s="73">
        <v>436959</v>
      </c>
      <c r="E22" s="73">
        <v>436959</v>
      </c>
      <c r="F22" s="73">
        <v>0</v>
      </c>
      <c r="G22" s="73">
        <v>0</v>
      </c>
      <c r="H22" s="73">
        <v>0</v>
      </c>
      <c r="I22" s="73">
        <v>419065</v>
      </c>
      <c r="J22" s="73">
        <v>419065</v>
      </c>
      <c r="K22" s="73">
        <v>0</v>
      </c>
      <c r="L22" s="73">
        <v>0</v>
      </c>
      <c r="M22" s="73">
        <v>0</v>
      </c>
      <c r="N22" s="30">
        <v>0</v>
      </c>
      <c r="O22" s="30" t="s">
        <v>48</v>
      </c>
      <c r="P22" s="30">
        <f>SUMIFS(C10:C109,$AB$10:$AB$109,"&gt;=65",$AB$10:$AB$109,"&lt;=79")</f>
        <v>5683158</v>
      </c>
      <c r="Q22" s="30">
        <f t="shared" ref="Q22:Z22" si="25">SUMIFS(D10:D109,$AB$10:$AB$109,"&gt;=65",$AB$10:$AB$109,"&lt;=79")</f>
        <v>2335494</v>
      </c>
      <c r="R22" s="30">
        <f t="shared" si="25"/>
        <v>179113</v>
      </c>
      <c r="S22" s="30">
        <f t="shared" si="25"/>
        <v>1758852</v>
      </c>
      <c r="T22" s="30">
        <f t="shared" si="25"/>
        <v>347514</v>
      </c>
      <c r="U22" s="30">
        <f t="shared" si="25"/>
        <v>50015</v>
      </c>
      <c r="V22" s="30">
        <f t="shared" si="25"/>
        <v>3347664</v>
      </c>
      <c r="W22" s="30">
        <f t="shared" si="25"/>
        <v>338333</v>
      </c>
      <c r="X22" s="30">
        <f t="shared" si="25"/>
        <v>1349968</v>
      </c>
      <c r="Y22" s="30">
        <f t="shared" si="25"/>
        <v>1566078</v>
      </c>
      <c r="Z22" s="30">
        <f t="shared" si="25"/>
        <v>93285</v>
      </c>
      <c r="AA22" s="30"/>
      <c r="AB22" s="2">
        <v>12</v>
      </c>
      <c r="AC22" s="36">
        <f t="shared" si="15"/>
        <v>11039345</v>
      </c>
      <c r="AD22" s="36">
        <f t="shared" si="15"/>
        <v>5643578</v>
      </c>
      <c r="AE22" s="36">
        <f t="shared" si="3"/>
        <v>5643578</v>
      </c>
      <c r="AF22" s="36">
        <f t="shared" si="3"/>
        <v>0</v>
      </c>
      <c r="AG22" s="36">
        <f t="shared" si="3"/>
        <v>0</v>
      </c>
      <c r="AH22" s="36">
        <f t="shared" si="3"/>
        <v>0</v>
      </c>
      <c r="AI22" s="36">
        <f t="shared" si="3"/>
        <v>5395767</v>
      </c>
      <c r="AJ22" s="36">
        <f t="shared" si="3"/>
        <v>5395767</v>
      </c>
      <c r="AK22" s="36">
        <f t="shared" si="3"/>
        <v>0</v>
      </c>
      <c r="AL22" s="36">
        <f t="shared" si="3"/>
        <v>0</v>
      </c>
      <c r="AM22" s="36">
        <f t="shared" si="3"/>
        <v>0</v>
      </c>
      <c r="AN22" s="36"/>
      <c r="AO22" s="3">
        <f t="shared" si="4"/>
        <v>0</v>
      </c>
      <c r="AP22" s="3">
        <f t="shared" si="4"/>
        <v>0</v>
      </c>
      <c r="AQ22" s="3">
        <f t="shared" si="5"/>
        <v>1</v>
      </c>
      <c r="AR22" s="3">
        <f t="shared" si="6"/>
        <v>0</v>
      </c>
      <c r="AS22" s="3">
        <f t="shared" si="7"/>
        <v>0</v>
      </c>
      <c r="AT22" s="3">
        <f t="shared" si="8"/>
        <v>0</v>
      </c>
      <c r="AU22" s="3">
        <f t="shared" si="9"/>
        <v>0</v>
      </c>
      <c r="AV22" s="3">
        <f t="shared" si="10"/>
        <v>0</v>
      </c>
      <c r="AW22" s="3">
        <f t="shared" si="11"/>
        <v>0</v>
      </c>
      <c r="AX22" s="3">
        <f t="shared" si="12"/>
        <v>0</v>
      </c>
      <c r="AY22" s="3">
        <f t="shared" si="13"/>
        <v>0</v>
      </c>
    </row>
    <row r="23" spans="1:51" x14ac:dyDescent="0.35">
      <c r="A23" s="2">
        <v>1960</v>
      </c>
      <c r="B23" s="2">
        <v>13</v>
      </c>
      <c r="C23" s="73">
        <v>845702</v>
      </c>
      <c r="D23" s="73">
        <v>431628</v>
      </c>
      <c r="E23" s="73">
        <v>431628</v>
      </c>
      <c r="F23" s="73">
        <v>0</v>
      </c>
      <c r="G23" s="73">
        <v>0</v>
      </c>
      <c r="H23" s="73">
        <v>0</v>
      </c>
      <c r="I23" s="73">
        <v>414074</v>
      </c>
      <c r="J23" s="73">
        <v>414074</v>
      </c>
      <c r="K23" s="73">
        <v>0</v>
      </c>
      <c r="L23" s="73">
        <v>0</v>
      </c>
      <c r="M23" s="73">
        <v>0</v>
      </c>
      <c r="N23" s="30">
        <v>0</v>
      </c>
      <c r="O23" s="30" t="s">
        <v>49</v>
      </c>
      <c r="P23" s="30">
        <f>SUMIFS(C10:C109,$AB$10:$AB$109,"&gt;=80",$AB$10:$AB$109,"&lt;=105")</f>
        <v>1253719</v>
      </c>
      <c r="Q23" s="30">
        <f t="shared" ref="Q23:Z23" si="26">SUMIFS(D10:D109,$AB$10:$AB$109,"&gt;=80",$AB$10:$AB$109,"&lt;=105")</f>
        <v>353286</v>
      </c>
      <c r="R23" s="30">
        <f t="shared" si="26"/>
        <v>19504</v>
      </c>
      <c r="S23" s="30">
        <f t="shared" si="26"/>
        <v>185848</v>
      </c>
      <c r="T23" s="30">
        <f t="shared" si="26"/>
        <v>143499</v>
      </c>
      <c r="U23" s="30">
        <f t="shared" si="26"/>
        <v>4435</v>
      </c>
      <c r="V23" s="30">
        <f t="shared" si="26"/>
        <v>900433</v>
      </c>
      <c r="W23" s="30">
        <f t="shared" si="26"/>
        <v>96070</v>
      </c>
      <c r="X23" s="30">
        <f t="shared" si="26"/>
        <v>94073</v>
      </c>
      <c r="Y23" s="30">
        <f t="shared" si="26"/>
        <v>694186</v>
      </c>
      <c r="Z23" s="30">
        <f t="shared" si="26"/>
        <v>16104</v>
      </c>
      <c r="AA23" s="30"/>
      <c r="AB23" s="2">
        <v>13</v>
      </c>
      <c r="AC23" s="36">
        <f t="shared" si="15"/>
        <v>11885047</v>
      </c>
      <c r="AD23" s="36">
        <f t="shared" si="15"/>
        <v>6075206</v>
      </c>
      <c r="AE23" s="36">
        <f t="shared" si="3"/>
        <v>6075206</v>
      </c>
      <c r="AF23" s="36">
        <f t="shared" si="3"/>
        <v>0</v>
      </c>
      <c r="AG23" s="36">
        <f t="shared" si="3"/>
        <v>0</v>
      </c>
      <c r="AH23" s="36">
        <f t="shared" si="3"/>
        <v>0</v>
      </c>
      <c r="AI23" s="36">
        <f t="shared" si="3"/>
        <v>5809841</v>
      </c>
      <c r="AJ23" s="36">
        <f t="shared" si="3"/>
        <v>5809841</v>
      </c>
      <c r="AK23" s="36">
        <f t="shared" si="3"/>
        <v>0</v>
      </c>
      <c r="AL23" s="36">
        <f t="shared" si="3"/>
        <v>0</v>
      </c>
      <c r="AM23" s="36">
        <f t="shared" si="3"/>
        <v>0</v>
      </c>
      <c r="AN23" s="36"/>
      <c r="AO23" s="3">
        <f t="shared" si="4"/>
        <v>0</v>
      </c>
      <c r="AP23" s="3">
        <f t="shared" si="4"/>
        <v>0</v>
      </c>
      <c r="AQ23" s="3">
        <f t="shared" si="5"/>
        <v>0</v>
      </c>
      <c r="AR23" s="3">
        <f t="shared" si="6"/>
        <v>0</v>
      </c>
      <c r="AS23" s="3">
        <f t="shared" si="7"/>
        <v>0</v>
      </c>
      <c r="AT23" s="3">
        <f t="shared" si="8"/>
        <v>0</v>
      </c>
      <c r="AU23" s="3">
        <f t="shared" si="9"/>
        <v>0</v>
      </c>
      <c r="AV23" s="3">
        <f t="shared" si="10"/>
        <v>0</v>
      </c>
      <c r="AW23" s="3">
        <f t="shared" si="11"/>
        <v>0</v>
      </c>
      <c r="AX23" s="3">
        <f t="shared" si="12"/>
        <v>0</v>
      </c>
      <c r="AY23" s="3">
        <f t="shared" si="13"/>
        <v>0</v>
      </c>
    </row>
    <row r="24" spans="1:51" x14ac:dyDescent="0.35">
      <c r="A24" s="2">
        <v>1959</v>
      </c>
      <c r="B24" s="2">
        <v>14</v>
      </c>
      <c r="C24" s="73">
        <v>854763</v>
      </c>
      <c r="D24" s="73">
        <v>436419</v>
      </c>
      <c r="E24" s="73">
        <v>436419</v>
      </c>
      <c r="F24" s="73">
        <v>0</v>
      </c>
      <c r="G24" s="73">
        <v>0</v>
      </c>
      <c r="H24" s="73">
        <v>0</v>
      </c>
      <c r="I24" s="73">
        <v>418344</v>
      </c>
      <c r="J24" s="73">
        <v>418124</v>
      </c>
      <c r="K24" s="73">
        <v>220</v>
      </c>
      <c r="L24" s="73">
        <v>0</v>
      </c>
      <c r="M24" s="73">
        <v>0</v>
      </c>
      <c r="N24" s="30">
        <v>0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2">
        <v>14</v>
      </c>
      <c r="AC24" s="36">
        <f t="shared" si="15"/>
        <v>12739810</v>
      </c>
      <c r="AD24" s="36">
        <f t="shared" si="15"/>
        <v>6511625</v>
      </c>
      <c r="AE24" s="36">
        <f t="shared" si="3"/>
        <v>6511625</v>
      </c>
      <c r="AF24" s="36">
        <f t="shared" si="3"/>
        <v>0</v>
      </c>
      <c r="AG24" s="36">
        <f t="shared" si="3"/>
        <v>0</v>
      </c>
      <c r="AH24" s="36">
        <f t="shared" si="3"/>
        <v>0</v>
      </c>
      <c r="AI24" s="36">
        <f t="shared" si="3"/>
        <v>6228185</v>
      </c>
      <c r="AJ24" s="36">
        <f t="shared" si="3"/>
        <v>6227965</v>
      </c>
      <c r="AK24" s="36">
        <f t="shared" si="3"/>
        <v>220</v>
      </c>
      <c r="AL24" s="36">
        <f t="shared" si="3"/>
        <v>0</v>
      </c>
      <c r="AM24" s="36">
        <f t="shared" si="3"/>
        <v>0</v>
      </c>
      <c r="AN24" s="36"/>
      <c r="AO24" s="3">
        <f t="shared" si="4"/>
        <v>0</v>
      </c>
      <c r="AP24" s="3">
        <f t="shared" si="4"/>
        <v>0</v>
      </c>
      <c r="AQ24" s="3">
        <f t="shared" si="5"/>
        <v>0</v>
      </c>
      <c r="AR24" s="3">
        <f t="shared" si="6"/>
        <v>0</v>
      </c>
      <c r="AS24" s="3">
        <f t="shared" si="7"/>
        <v>0</v>
      </c>
      <c r="AT24" s="3">
        <f t="shared" si="8"/>
        <v>0</v>
      </c>
      <c r="AU24" s="3">
        <f t="shared" si="9"/>
        <v>0</v>
      </c>
      <c r="AV24" s="3">
        <f t="shared" si="10"/>
        <v>0</v>
      </c>
      <c r="AW24" s="3">
        <f t="shared" si="11"/>
        <v>0</v>
      </c>
      <c r="AX24" s="3">
        <f t="shared" si="12"/>
        <v>0</v>
      </c>
      <c r="AY24" s="3">
        <f t="shared" si="13"/>
        <v>0</v>
      </c>
    </row>
    <row r="25" spans="1:51" x14ac:dyDescent="0.35">
      <c r="A25" s="2">
        <v>1958</v>
      </c>
      <c r="B25" s="2">
        <v>15</v>
      </c>
      <c r="C25" s="73">
        <v>840560</v>
      </c>
      <c r="D25" s="73">
        <v>428317</v>
      </c>
      <c r="E25" s="73">
        <v>428317</v>
      </c>
      <c r="F25" s="73">
        <v>0</v>
      </c>
      <c r="G25" s="73">
        <v>0</v>
      </c>
      <c r="H25" s="73">
        <v>0</v>
      </c>
      <c r="I25" s="73">
        <v>412243</v>
      </c>
      <c r="J25" s="73">
        <v>411162</v>
      </c>
      <c r="K25" s="73">
        <v>1079</v>
      </c>
      <c r="L25" s="73">
        <v>2</v>
      </c>
      <c r="M25" s="73">
        <v>0</v>
      </c>
      <c r="N25" s="30">
        <v>0</v>
      </c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2">
        <v>15</v>
      </c>
      <c r="AC25" s="36">
        <f t="shared" si="15"/>
        <v>13580370</v>
      </c>
      <c r="AD25" s="36">
        <f t="shared" si="15"/>
        <v>6939942</v>
      </c>
      <c r="AE25" s="36">
        <f t="shared" si="3"/>
        <v>6939942</v>
      </c>
      <c r="AF25" s="36">
        <f t="shared" si="3"/>
        <v>0</v>
      </c>
      <c r="AG25" s="36">
        <f t="shared" si="3"/>
        <v>0</v>
      </c>
      <c r="AH25" s="36">
        <f t="shared" si="3"/>
        <v>0</v>
      </c>
      <c r="AI25" s="36">
        <f t="shared" si="3"/>
        <v>6640428</v>
      </c>
      <c r="AJ25" s="36">
        <f t="shared" si="3"/>
        <v>6639127</v>
      </c>
      <c r="AK25" s="36">
        <f t="shared" si="3"/>
        <v>1299</v>
      </c>
      <c r="AL25" s="36">
        <f t="shared" si="3"/>
        <v>2</v>
      </c>
      <c r="AM25" s="36">
        <f t="shared" si="3"/>
        <v>0</v>
      </c>
      <c r="AN25" s="36"/>
      <c r="AO25" s="3">
        <f t="shared" si="4"/>
        <v>0</v>
      </c>
      <c r="AP25" s="3">
        <f t="shared" si="4"/>
        <v>0</v>
      </c>
      <c r="AQ25" s="3">
        <f t="shared" si="5"/>
        <v>0</v>
      </c>
      <c r="AR25" s="3">
        <f t="shared" si="6"/>
        <v>0</v>
      </c>
      <c r="AS25" s="3">
        <f t="shared" si="7"/>
        <v>0</v>
      </c>
      <c r="AT25" s="3">
        <f t="shared" si="8"/>
        <v>0</v>
      </c>
      <c r="AU25" s="3">
        <f t="shared" si="9"/>
        <v>0</v>
      </c>
      <c r="AV25" s="3">
        <f t="shared" si="10"/>
        <v>0</v>
      </c>
      <c r="AW25" s="3">
        <f t="shared" si="11"/>
        <v>0</v>
      </c>
      <c r="AX25" s="3">
        <f t="shared" si="12"/>
        <v>0</v>
      </c>
      <c r="AY25" s="3">
        <f t="shared" si="13"/>
        <v>0</v>
      </c>
    </row>
    <row r="26" spans="1:51" x14ac:dyDescent="0.35">
      <c r="A26" s="2">
        <v>1957</v>
      </c>
      <c r="B26" s="2">
        <v>16</v>
      </c>
      <c r="C26" s="73">
        <v>844785</v>
      </c>
      <c r="D26" s="73">
        <v>430418</v>
      </c>
      <c r="E26" s="73">
        <v>430418</v>
      </c>
      <c r="F26" s="73">
        <v>0</v>
      </c>
      <c r="G26" s="73">
        <v>0</v>
      </c>
      <c r="H26" s="73">
        <v>0</v>
      </c>
      <c r="I26" s="73">
        <v>414367</v>
      </c>
      <c r="J26" s="73">
        <v>409463</v>
      </c>
      <c r="K26" s="73">
        <v>4900</v>
      </c>
      <c r="L26" s="73">
        <v>4</v>
      </c>
      <c r="M26" s="73">
        <v>0</v>
      </c>
      <c r="N26" s="30">
        <v>0</v>
      </c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2">
        <v>16</v>
      </c>
      <c r="AC26" s="36">
        <f t="shared" si="15"/>
        <v>14425155</v>
      </c>
      <c r="AD26" s="36">
        <f t="shared" si="15"/>
        <v>7370360</v>
      </c>
      <c r="AE26" s="36">
        <f t="shared" si="3"/>
        <v>7370360</v>
      </c>
      <c r="AF26" s="36">
        <f t="shared" si="3"/>
        <v>0</v>
      </c>
      <c r="AG26" s="36">
        <f t="shared" si="3"/>
        <v>0</v>
      </c>
      <c r="AH26" s="36">
        <f t="shared" si="3"/>
        <v>0</v>
      </c>
      <c r="AI26" s="36">
        <f t="shared" si="3"/>
        <v>7054795</v>
      </c>
      <c r="AJ26" s="36">
        <f t="shared" si="3"/>
        <v>7048590</v>
      </c>
      <c r="AK26" s="36">
        <f t="shared" si="3"/>
        <v>6199</v>
      </c>
      <c r="AL26" s="36">
        <f t="shared" si="3"/>
        <v>6</v>
      </c>
      <c r="AM26" s="36">
        <f t="shared" si="3"/>
        <v>0</v>
      </c>
      <c r="AN26" s="36"/>
      <c r="AO26" s="3">
        <f t="shared" si="4"/>
        <v>0</v>
      </c>
      <c r="AP26" s="3">
        <f t="shared" si="4"/>
        <v>0</v>
      </c>
      <c r="AQ26" s="3">
        <f t="shared" si="4"/>
        <v>0</v>
      </c>
      <c r="AR26" s="3">
        <f t="shared" si="4"/>
        <v>0</v>
      </c>
      <c r="AS26" s="3">
        <f t="shared" si="4"/>
        <v>0</v>
      </c>
      <c r="AT26" s="3">
        <f t="shared" si="4"/>
        <v>0</v>
      </c>
      <c r="AU26" s="3">
        <f t="shared" si="4"/>
        <v>0</v>
      </c>
      <c r="AV26" s="3">
        <f t="shared" ref="AV26:AV57" si="27">IF(AND(AJ26&lt;=AJ$111,AJ27&gt;=AJ$111),1,0)</f>
        <v>0</v>
      </c>
      <c r="AW26" s="3">
        <f t="shared" ref="AW26:AW57" si="28">IF(AND(AK26&lt;=AK$111,AK27&gt;=AK$111),1,0)</f>
        <v>0</v>
      </c>
      <c r="AX26" s="3">
        <f t="shared" ref="AX26:AY89" si="29">IF(AND(AL26&lt;=AL$111,AL27&gt;=AL$111),1,0)</f>
        <v>0</v>
      </c>
      <c r="AY26" s="3">
        <f t="shared" si="29"/>
        <v>0</v>
      </c>
    </row>
    <row r="27" spans="1:51" x14ac:dyDescent="0.35">
      <c r="A27" s="2">
        <v>1956</v>
      </c>
      <c r="B27" s="2">
        <v>17</v>
      </c>
      <c r="C27" s="73">
        <v>840455</v>
      </c>
      <c r="D27" s="73">
        <v>428002</v>
      </c>
      <c r="E27" s="73">
        <v>427533</v>
      </c>
      <c r="F27" s="73">
        <v>469</v>
      </c>
      <c r="G27" s="73">
        <v>0</v>
      </c>
      <c r="H27" s="73">
        <v>0</v>
      </c>
      <c r="I27" s="73">
        <v>412453</v>
      </c>
      <c r="J27" s="73">
        <v>396776</v>
      </c>
      <c r="K27" s="73">
        <v>15648</v>
      </c>
      <c r="L27" s="73">
        <v>29</v>
      </c>
      <c r="M27" s="73">
        <v>0</v>
      </c>
      <c r="N27" s="30">
        <v>0</v>
      </c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2">
        <v>17</v>
      </c>
      <c r="AC27" s="36">
        <f t="shared" si="15"/>
        <v>15265610</v>
      </c>
      <c r="AD27" s="36">
        <f t="shared" si="15"/>
        <v>7798362</v>
      </c>
      <c r="AE27" s="36">
        <f t="shared" si="15"/>
        <v>7797893</v>
      </c>
      <c r="AF27" s="36">
        <f t="shared" si="15"/>
        <v>469</v>
      </c>
      <c r="AG27" s="36">
        <f t="shared" si="15"/>
        <v>0</v>
      </c>
      <c r="AH27" s="36">
        <f t="shared" si="15"/>
        <v>0</v>
      </c>
      <c r="AI27" s="36">
        <f t="shared" si="15"/>
        <v>7467248</v>
      </c>
      <c r="AJ27" s="36">
        <f t="shared" si="15"/>
        <v>7445366</v>
      </c>
      <c r="AK27" s="36">
        <f t="shared" si="15"/>
        <v>21847</v>
      </c>
      <c r="AL27" s="36">
        <f t="shared" si="15"/>
        <v>35</v>
      </c>
      <c r="AM27" s="36">
        <f t="shared" si="15"/>
        <v>0</v>
      </c>
      <c r="AN27" s="36"/>
      <c r="AO27" s="3">
        <f t="shared" si="4"/>
        <v>0</v>
      </c>
      <c r="AP27" s="3">
        <f t="shared" si="4"/>
        <v>0</v>
      </c>
      <c r="AQ27" s="3">
        <f t="shared" si="4"/>
        <v>0</v>
      </c>
      <c r="AR27" s="3">
        <f t="shared" si="4"/>
        <v>0</v>
      </c>
      <c r="AS27" s="3">
        <f t="shared" si="4"/>
        <v>0</v>
      </c>
      <c r="AT27" s="3">
        <f t="shared" si="4"/>
        <v>0</v>
      </c>
      <c r="AU27" s="3">
        <f t="shared" si="4"/>
        <v>0</v>
      </c>
      <c r="AV27" s="3">
        <f t="shared" si="27"/>
        <v>0</v>
      </c>
      <c r="AW27" s="3">
        <f t="shared" si="28"/>
        <v>0</v>
      </c>
      <c r="AX27" s="3">
        <f t="shared" si="29"/>
        <v>0</v>
      </c>
      <c r="AY27" s="3">
        <f t="shared" si="29"/>
        <v>0</v>
      </c>
    </row>
    <row r="28" spans="1:51" x14ac:dyDescent="0.35">
      <c r="A28" s="2">
        <v>1955</v>
      </c>
      <c r="B28" s="2">
        <v>18</v>
      </c>
      <c r="C28" s="73">
        <v>837443</v>
      </c>
      <c r="D28" s="73">
        <v>424936</v>
      </c>
      <c r="E28" s="73">
        <v>420582</v>
      </c>
      <c r="F28" s="73">
        <v>4340</v>
      </c>
      <c r="G28" s="73">
        <v>5</v>
      </c>
      <c r="H28" s="73">
        <v>9</v>
      </c>
      <c r="I28" s="73">
        <v>412507</v>
      </c>
      <c r="J28" s="73">
        <v>371686</v>
      </c>
      <c r="K28" s="73">
        <v>40580</v>
      </c>
      <c r="L28" s="73">
        <v>57</v>
      </c>
      <c r="M28" s="73">
        <v>184</v>
      </c>
      <c r="N28" s="30">
        <v>0</v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2">
        <v>18</v>
      </c>
      <c r="AC28" s="36">
        <f t="shared" si="15"/>
        <v>16103053</v>
      </c>
      <c r="AD28" s="36">
        <f t="shared" si="15"/>
        <v>8223298</v>
      </c>
      <c r="AE28" s="36">
        <f t="shared" si="15"/>
        <v>8218475</v>
      </c>
      <c r="AF28" s="36">
        <f t="shared" si="15"/>
        <v>4809</v>
      </c>
      <c r="AG28" s="36">
        <f t="shared" si="15"/>
        <v>5</v>
      </c>
      <c r="AH28" s="36">
        <f t="shared" si="15"/>
        <v>9</v>
      </c>
      <c r="AI28" s="36">
        <f t="shared" si="15"/>
        <v>7879755</v>
      </c>
      <c r="AJ28" s="36">
        <f t="shared" si="15"/>
        <v>7817052</v>
      </c>
      <c r="AK28" s="36">
        <f t="shared" si="15"/>
        <v>62427</v>
      </c>
      <c r="AL28" s="36">
        <f t="shared" si="15"/>
        <v>92</v>
      </c>
      <c r="AM28" s="36">
        <f t="shared" si="15"/>
        <v>184</v>
      </c>
      <c r="AN28" s="36"/>
      <c r="AO28" s="3">
        <f t="shared" si="4"/>
        <v>0</v>
      </c>
      <c r="AP28" s="3">
        <f t="shared" si="4"/>
        <v>0</v>
      </c>
      <c r="AQ28" s="3">
        <f t="shared" si="4"/>
        <v>0</v>
      </c>
      <c r="AR28" s="3">
        <f t="shared" si="4"/>
        <v>0</v>
      </c>
      <c r="AS28" s="3">
        <f t="shared" si="4"/>
        <v>0</v>
      </c>
      <c r="AT28" s="3">
        <f t="shared" si="4"/>
        <v>0</v>
      </c>
      <c r="AU28" s="3">
        <f t="shared" si="4"/>
        <v>0</v>
      </c>
      <c r="AV28" s="3">
        <f t="shared" si="27"/>
        <v>0</v>
      </c>
      <c r="AW28" s="3">
        <f t="shared" si="28"/>
        <v>0</v>
      </c>
      <c r="AX28" s="3">
        <f t="shared" si="29"/>
        <v>0</v>
      </c>
      <c r="AY28" s="3">
        <f t="shared" si="29"/>
        <v>0</v>
      </c>
    </row>
    <row r="29" spans="1:51" x14ac:dyDescent="0.35">
      <c r="A29" s="2">
        <v>1954</v>
      </c>
      <c r="B29" s="2">
        <v>19</v>
      </c>
      <c r="C29" s="73">
        <v>839162</v>
      </c>
      <c r="D29" s="73">
        <v>425444</v>
      </c>
      <c r="E29" s="73">
        <v>409949</v>
      </c>
      <c r="F29" s="73">
        <v>15403</v>
      </c>
      <c r="G29" s="73">
        <v>45</v>
      </c>
      <c r="H29" s="73">
        <v>47</v>
      </c>
      <c r="I29" s="73">
        <v>413718</v>
      </c>
      <c r="J29" s="73">
        <v>331042</v>
      </c>
      <c r="K29" s="73">
        <v>81697</v>
      </c>
      <c r="L29" s="73">
        <v>218</v>
      </c>
      <c r="M29" s="73">
        <v>761</v>
      </c>
      <c r="N29" s="30">
        <v>0</v>
      </c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2">
        <v>19</v>
      </c>
      <c r="AC29" s="36">
        <f t="shared" si="15"/>
        <v>16942215</v>
      </c>
      <c r="AD29" s="36">
        <f t="shared" si="15"/>
        <v>8648742</v>
      </c>
      <c r="AE29" s="36">
        <f t="shared" si="15"/>
        <v>8628424</v>
      </c>
      <c r="AF29" s="36">
        <f t="shared" si="15"/>
        <v>20212</v>
      </c>
      <c r="AG29" s="36">
        <f t="shared" si="15"/>
        <v>50</v>
      </c>
      <c r="AH29" s="36">
        <f t="shared" si="15"/>
        <v>56</v>
      </c>
      <c r="AI29" s="36">
        <f t="shared" si="15"/>
        <v>8293473</v>
      </c>
      <c r="AJ29" s="36">
        <f t="shared" si="15"/>
        <v>8148094</v>
      </c>
      <c r="AK29" s="36">
        <f t="shared" si="15"/>
        <v>144124</v>
      </c>
      <c r="AL29" s="36">
        <f t="shared" si="15"/>
        <v>310</v>
      </c>
      <c r="AM29" s="36">
        <f t="shared" si="15"/>
        <v>945</v>
      </c>
      <c r="AN29" s="36"/>
      <c r="AO29" s="3">
        <f t="shared" si="4"/>
        <v>0</v>
      </c>
      <c r="AP29" s="3">
        <f t="shared" si="4"/>
        <v>0</v>
      </c>
      <c r="AQ29" s="3">
        <f t="shared" si="4"/>
        <v>0</v>
      </c>
      <c r="AR29" s="3">
        <f t="shared" si="4"/>
        <v>0</v>
      </c>
      <c r="AS29" s="3">
        <f t="shared" si="4"/>
        <v>0</v>
      </c>
      <c r="AT29" s="3">
        <f t="shared" si="4"/>
        <v>0</v>
      </c>
      <c r="AU29" s="3">
        <f t="shared" si="4"/>
        <v>0</v>
      </c>
      <c r="AV29" s="3">
        <f t="shared" si="27"/>
        <v>0</v>
      </c>
      <c r="AW29" s="3">
        <f t="shared" si="28"/>
        <v>0</v>
      </c>
      <c r="AX29" s="3">
        <f t="shared" si="29"/>
        <v>0</v>
      </c>
      <c r="AY29" s="3">
        <f t="shared" si="29"/>
        <v>0</v>
      </c>
    </row>
    <row r="30" spans="1:51" x14ac:dyDescent="0.35">
      <c r="A30" s="2">
        <v>1953</v>
      </c>
      <c r="B30" s="2">
        <v>20</v>
      </c>
      <c r="C30" s="73">
        <v>825704</v>
      </c>
      <c r="D30" s="73">
        <v>417172</v>
      </c>
      <c r="E30" s="73">
        <v>378667</v>
      </c>
      <c r="F30" s="73">
        <v>38149</v>
      </c>
      <c r="G30" s="73">
        <v>56</v>
      </c>
      <c r="H30" s="73">
        <v>300</v>
      </c>
      <c r="I30" s="73">
        <v>408532</v>
      </c>
      <c r="J30" s="73">
        <v>274220</v>
      </c>
      <c r="K30" s="73">
        <v>132734</v>
      </c>
      <c r="L30" s="73">
        <v>288</v>
      </c>
      <c r="M30" s="73">
        <v>1290</v>
      </c>
      <c r="N30" s="30">
        <v>0</v>
      </c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2">
        <v>20</v>
      </c>
      <c r="AC30" s="36">
        <f t="shared" si="15"/>
        <v>17767919</v>
      </c>
      <c r="AD30" s="36">
        <f t="shared" si="15"/>
        <v>9065914</v>
      </c>
      <c r="AE30" s="36">
        <f t="shared" si="15"/>
        <v>9007091</v>
      </c>
      <c r="AF30" s="36">
        <f t="shared" si="15"/>
        <v>58361</v>
      </c>
      <c r="AG30" s="36">
        <f t="shared" si="15"/>
        <v>106</v>
      </c>
      <c r="AH30" s="36">
        <f t="shared" si="15"/>
        <v>356</v>
      </c>
      <c r="AI30" s="36">
        <f t="shared" si="15"/>
        <v>8702005</v>
      </c>
      <c r="AJ30" s="36">
        <f t="shared" si="15"/>
        <v>8422314</v>
      </c>
      <c r="AK30" s="36">
        <f t="shared" si="15"/>
        <v>276858</v>
      </c>
      <c r="AL30" s="36">
        <f t="shared" si="15"/>
        <v>598</v>
      </c>
      <c r="AM30" s="36">
        <f t="shared" si="15"/>
        <v>2235</v>
      </c>
      <c r="AN30" s="36"/>
      <c r="AO30" s="3">
        <f t="shared" si="4"/>
        <v>0</v>
      </c>
      <c r="AP30" s="3">
        <f t="shared" si="4"/>
        <v>0</v>
      </c>
      <c r="AQ30" s="3">
        <f t="shared" si="4"/>
        <v>0</v>
      </c>
      <c r="AR30" s="3">
        <f t="shared" si="4"/>
        <v>0</v>
      </c>
      <c r="AS30" s="3">
        <f t="shared" si="4"/>
        <v>0</v>
      </c>
      <c r="AT30" s="3">
        <f t="shared" si="4"/>
        <v>0</v>
      </c>
      <c r="AU30" s="3">
        <f t="shared" si="4"/>
        <v>0</v>
      </c>
      <c r="AV30" s="3">
        <f t="shared" si="27"/>
        <v>0</v>
      </c>
      <c r="AW30" s="3">
        <f t="shared" si="28"/>
        <v>0</v>
      </c>
      <c r="AX30" s="3">
        <f t="shared" si="29"/>
        <v>0</v>
      </c>
      <c r="AY30" s="3">
        <f t="shared" si="29"/>
        <v>0</v>
      </c>
    </row>
    <row r="31" spans="1:51" x14ac:dyDescent="0.35">
      <c r="A31" s="2">
        <v>1952</v>
      </c>
      <c r="B31" s="2">
        <v>21</v>
      </c>
      <c r="C31" s="73">
        <v>846161</v>
      </c>
      <c r="D31" s="73">
        <v>427496</v>
      </c>
      <c r="E31" s="73">
        <v>342247</v>
      </c>
      <c r="F31" s="73">
        <v>84331</v>
      </c>
      <c r="G31" s="73">
        <v>118</v>
      </c>
      <c r="H31" s="73">
        <v>800</v>
      </c>
      <c r="I31" s="73">
        <v>418665</v>
      </c>
      <c r="J31" s="73">
        <v>226163</v>
      </c>
      <c r="K31" s="73">
        <v>189840</v>
      </c>
      <c r="L31" s="73">
        <v>455</v>
      </c>
      <c r="M31" s="73">
        <v>2207</v>
      </c>
      <c r="N31" s="30">
        <v>0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2">
        <v>21</v>
      </c>
      <c r="AC31" s="36">
        <f t="shared" si="15"/>
        <v>18614080</v>
      </c>
      <c r="AD31" s="36">
        <f t="shared" si="15"/>
        <v>9493410</v>
      </c>
      <c r="AE31" s="36">
        <f t="shared" si="15"/>
        <v>9349338</v>
      </c>
      <c r="AF31" s="36">
        <f t="shared" si="15"/>
        <v>142692</v>
      </c>
      <c r="AG31" s="36">
        <f t="shared" si="15"/>
        <v>224</v>
      </c>
      <c r="AH31" s="36">
        <f t="shared" si="15"/>
        <v>1156</v>
      </c>
      <c r="AI31" s="36">
        <f t="shared" si="15"/>
        <v>9120670</v>
      </c>
      <c r="AJ31" s="36">
        <f t="shared" si="15"/>
        <v>8648477</v>
      </c>
      <c r="AK31" s="36">
        <f t="shared" si="15"/>
        <v>466698</v>
      </c>
      <c r="AL31" s="36">
        <f t="shared" si="15"/>
        <v>1053</v>
      </c>
      <c r="AM31" s="36">
        <f t="shared" si="15"/>
        <v>4442</v>
      </c>
      <c r="AN31" s="36"/>
      <c r="AO31" s="3">
        <f t="shared" si="4"/>
        <v>0</v>
      </c>
      <c r="AP31" s="3">
        <f t="shared" si="4"/>
        <v>0</v>
      </c>
      <c r="AQ31" s="3">
        <f t="shared" si="4"/>
        <v>0</v>
      </c>
      <c r="AR31" s="3">
        <f t="shared" si="4"/>
        <v>0</v>
      </c>
      <c r="AS31" s="3">
        <f t="shared" si="4"/>
        <v>0</v>
      </c>
      <c r="AT31" s="3">
        <f t="shared" si="4"/>
        <v>0</v>
      </c>
      <c r="AU31" s="3">
        <f t="shared" si="4"/>
        <v>0</v>
      </c>
      <c r="AV31" s="3">
        <f t="shared" si="27"/>
        <v>0</v>
      </c>
      <c r="AW31" s="3">
        <f t="shared" si="28"/>
        <v>0</v>
      </c>
      <c r="AX31" s="3">
        <f t="shared" si="29"/>
        <v>0</v>
      </c>
      <c r="AY31" s="3">
        <f t="shared" si="29"/>
        <v>0</v>
      </c>
    </row>
    <row r="32" spans="1:51" x14ac:dyDescent="0.35">
      <c r="A32" s="2">
        <v>1951</v>
      </c>
      <c r="B32" s="2">
        <v>22</v>
      </c>
      <c r="C32" s="73">
        <v>843863</v>
      </c>
      <c r="D32" s="73">
        <v>429956</v>
      </c>
      <c r="E32" s="73">
        <v>288870</v>
      </c>
      <c r="F32" s="73">
        <v>139874</v>
      </c>
      <c r="G32" s="73">
        <v>152</v>
      </c>
      <c r="H32" s="73">
        <v>1060</v>
      </c>
      <c r="I32" s="73">
        <v>413907</v>
      </c>
      <c r="J32" s="73">
        <v>177015</v>
      </c>
      <c r="K32" s="73">
        <v>233165</v>
      </c>
      <c r="L32" s="73">
        <v>588</v>
      </c>
      <c r="M32" s="73">
        <v>3139</v>
      </c>
      <c r="N32" s="30">
        <v>0</v>
      </c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2">
        <v>22</v>
      </c>
      <c r="AC32" s="36">
        <f t="shared" si="15"/>
        <v>19457943</v>
      </c>
      <c r="AD32" s="36">
        <f t="shared" si="15"/>
        <v>9923366</v>
      </c>
      <c r="AE32" s="36">
        <f t="shared" si="15"/>
        <v>9638208</v>
      </c>
      <c r="AF32" s="36">
        <f t="shared" si="15"/>
        <v>282566</v>
      </c>
      <c r="AG32" s="36">
        <f t="shared" si="15"/>
        <v>376</v>
      </c>
      <c r="AH32" s="36">
        <f t="shared" si="15"/>
        <v>2216</v>
      </c>
      <c r="AI32" s="36">
        <f t="shared" si="15"/>
        <v>9534577</v>
      </c>
      <c r="AJ32" s="36">
        <f t="shared" si="15"/>
        <v>8825492</v>
      </c>
      <c r="AK32" s="36">
        <f t="shared" si="15"/>
        <v>699863</v>
      </c>
      <c r="AL32" s="36">
        <f t="shared" si="15"/>
        <v>1641</v>
      </c>
      <c r="AM32" s="36">
        <f t="shared" si="15"/>
        <v>7581</v>
      </c>
      <c r="AN32" s="36"/>
      <c r="AO32" s="3">
        <f t="shared" si="4"/>
        <v>0</v>
      </c>
      <c r="AP32" s="3">
        <f t="shared" si="4"/>
        <v>0</v>
      </c>
      <c r="AQ32" s="3">
        <f t="shared" si="4"/>
        <v>0</v>
      </c>
      <c r="AR32" s="3">
        <f t="shared" si="4"/>
        <v>0</v>
      </c>
      <c r="AS32" s="3">
        <f t="shared" si="4"/>
        <v>0</v>
      </c>
      <c r="AT32" s="3">
        <f t="shared" si="4"/>
        <v>0</v>
      </c>
      <c r="AU32" s="3">
        <f t="shared" si="4"/>
        <v>0</v>
      </c>
      <c r="AV32" s="3">
        <f t="shared" si="27"/>
        <v>0</v>
      </c>
      <c r="AW32" s="3">
        <f t="shared" si="28"/>
        <v>0</v>
      </c>
      <c r="AX32" s="3">
        <f t="shared" si="29"/>
        <v>0</v>
      </c>
      <c r="AY32" s="3">
        <f t="shared" si="29"/>
        <v>0</v>
      </c>
    </row>
    <row r="33" spans="1:51" x14ac:dyDescent="0.35">
      <c r="A33" s="2">
        <v>1950</v>
      </c>
      <c r="B33" s="2">
        <v>23</v>
      </c>
      <c r="C33" s="73">
        <v>881782</v>
      </c>
      <c r="D33" s="73">
        <v>451470</v>
      </c>
      <c r="E33" s="73">
        <v>242846</v>
      </c>
      <c r="F33" s="73">
        <v>207154</v>
      </c>
      <c r="G33" s="73">
        <v>228</v>
      </c>
      <c r="H33" s="73">
        <v>1242</v>
      </c>
      <c r="I33" s="73">
        <v>430312</v>
      </c>
      <c r="J33" s="73">
        <v>145343</v>
      </c>
      <c r="K33" s="73">
        <v>279651</v>
      </c>
      <c r="L33" s="73">
        <v>821</v>
      </c>
      <c r="M33" s="73">
        <v>4497</v>
      </c>
      <c r="N33" s="30">
        <v>0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2">
        <v>23</v>
      </c>
      <c r="AC33" s="36">
        <f t="shared" si="15"/>
        <v>20339725</v>
      </c>
      <c r="AD33" s="36">
        <f t="shared" si="15"/>
        <v>10374836</v>
      </c>
      <c r="AE33" s="36">
        <f t="shared" si="15"/>
        <v>9881054</v>
      </c>
      <c r="AF33" s="36">
        <f t="shared" si="15"/>
        <v>489720</v>
      </c>
      <c r="AG33" s="36">
        <f t="shared" si="15"/>
        <v>604</v>
      </c>
      <c r="AH33" s="36">
        <f t="shared" si="15"/>
        <v>3458</v>
      </c>
      <c r="AI33" s="36">
        <f t="shared" si="15"/>
        <v>9964889</v>
      </c>
      <c r="AJ33" s="36">
        <f t="shared" si="15"/>
        <v>8970835</v>
      </c>
      <c r="AK33" s="36">
        <f t="shared" si="15"/>
        <v>979514</v>
      </c>
      <c r="AL33" s="36">
        <f t="shared" si="15"/>
        <v>2462</v>
      </c>
      <c r="AM33" s="36">
        <f t="shared" si="15"/>
        <v>12078</v>
      </c>
      <c r="AN33" s="36"/>
      <c r="AO33" s="3">
        <f t="shared" si="4"/>
        <v>0</v>
      </c>
      <c r="AP33" s="3">
        <f t="shared" si="4"/>
        <v>0</v>
      </c>
      <c r="AQ33" s="3">
        <f t="shared" si="4"/>
        <v>0</v>
      </c>
      <c r="AR33" s="3">
        <f t="shared" si="4"/>
        <v>0</v>
      </c>
      <c r="AS33" s="3">
        <f t="shared" si="4"/>
        <v>0</v>
      </c>
      <c r="AT33" s="3">
        <f t="shared" si="4"/>
        <v>0</v>
      </c>
      <c r="AU33" s="3">
        <f t="shared" si="4"/>
        <v>0</v>
      </c>
      <c r="AV33" s="3">
        <f t="shared" si="27"/>
        <v>0</v>
      </c>
      <c r="AW33" s="3">
        <f t="shared" si="28"/>
        <v>0</v>
      </c>
      <c r="AX33" s="3">
        <f t="shared" si="29"/>
        <v>0</v>
      </c>
      <c r="AY33" s="3">
        <f t="shared" si="29"/>
        <v>0</v>
      </c>
    </row>
    <row r="34" spans="1:51" x14ac:dyDescent="0.35">
      <c r="A34" s="2">
        <v>1949</v>
      </c>
      <c r="B34" s="2">
        <v>24</v>
      </c>
      <c r="C34" s="73">
        <v>882807</v>
      </c>
      <c r="D34" s="73">
        <v>453673</v>
      </c>
      <c r="E34" s="73">
        <v>197612</v>
      </c>
      <c r="F34" s="73">
        <v>253483</v>
      </c>
      <c r="G34" s="73">
        <v>248</v>
      </c>
      <c r="H34" s="73">
        <v>2330</v>
      </c>
      <c r="I34" s="73">
        <v>429134</v>
      </c>
      <c r="J34" s="73">
        <v>114981</v>
      </c>
      <c r="K34" s="73">
        <v>307436</v>
      </c>
      <c r="L34" s="73">
        <v>1052</v>
      </c>
      <c r="M34" s="73">
        <v>5665</v>
      </c>
      <c r="N34" s="30">
        <v>0</v>
      </c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2">
        <v>24</v>
      </c>
      <c r="AC34" s="36">
        <f t="shared" si="15"/>
        <v>21222532</v>
      </c>
      <c r="AD34" s="36">
        <f t="shared" si="15"/>
        <v>10828509</v>
      </c>
      <c r="AE34" s="36">
        <f t="shared" si="15"/>
        <v>10078666</v>
      </c>
      <c r="AF34" s="36">
        <f t="shared" si="15"/>
        <v>743203</v>
      </c>
      <c r="AG34" s="36">
        <f t="shared" si="15"/>
        <v>852</v>
      </c>
      <c r="AH34" s="36">
        <f t="shared" si="15"/>
        <v>5788</v>
      </c>
      <c r="AI34" s="36">
        <f t="shared" si="15"/>
        <v>10394023</v>
      </c>
      <c r="AJ34" s="36">
        <f t="shared" si="15"/>
        <v>9085816</v>
      </c>
      <c r="AK34" s="36">
        <f t="shared" si="15"/>
        <v>1286950</v>
      </c>
      <c r="AL34" s="36">
        <f t="shared" si="15"/>
        <v>3514</v>
      </c>
      <c r="AM34" s="36">
        <f t="shared" si="15"/>
        <v>17743</v>
      </c>
      <c r="AN34" s="36"/>
      <c r="AO34" s="3">
        <f t="shared" si="4"/>
        <v>0</v>
      </c>
      <c r="AP34" s="3">
        <f t="shared" si="4"/>
        <v>0</v>
      </c>
      <c r="AQ34" s="3">
        <f t="shared" si="4"/>
        <v>0</v>
      </c>
      <c r="AR34" s="3">
        <f t="shared" si="4"/>
        <v>0</v>
      </c>
      <c r="AS34" s="3">
        <f t="shared" si="4"/>
        <v>0</v>
      </c>
      <c r="AT34" s="3">
        <f t="shared" si="4"/>
        <v>0</v>
      </c>
      <c r="AU34" s="3">
        <f t="shared" si="4"/>
        <v>0</v>
      </c>
      <c r="AV34" s="3">
        <f t="shared" si="27"/>
        <v>0</v>
      </c>
      <c r="AW34" s="3">
        <f t="shared" si="28"/>
        <v>0</v>
      </c>
      <c r="AX34" s="3">
        <f t="shared" si="29"/>
        <v>0</v>
      </c>
      <c r="AY34" s="3">
        <f t="shared" si="29"/>
        <v>0</v>
      </c>
    </row>
    <row r="35" spans="1:51" x14ac:dyDescent="0.35">
      <c r="A35" s="2">
        <v>1948</v>
      </c>
      <c r="B35" s="2">
        <v>25</v>
      </c>
      <c r="C35" s="73">
        <v>891687</v>
      </c>
      <c r="D35" s="73">
        <v>459808</v>
      </c>
      <c r="E35" s="73">
        <v>162428</v>
      </c>
      <c r="F35" s="73">
        <v>293583</v>
      </c>
      <c r="G35" s="73">
        <v>345</v>
      </c>
      <c r="H35" s="73">
        <v>3452</v>
      </c>
      <c r="I35" s="73">
        <v>431879</v>
      </c>
      <c r="J35" s="73">
        <v>95793</v>
      </c>
      <c r="K35" s="73">
        <v>327482</v>
      </c>
      <c r="L35" s="73">
        <v>1339</v>
      </c>
      <c r="M35" s="73">
        <v>7265</v>
      </c>
      <c r="N35" s="30">
        <v>0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2">
        <v>25</v>
      </c>
      <c r="AC35" s="36">
        <f t="shared" si="15"/>
        <v>22114219</v>
      </c>
      <c r="AD35" s="36">
        <f t="shared" si="15"/>
        <v>11288317</v>
      </c>
      <c r="AE35" s="36">
        <f t="shared" si="15"/>
        <v>10241094</v>
      </c>
      <c r="AF35" s="36">
        <f t="shared" si="15"/>
        <v>1036786</v>
      </c>
      <c r="AG35" s="36">
        <f t="shared" si="15"/>
        <v>1197</v>
      </c>
      <c r="AH35" s="36">
        <f t="shared" si="15"/>
        <v>9240</v>
      </c>
      <c r="AI35" s="36">
        <f t="shared" si="15"/>
        <v>10825902</v>
      </c>
      <c r="AJ35" s="36">
        <f t="shared" si="15"/>
        <v>9181609</v>
      </c>
      <c r="AK35" s="36">
        <f t="shared" si="15"/>
        <v>1614432</v>
      </c>
      <c r="AL35" s="36">
        <f t="shared" si="15"/>
        <v>4853</v>
      </c>
      <c r="AM35" s="36">
        <f t="shared" si="15"/>
        <v>25008</v>
      </c>
      <c r="AN35" s="36"/>
      <c r="AO35" s="3">
        <f t="shared" si="4"/>
        <v>0</v>
      </c>
      <c r="AP35" s="3">
        <f t="shared" si="4"/>
        <v>0</v>
      </c>
      <c r="AQ35" s="3">
        <f t="shared" si="4"/>
        <v>0</v>
      </c>
      <c r="AR35" s="3">
        <f t="shared" si="4"/>
        <v>0</v>
      </c>
      <c r="AS35" s="3">
        <f t="shared" si="4"/>
        <v>0</v>
      </c>
      <c r="AT35" s="3">
        <f t="shared" si="4"/>
        <v>0</v>
      </c>
      <c r="AU35" s="3">
        <f t="shared" si="4"/>
        <v>0</v>
      </c>
      <c r="AV35" s="3">
        <f t="shared" si="27"/>
        <v>0</v>
      </c>
      <c r="AW35" s="3">
        <f t="shared" si="28"/>
        <v>0</v>
      </c>
      <c r="AX35" s="3">
        <f t="shared" si="29"/>
        <v>0</v>
      </c>
      <c r="AY35" s="3">
        <f t="shared" si="29"/>
        <v>0</v>
      </c>
    </row>
    <row r="36" spans="1:51" x14ac:dyDescent="0.35">
      <c r="A36" s="2">
        <v>1947</v>
      </c>
      <c r="B36" s="2">
        <v>26</v>
      </c>
      <c r="C36" s="73">
        <v>888001</v>
      </c>
      <c r="D36" s="73">
        <v>460309</v>
      </c>
      <c r="E36" s="73">
        <v>131506</v>
      </c>
      <c r="F36" s="73">
        <v>323726</v>
      </c>
      <c r="G36" s="73">
        <v>449</v>
      </c>
      <c r="H36" s="73">
        <v>4628</v>
      </c>
      <c r="I36" s="73">
        <v>427692</v>
      </c>
      <c r="J36" s="73">
        <v>79384</v>
      </c>
      <c r="K36" s="73">
        <v>338021</v>
      </c>
      <c r="L36" s="73">
        <v>1511</v>
      </c>
      <c r="M36" s="73">
        <v>8776</v>
      </c>
      <c r="N36" s="30">
        <v>0</v>
      </c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2">
        <v>26</v>
      </c>
      <c r="AC36" s="36">
        <f t="shared" si="15"/>
        <v>23002220</v>
      </c>
      <c r="AD36" s="36">
        <f t="shared" si="15"/>
        <v>11748626</v>
      </c>
      <c r="AE36" s="36">
        <f t="shared" si="15"/>
        <v>10372600</v>
      </c>
      <c r="AF36" s="36">
        <f t="shared" si="15"/>
        <v>1360512</v>
      </c>
      <c r="AG36" s="36">
        <f t="shared" si="15"/>
        <v>1646</v>
      </c>
      <c r="AH36" s="36">
        <f t="shared" si="15"/>
        <v>13868</v>
      </c>
      <c r="AI36" s="36">
        <f t="shared" si="15"/>
        <v>11253594</v>
      </c>
      <c r="AJ36" s="36">
        <f t="shared" si="15"/>
        <v>9260993</v>
      </c>
      <c r="AK36" s="36">
        <f t="shared" si="15"/>
        <v>1952453</v>
      </c>
      <c r="AL36" s="36">
        <f t="shared" si="15"/>
        <v>6364</v>
      </c>
      <c r="AM36" s="36">
        <f t="shared" si="15"/>
        <v>33784</v>
      </c>
      <c r="AN36" s="36"/>
      <c r="AO36" s="3">
        <f t="shared" si="4"/>
        <v>0</v>
      </c>
      <c r="AP36" s="3">
        <f t="shared" si="4"/>
        <v>0</v>
      </c>
      <c r="AQ36" s="3">
        <f t="shared" si="4"/>
        <v>0</v>
      </c>
      <c r="AR36" s="3">
        <f t="shared" si="4"/>
        <v>0</v>
      </c>
      <c r="AS36" s="3">
        <f t="shared" si="4"/>
        <v>0</v>
      </c>
      <c r="AT36" s="3">
        <f t="shared" si="4"/>
        <v>0</v>
      </c>
      <c r="AU36" s="3">
        <f t="shared" si="4"/>
        <v>0</v>
      </c>
      <c r="AV36" s="3">
        <f t="shared" si="27"/>
        <v>0</v>
      </c>
      <c r="AW36" s="3">
        <f t="shared" si="28"/>
        <v>0</v>
      </c>
      <c r="AX36" s="3">
        <f t="shared" si="29"/>
        <v>0</v>
      </c>
      <c r="AY36" s="3">
        <f t="shared" si="29"/>
        <v>0</v>
      </c>
    </row>
    <row r="37" spans="1:51" x14ac:dyDescent="0.35">
      <c r="A37" s="2">
        <v>1946</v>
      </c>
      <c r="B37" s="2">
        <v>27</v>
      </c>
      <c r="C37" s="73">
        <v>846902</v>
      </c>
      <c r="D37" s="73">
        <v>439007</v>
      </c>
      <c r="E37" s="73">
        <v>105428</v>
      </c>
      <c r="F37" s="73">
        <v>327004</v>
      </c>
      <c r="G37" s="73">
        <v>499</v>
      </c>
      <c r="H37" s="73">
        <v>6076</v>
      </c>
      <c r="I37" s="73">
        <v>407895</v>
      </c>
      <c r="J37" s="73">
        <v>63053</v>
      </c>
      <c r="K37" s="73">
        <v>333251</v>
      </c>
      <c r="L37" s="73">
        <v>1825</v>
      </c>
      <c r="M37" s="73">
        <v>9766</v>
      </c>
      <c r="N37" s="30">
        <v>0</v>
      </c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2">
        <v>27</v>
      </c>
      <c r="AC37" s="36">
        <f t="shared" si="15"/>
        <v>23849122</v>
      </c>
      <c r="AD37" s="36">
        <f t="shared" si="15"/>
        <v>12187633</v>
      </c>
      <c r="AE37" s="36">
        <f t="shared" si="15"/>
        <v>10478028</v>
      </c>
      <c r="AF37" s="36">
        <f t="shared" si="15"/>
        <v>1687516</v>
      </c>
      <c r="AG37" s="36">
        <f t="shared" si="15"/>
        <v>2145</v>
      </c>
      <c r="AH37" s="36">
        <f t="shared" si="15"/>
        <v>19944</v>
      </c>
      <c r="AI37" s="36">
        <f t="shared" si="15"/>
        <v>11661489</v>
      </c>
      <c r="AJ37" s="36">
        <f t="shared" si="15"/>
        <v>9324046</v>
      </c>
      <c r="AK37" s="36">
        <f t="shared" si="15"/>
        <v>2285704</v>
      </c>
      <c r="AL37" s="36">
        <f t="shared" si="15"/>
        <v>8189</v>
      </c>
      <c r="AM37" s="36">
        <f t="shared" si="15"/>
        <v>43550</v>
      </c>
      <c r="AN37" s="36"/>
      <c r="AO37" s="3">
        <f t="shared" si="4"/>
        <v>0</v>
      </c>
      <c r="AP37" s="3">
        <f t="shared" si="4"/>
        <v>0</v>
      </c>
      <c r="AQ37" s="3">
        <f t="shared" si="4"/>
        <v>0</v>
      </c>
      <c r="AR37" s="3">
        <f t="shared" si="4"/>
        <v>0</v>
      </c>
      <c r="AS37" s="3">
        <f t="shared" si="4"/>
        <v>0</v>
      </c>
      <c r="AT37" s="3">
        <f t="shared" si="4"/>
        <v>0</v>
      </c>
      <c r="AU37" s="3">
        <f t="shared" si="4"/>
        <v>0</v>
      </c>
      <c r="AV37" s="3">
        <f t="shared" si="27"/>
        <v>0</v>
      </c>
      <c r="AW37" s="3">
        <f t="shared" si="28"/>
        <v>0</v>
      </c>
      <c r="AX37" s="3">
        <f t="shared" si="29"/>
        <v>0</v>
      </c>
      <c r="AY37" s="3">
        <f t="shared" si="29"/>
        <v>0</v>
      </c>
    </row>
    <row r="38" spans="1:51" x14ac:dyDescent="0.35">
      <c r="A38" s="2">
        <v>1945</v>
      </c>
      <c r="B38" s="2">
        <v>28</v>
      </c>
      <c r="C38" s="73">
        <v>644986</v>
      </c>
      <c r="D38" s="73">
        <v>334713</v>
      </c>
      <c r="E38" s="73">
        <v>71057</v>
      </c>
      <c r="F38" s="73">
        <v>257957</v>
      </c>
      <c r="G38" s="73">
        <v>425</v>
      </c>
      <c r="H38" s="73">
        <v>5274</v>
      </c>
      <c r="I38" s="73">
        <v>310273</v>
      </c>
      <c r="J38" s="73">
        <v>42696</v>
      </c>
      <c r="K38" s="73">
        <v>257790</v>
      </c>
      <c r="L38" s="73">
        <v>1624</v>
      </c>
      <c r="M38" s="73">
        <v>8163</v>
      </c>
      <c r="N38" s="30">
        <v>0</v>
      </c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2">
        <v>28</v>
      </c>
      <c r="AC38" s="36">
        <f t="shared" si="15"/>
        <v>24494108</v>
      </c>
      <c r="AD38" s="36">
        <f t="shared" si="15"/>
        <v>12522346</v>
      </c>
      <c r="AE38" s="36">
        <f t="shared" si="15"/>
        <v>10549085</v>
      </c>
      <c r="AF38" s="36">
        <f t="shared" si="15"/>
        <v>1945473</v>
      </c>
      <c r="AG38" s="36">
        <f t="shared" si="15"/>
        <v>2570</v>
      </c>
      <c r="AH38" s="36">
        <f t="shared" si="15"/>
        <v>25218</v>
      </c>
      <c r="AI38" s="36">
        <f t="shared" si="15"/>
        <v>11971762</v>
      </c>
      <c r="AJ38" s="36">
        <f t="shared" si="15"/>
        <v>9366742</v>
      </c>
      <c r="AK38" s="36">
        <f t="shared" si="15"/>
        <v>2543494</v>
      </c>
      <c r="AL38" s="36">
        <f t="shared" si="15"/>
        <v>9813</v>
      </c>
      <c r="AM38" s="36">
        <f t="shared" si="15"/>
        <v>51713</v>
      </c>
      <c r="AN38" s="36"/>
      <c r="AO38" s="3">
        <f t="shared" si="4"/>
        <v>0</v>
      </c>
      <c r="AP38" s="3">
        <f t="shared" si="4"/>
        <v>1</v>
      </c>
      <c r="AQ38" s="3">
        <f t="shared" si="4"/>
        <v>0</v>
      </c>
      <c r="AR38" s="3">
        <f t="shared" si="4"/>
        <v>0</v>
      </c>
      <c r="AS38" s="3">
        <f t="shared" si="4"/>
        <v>0</v>
      </c>
      <c r="AT38" s="3">
        <f t="shared" si="4"/>
        <v>0</v>
      </c>
      <c r="AU38" s="3">
        <f t="shared" si="4"/>
        <v>0</v>
      </c>
      <c r="AV38" s="3">
        <f t="shared" si="27"/>
        <v>0</v>
      </c>
      <c r="AW38" s="3">
        <f t="shared" si="28"/>
        <v>0</v>
      </c>
      <c r="AX38" s="3">
        <f t="shared" si="29"/>
        <v>0</v>
      </c>
      <c r="AY38" s="3">
        <f t="shared" si="29"/>
        <v>0</v>
      </c>
    </row>
    <row r="39" spans="1:51" x14ac:dyDescent="0.35">
      <c r="A39" s="2">
        <v>1944</v>
      </c>
      <c r="B39" s="2">
        <v>29</v>
      </c>
      <c r="C39" s="73">
        <v>639696</v>
      </c>
      <c r="D39" s="73">
        <v>332457</v>
      </c>
      <c r="E39" s="73">
        <v>62433</v>
      </c>
      <c r="F39" s="73">
        <v>263481</v>
      </c>
      <c r="G39" s="73">
        <v>482</v>
      </c>
      <c r="H39" s="73">
        <v>6061</v>
      </c>
      <c r="I39" s="73">
        <v>307239</v>
      </c>
      <c r="J39" s="73">
        <v>37733</v>
      </c>
      <c r="K39" s="73">
        <v>259293</v>
      </c>
      <c r="L39" s="73">
        <v>1841</v>
      </c>
      <c r="M39" s="73">
        <v>8372</v>
      </c>
      <c r="N39" s="30">
        <v>0</v>
      </c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2">
        <v>29</v>
      </c>
      <c r="AC39" s="36">
        <f t="shared" si="15"/>
        <v>25133804</v>
      </c>
      <c r="AD39" s="36">
        <f t="shared" si="15"/>
        <v>12854803</v>
      </c>
      <c r="AE39" s="36">
        <f t="shared" si="15"/>
        <v>10611518</v>
      </c>
      <c r="AF39" s="36">
        <f t="shared" si="15"/>
        <v>2208954</v>
      </c>
      <c r="AG39" s="36">
        <f t="shared" si="15"/>
        <v>3052</v>
      </c>
      <c r="AH39" s="36">
        <f t="shared" si="15"/>
        <v>31279</v>
      </c>
      <c r="AI39" s="36">
        <f t="shared" si="15"/>
        <v>12279001</v>
      </c>
      <c r="AJ39" s="36">
        <f t="shared" si="15"/>
        <v>9404475</v>
      </c>
      <c r="AK39" s="36">
        <f t="shared" si="15"/>
        <v>2802787</v>
      </c>
      <c r="AL39" s="36">
        <f t="shared" si="15"/>
        <v>11654</v>
      </c>
      <c r="AM39" s="36">
        <f t="shared" si="15"/>
        <v>60085</v>
      </c>
      <c r="AN39" s="36"/>
      <c r="AO39" s="3">
        <f t="shared" si="4"/>
        <v>0</v>
      </c>
      <c r="AP39" s="3">
        <f t="shared" si="4"/>
        <v>0</v>
      </c>
      <c r="AQ39" s="3">
        <f t="shared" si="4"/>
        <v>0</v>
      </c>
      <c r="AR39" s="3">
        <f t="shared" si="4"/>
        <v>0</v>
      </c>
      <c r="AS39" s="3">
        <f t="shared" si="4"/>
        <v>0</v>
      </c>
      <c r="AT39" s="3">
        <f t="shared" si="4"/>
        <v>0</v>
      </c>
      <c r="AU39" s="3">
        <f t="shared" si="4"/>
        <v>0</v>
      </c>
      <c r="AV39" s="3">
        <f t="shared" si="27"/>
        <v>0</v>
      </c>
      <c r="AW39" s="3">
        <f t="shared" si="28"/>
        <v>0</v>
      </c>
      <c r="AX39" s="3">
        <f t="shared" si="29"/>
        <v>0</v>
      </c>
      <c r="AY39" s="3">
        <f t="shared" si="29"/>
        <v>0</v>
      </c>
    </row>
    <row r="40" spans="1:51" x14ac:dyDescent="0.35">
      <c r="A40" s="2">
        <v>1943</v>
      </c>
      <c r="B40" s="2">
        <v>30</v>
      </c>
      <c r="C40" s="73">
        <v>633582</v>
      </c>
      <c r="D40" s="73">
        <v>329867</v>
      </c>
      <c r="E40" s="73">
        <v>56212</v>
      </c>
      <c r="F40" s="73">
        <v>266607</v>
      </c>
      <c r="G40" s="73">
        <v>538</v>
      </c>
      <c r="H40" s="73">
        <v>6510</v>
      </c>
      <c r="I40" s="73">
        <v>303715</v>
      </c>
      <c r="J40" s="73">
        <v>33618</v>
      </c>
      <c r="K40" s="73">
        <v>259009</v>
      </c>
      <c r="L40" s="73">
        <v>1983</v>
      </c>
      <c r="M40" s="73">
        <v>9105</v>
      </c>
      <c r="N40" s="30">
        <v>0</v>
      </c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2">
        <v>30</v>
      </c>
      <c r="AC40" s="36">
        <f t="shared" si="15"/>
        <v>25767386</v>
      </c>
      <c r="AD40" s="36">
        <f t="shared" si="15"/>
        <v>13184670</v>
      </c>
      <c r="AE40" s="36">
        <f t="shared" si="15"/>
        <v>10667730</v>
      </c>
      <c r="AF40" s="36">
        <f t="shared" si="15"/>
        <v>2475561</v>
      </c>
      <c r="AG40" s="36">
        <f t="shared" si="15"/>
        <v>3590</v>
      </c>
      <c r="AH40" s="36">
        <f t="shared" si="15"/>
        <v>37789</v>
      </c>
      <c r="AI40" s="36">
        <f t="shared" si="15"/>
        <v>12582716</v>
      </c>
      <c r="AJ40" s="36">
        <f t="shared" si="15"/>
        <v>9438093</v>
      </c>
      <c r="AK40" s="36">
        <f t="shared" si="15"/>
        <v>3061796</v>
      </c>
      <c r="AL40" s="36">
        <f t="shared" si="15"/>
        <v>13637</v>
      </c>
      <c r="AM40" s="36">
        <f t="shared" si="15"/>
        <v>69190</v>
      </c>
      <c r="AN40" s="36"/>
      <c r="AO40" s="3">
        <f t="shared" si="4"/>
        <v>1</v>
      </c>
      <c r="AP40" s="3">
        <f t="shared" si="4"/>
        <v>0</v>
      </c>
      <c r="AQ40" s="3">
        <f t="shared" si="4"/>
        <v>0</v>
      </c>
      <c r="AR40" s="3">
        <f t="shared" si="4"/>
        <v>0</v>
      </c>
      <c r="AS40" s="3">
        <f t="shared" si="4"/>
        <v>0</v>
      </c>
      <c r="AT40" s="3">
        <f t="shared" si="4"/>
        <v>0</v>
      </c>
      <c r="AU40" s="3">
        <f t="shared" si="4"/>
        <v>0</v>
      </c>
      <c r="AV40" s="3">
        <f t="shared" si="27"/>
        <v>0</v>
      </c>
      <c r="AW40" s="3">
        <f t="shared" si="28"/>
        <v>0</v>
      </c>
      <c r="AX40" s="3">
        <f t="shared" si="29"/>
        <v>0</v>
      </c>
      <c r="AY40" s="3">
        <f t="shared" si="29"/>
        <v>0</v>
      </c>
    </row>
    <row r="41" spans="1:51" x14ac:dyDescent="0.35">
      <c r="A41" s="2">
        <v>1942</v>
      </c>
      <c r="B41" s="2">
        <v>31</v>
      </c>
      <c r="C41" s="73">
        <v>594065</v>
      </c>
      <c r="D41" s="73">
        <v>310668</v>
      </c>
      <c r="E41" s="73">
        <v>49308</v>
      </c>
      <c r="F41" s="73">
        <v>254435</v>
      </c>
      <c r="G41" s="73">
        <v>595</v>
      </c>
      <c r="H41" s="73">
        <v>6330</v>
      </c>
      <c r="I41" s="73">
        <v>283397</v>
      </c>
      <c r="J41" s="73">
        <v>28979</v>
      </c>
      <c r="K41" s="73">
        <v>243515</v>
      </c>
      <c r="L41" s="73">
        <v>2127</v>
      </c>
      <c r="M41" s="73">
        <v>8776</v>
      </c>
      <c r="N41" s="30">
        <v>0</v>
      </c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2">
        <v>31</v>
      </c>
      <c r="AC41" s="36">
        <f t="shared" si="15"/>
        <v>26361451</v>
      </c>
      <c r="AD41" s="36">
        <f t="shared" si="15"/>
        <v>13495338</v>
      </c>
      <c r="AE41" s="36">
        <f t="shared" si="15"/>
        <v>10717038</v>
      </c>
      <c r="AF41" s="36">
        <f t="shared" si="15"/>
        <v>2729996</v>
      </c>
      <c r="AG41" s="36">
        <f t="shared" si="15"/>
        <v>4185</v>
      </c>
      <c r="AH41" s="36">
        <f t="shared" si="15"/>
        <v>44119</v>
      </c>
      <c r="AI41" s="36">
        <f t="shared" si="15"/>
        <v>12866113</v>
      </c>
      <c r="AJ41" s="36">
        <f t="shared" si="15"/>
        <v>9467072</v>
      </c>
      <c r="AK41" s="36">
        <f t="shared" si="15"/>
        <v>3305311</v>
      </c>
      <c r="AL41" s="36">
        <f t="shared" si="15"/>
        <v>15764</v>
      </c>
      <c r="AM41" s="36">
        <f t="shared" si="15"/>
        <v>77966</v>
      </c>
      <c r="AN41" s="36"/>
      <c r="AO41" s="3">
        <f t="shared" si="4"/>
        <v>0</v>
      </c>
      <c r="AP41" s="3">
        <f t="shared" si="4"/>
        <v>0</v>
      </c>
      <c r="AQ41" s="3">
        <f t="shared" si="4"/>
        <v>0</v>
      </c>
      <c r="AR41" s="3">
        <f t="shared" si="4"/>
        <v>0</v>
      </c>
      <c r="AS41" s="3">
        <f t="shared" si="4"/>
        <v>0</v>
      </c>
      <c r="AT41" s="3">
        <f t="shared" si="4"/>
        <v>0</v>
      </c>
      <c r="AU41" s="3">
        <f t="shared" si="4"/>
        <v>0</v>
      </c>
      <c r="AV41" s="3">
        <f t="shared" si="27"/>
        <v>0</v>
      </c>
      <c r="AW41" s="3">
        <f t="shared" si="28"/>
        <v>0</v>
      </c>
      <c r="AX41" s="3">
        <f t="shared" si="29"/>
        <v>0</v>
      </c>
      <c r="AY41" s="3">
        <f t="shared" si="29"/>
        <v>0</v>
      </c>
    </row>
    <row r="42" spans="1:51" x14ac:dyDescent="0.35">
      <c r="A42" s="2">
        <v>1941</v>
      </c>
      <c r="B42" s="2">
        <v>32</v>
      </c>
      <c r="C42" s="73">
        <v>539309</v>
      </c>
      <c r="D42" s="73">
        <v>282275</v>
      </c>
      <c r="E42" s="73">
        <v>43538</v>
      </c>
      <c r="F42" s="73">
        <v>232449</v>
      </c>
      <c r="G42" s="73">
        <v>708</v>
      </c>
      <c r="H42" s="73">
        <v>5580</v>
      </c>
      <c r="I42" s="73">
        <v>257034</v>
      </c>
      <c r="J42" s="73">
        <v>24443</v>
      </c>
      <c r="K42" s="73">
        <v>222160</v>
      </c>
      <c r="L42" s="73">
        <v>2195</v>
      </c>
      <c r="M42" s="73">
        <v>8236</v>
      </c>
      <c r="N42" s="30">
        <v>0</v>
      </c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2">
        <v>32</v>
      </c>
      <c r="AC42" s="36">
        <f t="shared" si="15"/>
        <v>26900760</v>
      </c>
      <c r="AD42" s="36">
        <f t="shared" si="15"/>
        <v>13777613</v>
      </c>
      <c r="AE42" s="36">
        <f t="shared" si="15"/>
        <v>10760576</v>
      </c>
      <c r="AF42" s="36">
        <f t="shared" si="15"/>
        <v>2962445</v>
      </c>
      <c r="AG42" s="36">
        <f t="shared" si="15"/>
        <v>4893</v>
      </c>
      <c r="AH42" s="36">
        <f t="shared" si="15"/>
        <v>49699</v>
      </c>
      <c r="AI42" s="36">
        <f t="shared" si="15"/>
        <v>13123147</v>
      </c>
      <c r="AJ42" s="36">
        <f t="shared" si="15"/>
        <v>9491515</v>
      </c>
      <c r="AK42" s="36">
        <f t="shared" si="15"/>
        <v>3527471</v>
      </c>
      <c r="AL42" s="36">
        <f t="shared" si="15"/>
        <v>17959</v>
      </c>
      <c r="AM42" s="36">
        <f t="shared" si="15"/>
        <v>86202</v>
      </c>
      <c r="AN42" s="36"/>
      <c r="AO42" s="3">
        <f t="shared" si="4"/>
        <v>0</v>
      </c>
      <c r="AP42" s="3">
        <f t="shared" si="4"/>
        <v>0</v>
      </c>
      <c r="AQ42" s="3">
        <f t="shared" si="4"/>
        <v>0</v>
      </c>
      <c r="AR42" s="3">
        <f t="shared" si="4"/>
        <v>0</v>
      </c>
      <c r="AS42" s="3">
        <f t="shared" si="4"/>
        <v>0</v>
      </c>
      <c r="AT42" s="3">
        <f t="shared" si="4"/>
        <v>0</v>
      </c>
      <c r="AU42" s="3">
        <f t="shared" si="4"/>
        <v>1</v>
      </c>
      <c r="AV42" s="3">
        <f t="shared" si="27"/>
        <v>0</v>
      </c>
      <c r="AW42" s="3">
        <f t="shared" si="28"/>
        <v>0</v>
      </c>
      <c r="AX42" s="3">
        <f t="shared" si="29"/>
        <v>0</v>
      </c>
      <c r="AY42" s="3">
        <f t="shared" si="29"/>
        <v>0</v>
      </c>
    </row>
    <row r="43" spans="1:51" x14ac:dyDescent="0.35">
      <c r="A43" s="2">
        <v>1940</v>
      </c>
      <c r="B43" s="2">
        <v>33</v>
      </c>
      <c r="C43" s="73">
        <v>571581</v>
      </c>
      <c r="D43" s="73">
        <v>298357</v>
      </c>
      <c r="E43" s="73">
        <v>44521</v>
      </c>
      <c r="F43" s="73">
        <v>247092</v>
      </c>
      <c r="G43" s="73">
        <v>685</v>
      </c>
      <c r="H43" s="73">
        <v>6059</v>
      </c>
      <c r="I43" s="73">
        <v>273224</v>
      </c>
      <c r="J43" s="73">
        <v>25132</v>
      </c>
      <c r="K43" s="73">
        <v>236705</v>
      </c>
      <c r="L43" s="73">
        <v>2625</v>
      </c>
      <c r="M43" s="73">
        <v>8762</v>
      </c>
      <c r="N43" s="30">
        <v>0</v>
      </c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2">
        <v>33</v>
      </c>
      <c r="AC43" s="36">
        <f t="shared" si="15"/>
        <v>27472341</v>
      </c>
      <c r="AD43" s="36">
        <f t="shared" si="15"/>
        <v>14075970</v>
      </c>
      <c r="AE43" s="36">
        <f t="shared" si="15"/>
        <v>10805097</v>
      </c>
      <c r="AF43" s="36">
        <f t="shared" si="15"/>
        <v>3209537</v>
      </c>
      <c r="AG43" s="36">
        <f t="shared" si="15"/>
        <v>5578</v>
      </c>
      <c r="AH43" s="36">
        <f t="shared" si="15"/>
        <v>55758</v>
      </c>
      <c r="AI43" s="36">
        <f t="shared" si="15"/>
        <v>13396371</v>
      </c>
      <c r="AJ43" s="36">
        <f t="shared" si="15"/>
        <v>9516647</v>
      </c>
      <c r="AK43" s="36">
        <f t="shared" si="15"/>
        <v>3764176</v>
      </c>
      <c r="AL43" s="36">
        <f t="shared" si="15"/>
        <v>20584</v>
      </c>
      <c r="AM43" s="36">
        <f t="shared" si="15"/>
        <v>94964</v>
      </c>
      <c r="AN43" s="36"/>
      <c r="AO43" s="3">
        <f t="shared" si="4"/>
        <v>0</v>
      </c>
      <c r="AP43" s="3">
        <f t="shared" si="4"/>
        <v>0</v>
      </c>
      <c r="AQ43" s="3">
        <f t="shared" si="4"/>
        <v>0</v>
      </c>
      <c r="AR43" s="3">
        <f t="shared" si="4"/>
        <v>0</v>
      </c>
      <c r="AS43" s="3">
        <f t="shared" si="4"/>
        <v>0</v>
      </c>
      <c r="AT43" s="3">
        <f t="shared" si="4"/>
        <v>0</v>
      </c>
      <c r="AU43" s="3">
        <f t="shared" si="4"/>
        <v>0</v>
      </c>
      <c r="AV43" s="3">
        <f t="shared" si="27"/>
        <v>0</v>
      </c>
      <c r="AW43" s="3">
        <f t="shared" si="28"/>
        <v>0</v>
      </c>
      <c r="AX43" s="3">
        <f t="shared" si="29"/>
        <v>0</v>
      </c>
      <c r="AY43" s="3">
        <f t="shared" si="29"/>
        <v>0</v>
      </c>
    </row>
    <row r="44" spans="1:51" x14ac:dyDescent="0.35">
      <c r="A44" s="2">
        <v>1939</v>
      </c>
      <c r="B44" s="2">
        <v>34</v>
      </c>
      <c r="C44" s="73">
        <v>612422</v>
      </c>
      <c r="D44" s="73">
        <v>316975</v>
      </c>
      <c r="E44" s="73">
        <v>45647</v>
      </c>
      <c r="F44" s="73">
        <v>264163</v>
      </c>
      <c r="G44" s="73">
        <v>781</v>
      </c>
      <c r="H44" s="73">
        <v>6384</v>
      </c>
      <c r="I44" s="73">
        <v>295447</v>
      </c>
      <c r="J44" s="73">
        <v>25560</v>
      </c>
      <c r="K44" s="73">
        <v>257567</v>
      </c>
      <c r="L44" s="73">
        <v>3157</v>
      </c>
      <c r="M44" s="73">
        <v>9163</v>
      </c>
      <c r="N44" s="30">
        <v>0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2">
        <v>34</v>
      </c>
      <c r="AC44" s="36">
        <f t="shared" si="15"/>
        <v>28084763</v>
      </c>
      <c r="AD44" s="36">
        <f t="shared" si="15"/>
        <v>14392945</v>
      </c>
      <c r="AE44" s="36">
        <f t="shared" si="15"/>
        <v>10850744</v>
      </c>
      <c r="AF44" s="36">
        <f t="shared" si="15"/>
        <v>3473700</v>
      </c>
      <c r="AG44" s="36">
        <f t="shared" si="15"/>
        <v>6359</v>
      </c>
      <c r="AH44" s="36">
        <f t="shared" si="15"/>
        <v>62142</v>
      </c>
      <c r="AI44" s="36">
        <f t="shared" si="15"/>
        <v>13691818</v>
      </c>
      <c r="AJ44" s="36">
        <f t="shared" si="15"/>
        <v>9542207</v>
      </c>
      <c r="AK44" s="36">
        <f t="shared" si="15"/>
        <v>4021743</v>
      </c>
      <c r="AL44" s="36">
        <f t="shared" si="15"/>
        <v>23741</v>
      </c>
      <c r="AM44" s="36">
        <f t="shared" si="15"/>
        <v>104127</v>
      </c>
      <c r="AN44" s="36"/>
      <c r="AO44" s="3">
        <f t="shared" si="4"/>
        <v>0</v>
      </c>
      <c r="AP44" s="3">
        <f t="shared" si="4"/>
        <v>0</v>
      </c>
      <c r="AQ44" s="3">
        <f t="shared" si="4"/>
        <v>0</v>
      </c>
      <c r="AR44" s="3">
        <f t="shared" si="4"/>
        <v>0</v>
      </c>
      <c r="AS44" s="3">
        <f t="shared" si="4"/>
        <v>0</v>
      </c>
      <c r="AT44" s="3">
        <f t="shared" si="4"/>
        <v>0</v>
      </c>
      <c r="AU44" s="3">
        <f t="shared" si="4"/>
        <v>0</v>
      </c>
      <c r="AV44" s="3">
        <f t="shared" si="27"/>
        <v>0</v>
      </c>
      <c r="AW44" s="3">
        <f t="shared" si="28"/>
        <v>0</v>
      </c>
      <c r="AX44" s="3">
        <f t="shared" si="29"/>
        <v>0</v>
      </c>
      <c r="AY44" s="3">
        <f t="shared" si="29"/>
        <v>0</v>
      </c>
    </row>
    <row r="45" spans="1:51" x14ac:dyDescent="0.35">
      <c r="A45" s="2">
        <v>1938</v>
      </c>
      <c r="B45" s="2">
        <v>35</v>
      </c>
      <c r="C45" s="73">
        <v>613467</v>
      </c>
      <c r="D45" s="73">
        <v>317134</v>
      </c>
      <c r="E45" s="73">
        <v>44001</v>
      </c>
      <c r="F45" s="73">
        <v>265214</v>
      </c>
      <c r="G45" s="73">
        <v>1005</v>
      </c>
      <c r="H45" s="73">
        <v>6914</v>
      </c>
      <c r="I45" s="73">
        <v>296333</v>
      </c>
      <c r="J45" s="73">
        <v>24857</v>
      </c>
      <c r="K45" s="73">
        <v>258058</v>
      </c>
      <c r="L45" s="73">
        <v>3819</v>
      </c>
      <c r="M45" s="73">
        <v>9599</v>
      </c>
      <c r="N45" s="30">
        <v>0</v>
      </c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2">
        <v>35</v>
      </c>
      <c r="AC45" s="36">
        <f t="shared" si="15"/>
        <v>28698230</v>
      </c>
      <c r="AD45" s="36">
        <f t="shared" si="15"/>
        <v>14710079</v>
      </c>
      <c r="AE45" s="36">
        <f t="shared" si="15"/>
        <v>10894745</v>
      </c>
      <c r="AF45" s="36">
        <f t="shared" si="15"/>
        <v>3738914</v>
      </c>
      <c r="AG45" s="36">
        <f t="shared" si="15"/>
        <v>7364</v>
      </c>
      <c r="AH45" s="36">
        <f t="shared" si="15"/>
        <v>69056</v>
      </c>
      <c r="AI45" s="36">
        <f t="shared" si="15"/>
        <v>13988151</v>
      </c>
      <c r="AJ45" s="36">
        <f t="shared" si="15"/>
        <v>9567064</v>
      </c>
      <c r="AK45" s="36">
        <f t="shared" si="15"/>
        <v>4279801</v>
      </c>
      <c r="AL45" s="36">
        <f t="shared" si="15"/>
        <v>27560</v>
      </c>
      <c r="AM45" s="36">
        <f t="shared" si="15"/>
        <v>113726</v>
      </c>
      <c r="AN45" s="36"/>
      <c r="AO45" s="3">
        <f t="shared" si="4"/>
        <v>0</v>
      </c>
      <c r="AP45" s="3">
        <f t="shared" si="4"/>
        <v>0</v>
      </c>
      <c r="AQ45" s="3">
        <f t="shared" si="4"/>
        <v>0</v>
      </c>
      <c r="AR45" s="3">
        <f t="shared" si="4"/>
        <v>0</v>
      </c>
      <c r="AS45" s="3">
        <f t="shared" si="4"/>
        <v>0</v>
      </c>
      <c r="AT45" s="3">
        <f t="shared" si="4"/>
        <v>0</v>
      </c>
      <c r="AU45" s="3">
        <f t="shared" si="4"/>
        <v>0</v>
      </c>
      <c r="AV45" s="3">
        <f t="shared" si="27"/>
        <v>0</v>
      </c>
      <c r="AW45" s="3">
        <f t="shared" si="28"/>
        <v>0</v>
      </c>
      <c r="AX45" s="3">
        <f t="shared" si="29"/>
        <v>0</v>
      </c>
      <c r="AY45" s="3">
        <f t="shared" si="29"/>
        <v>0</v>
      </c>
    </row>
    <row r="46" spans="1:51" x14ac:dyDescent="0.35">
      <c r="A46" s="2">
        <v>1937</v>
      </c>
      <c r="B46" s="2">
        <v>36</v>
      </c>
      <c r="C46" s="73">
        <v>617743</v>
      </c>
      <c r="D46" s="73">
        <v>318406</v>
      </c>
      <c r="E46" s="73">
        <v>43471</v>
      </c>
      <c r="F46" s="73">
        <v>266764</v>
      </c>
      <c r="G46" s="73">
        <v>1101</v>
      </c>
      <c r="H46" s="73">
        <v>7070</v>
      </c>
      <c r="I46" s="73">
        <v>299337</v>
      </c>
      <c r="J46" s="73">
        <v>24476</v>
      </c>
      <c r="K46" s="73">
        <v>261007</v>
      </c>
      <c r="L46" s="73">
        <v>4136</v>
      </c>
      <c r="M46" s="73">
        <v>9718</v>
      </c>
      <c r="N46" s="30">
        <v>0</v>
      </c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2">
        <v>36</v>
      </c>
      <c r="AC46" s="36">
        <f t="shared" si="15"/>
        <v>29315973</v>
      </c>
      <c r="AD46" s="36">
        <f t="shared" si="15"/>
        <v>15028485</v>
      </c>
      <c r="AE46" s="36">
        <f t="shared" si="15"/>
        <v>10938216</v>
      </c>
      <c r="AF46" s="36">
        <f t="shared" si="15"/>
        <v>4005678</v>
      </c>
      <c r="AG46" s="36">
        <f t="shared" si="15"/>
        <v>8465</v>
      </c>
      <c r="AH46" s="36">
        <f t="shared" si="15"/>
        <v>76126</v>
      </c>
      <c r="AI46" s="36">
        <f t="shared" si="15"/>
        <v>14287488</v>
      </c>
      <c r="AJ46" s="36">
        <f t="shared" si="15"/>
        <v>9591540</v>
      </c>
      <c r="AK46" s="36">
        <f t="shared" si="15"/>
        <v>4540808</v>
      </c>
      <c r="AL46" s="36">
        <f t="shared" si="15"/>
        <v>31696</v>
      </c>
      <c r="AM46" s="36">
        <f t="shared" si="15"/>
        <v>123444</v>
      </c>
      <c r="AN46" s="36"/>
      <c r="AO46" s="3">
        <f t="shared" si="4"/>
        <v>0</v>
      </c>
      <c r="AP46" s="3">
        <f t="shared" si="4"/>
        <v>0</v>
      </c>
      <c r="AQ46" s="3">
        <f t="shared" si="4"/>
        <v>0</v>
      </c>
      <c r="AR46" s="3">
        <f t="shared" si="4"/>
        <v>0</v>
      </c>
      <c r="AS46" s="3">
        <f t="shared" si="4"/>
        <v>0</v>
      </c>
      <c r="AT46" s="3">
        <f t="shared" si="4"/>
        <v>0</v>
      </c>
      <c r="AU46" s="3">
        <f t="shared" si="4"/>
        <v>0</v>
      </c>
      <c r="AV46" s="3">
        <f t="shared" si="27"/>
        <v>0</v>
      </c>
      <c r="AW46" s="3">
        <f t="shared" si="28"/>
        <v>0</v>
      </c>
      <c r="AX46" s="3">
        <f t="shared" si="29"/>
        <v>0</v>
      </c>
      <c r="AY46" s="3">
        <f t="shared" si="29"/>
        <v>0</v>
      </c>
    </row>
    <row r="47" spans="1:51" x14ac:dyDescent="0.35">
      <c r="A47" s="2">
        <v>1936</v>
      </c>
      <c r="B47" s="2">
        <v>37</v>
      </c>
      <c r="C47" s="73">
        <v>631223</v>
      </c>
      <c r="D47" s="73">
        <v>324567</v>
      </c>
      <c r="E47" s="73">
        <v>43544</v>
      </c>
      <c r="F47" s="73">
        <v>272419</v>
      </c>
      <c r="G47" s="73">
        <v>1235</v>
      </c>
      <c r="H47" s="73">
        <v>7369</v>
      </c>
      <c r="I47" s="73">
        <v>306656</v>
      </c>
      <c r="J47" s="73">
        <v>24609</v>
      </c>
      <c r="K47" s="73">
        <v>267040</v>
      </c>
      <c r="L47" s="73">
        <v>5028</v>
      </c>
      <c r="M47" s="73">
        <v>9979</v>
      </c>
      <c r="N47" s="30">
        <v>0</v>
      </c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2">
        <v>37</v>
      </c>
      <c r="AC47" s="36">
        <f t="shared" si="15"/>
        <v>29947196</v>
      </c>
      <c r="AD47" s="36">
        <f t="shared" si="15"/>
        <v>15353052</v>
      </c>
      <c r="AE47" s="36">
        <f t="shared" si="15"/>
        <v>10981760</v>
      </c>
      <c r="AF47" s="36">
        <f t="shared" si="15"/>
        <v>4278097</v>
      </c>
      <c r="AG47" s="36">
        <f t="shared" si="15"/>
        <v>9700</v>
      </c>
      <c r="AH47" s="36">
        <f t="shared" ref="AH47:AM89" si="30">AH46+H47</f>
        <v>83495</v>
      </c>
      <c r="AI47" s="36">
        <f t="shared" si="30"/>
        <v>14594144</v>
      </c>
      <c r="AJ47" s="36">
        <f t="shared" si="30"/>
        <v>9616149</v>
      </c>
      <c r="AK47" s="36">
        <f t="shared" si="30"/>
        <v>4807848</v>
      </c>
      <c r="AL47" s="36">
        <f t="shared" si="30"/>
        <v>36724</v>
      </c>
      <c r="AM47" s="36">
        <f t="shared" si="30"/>
        <v>133423</v>
      </c>
      <c r="AN47" s="36"/>
      <c r="AO47" s="3">
        <f t="shared" si="4"/>
        <v>0</v>
      </c>
      <c r="AP47" s="3">
        <f t="shared" si="4"/>
        <v>0</v>
      </c>
      <c r="AQ47" s="3">
        <f t="shared" si="4"/>
        <v>0</v>
      </c>
      <c r="AR47" s="3">
        <f t="shared" si="4"/>
        <v>0</v>
      </c>
      <c r="AS47" s="3">
        <f t="shared" si="4"/>
        <v>0</v>
      </c>
      <c r="AT47" s="3">
        <f t="shared" si="4"/>
        <v>0</v>
      </c>
      <c r="AU47" s="3">
        <f t="shared" si="4"/>
        <v>0</v>
      </c>
      <c r="AV47" s="3">
        <f t="shared" si="27"/>
        <v>0</v>
      </c>
      <c r="AW47" s="3">
        <f t="shared" si="28"/>
        <v>0</v>
      </c>
      <c r="AX47" s="3">
        <f t="shared" si="29"/>
        <v>0</v>
      </c>
      <c r="AY47" s="3">
        <f t="shared" si="29"/>
        <v>0</v>
      </c>
    </row>
    <row r="48" spans="1:51" x14ac:dyDescent="0.35">
      <c r="A48" s="2">
        <v>1935</v>
      </c>
      <c r="B48" s="2">
        <v>38</v>
      </c>
      <c r="C48" s="73">
        <v>629920</v>
      </c>
      <c r="D48" s="73">
        <v>322462</v>
      </c>
      <c r="E48" s="73">
        <v>42889</v>
      </c>
      <c r="F48" s="73">
        <v>270564</v>
      </c>
      <c r="G48" s="73">
        <v>1480</v>
      </c>
      <c r="H48" s="73">
        <v>7529</v>
      </c>
      <c r="I48" s="73">
        <v>307458</v>
      </c>
      <c r="J48" s="73">
        <v>24272</v>
      </c>
      <c r="K48" s="73">
        <v>266845</v>
      </c>
      <c r="L48" s="73">
        <v>5670</v>
      </c>
      <c r="M48" s="73">
        <v>10671</v>
      </c>
      <c r="N48" s="30">
        <v>0</v>
      </c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2">
        <v>38</v>
      </c>
      <c r="AC48" s="36">
        <f t="shared" ref="AC48:AJ95" si="31">AC47+C48</f>
        <v>30577116</v>
      </c>
      <c r="AD48" s="36">
        <f t="shared" si="31"/>
        <v>15675514</v>
      </c>
      <c r="AE48" s="36">
        <f t="shared" si="31"/>
        <v>11024649</v>
      </c>
      <c r="AF48" s="36">
        <f t="shared" si="31"/>
        <v>4548661</v>
      </c>
      <c r="AG48" s="36">
        <f t="shared" si="31"/>
        <v>11180</v>
      </c>
      <c r="AH48" s="36">
        <f t="shared" si="30"/>
        <v>91024</v>
      </c>
      <c r="AI48" s="36">
        <f t="shared" si="30"/>
        <v>14901602</v>
      </c>
      <c r="AJ48" s="36">
        <f t="shared" si="30"/>
        <v>9640421</v>
      </c>
      <c r="AK48" s="36">
        <f t="shared" si="30"/>
        <v>5074693</v>
      </c>
      <c r="AL48" s="36">
        <f t="shared" si="30"/>
        <v>42394</v>
      </c>
      <c r="AM48" s="36">
        <f t="shared" si="30"/>
        <v>144094</v>
      </c>
      <c r="AN48" s="36"/>
      <c r="AO48" s="3">
        <f t="shared" si="4"/>
        <v>0</v>
      </c>
      <c r="AP48" s="3">
        <f t="shared" si="4"/>
        <v>0</v>
      </c>
      <c r="AQ48" s="3">
        <f t="shared" si="4"/>
        <v>0</v>
      </c>
      <c r="AR48" s="3">
        <f t="shared" si="4"/>
        <v>0</v>
      </c>
      <c r="AS48" s="3">
        <f t="shared" si="4"/>
        <v>0</v>
      </c>
      <c r="AT48" s="3">
        <f t="shared" si="4"/>
        <v>0</v>
      </c>
      <c r="AU48" s="3">
        <f t="shared" si="4"/>
        <v>0</v>
      </c>
      <c r="AV48" s="3">
        <f t="shared" si="27"/>
        <v>0</v>
      </c>
      <c r="AW48" s="3">
        <f t="shared" si="28"/>
        <v>0</v>
      </c>
      <c r="AX48" s="3">
        <f t="shared" si="29"/>
        <v>0</v>
      </c>
      <c r="AY48" s="3">
        <f t="shared" si="29"/>
        <v>0</v>
      </c>
    </row>
    <row r="49" spans="1:51" x14ac:dyDescent="0.35">
      <c r="A49" s="2">
        <v>1934</v>
      </c>
      <c r="B49" s="2">
        <v>39</v>
      </c>
      <c r="C49" s="73">
        <v>655554</v>
      </c>
      <c r="D49" s="73">
        <v>335169</v>
      </c>
      <c r="E49" s="73">
        <v>43516</v>
      </c>
      <c r="F49" s="73">
        <v>282132</v>
      </c>
      <c r="G49" s="73">
        <v>1679</v>
      </c>
      <c r="H49" s="73">
        <v>7842</v>
      </c>
      <c r="I49" s="73">
        <v>320385</v>
      </c>
      <c r="J49" s="73">
        <v>25360</v>
      </c>
      <c r="K49" s="73">
        <v>276905</v>
      </c>
      <c r="L49" s="73">
        <v>6742</v>
      </c>
      <c r="M49" s="73">
        <v>11378</v>
      </c>
      <c r="N49" s="30">
        <v>0</v>
      </c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2">
        <v>39</v>
      </c>
      <c r="AC49" s="36">
        <f t="shared" si="31"/>
        <v>31232670</v>
      </c>
      <c r="AD49" s="36">
        <f t="shared" si="31"/>
        <v>16010683</v>
      </c>
      <c r="AE49" s="36">
        <f t="shared" si="31"/>
        <v>11068165</v>
      </c>
      <c r="AF49" s="36">
        <f t="shared" si="31"/>
        <v>4830793</v>
      </c>
      <c r="AG49" s="36">
        <f t="shared" si="31"/>
        <v>12859</v>
      </c>
      <c r="AH49" s="36">
        <f t="shared" si="30"/>
        <v>98866</v>
      </c>
      <c r="AI49" s="36">
        <f t="shared" si="30"/>
        <v>15221987</v>
      </c>
      <c r="AJ49" s="36">
        <f t="shared" si="30"/>
        <v>9665781</v>
      </c>
      <c r="AK49" s="36">
        <f t="shared" si="30"/>
        <v>5351598</v>
      </c>
      <c r="AL49" s="36">
        <f t="shared" si="30"/>
        <v>49136</v>
      </c>
      <c r="AM49" s="36">
        <f t="shared" si="30"/>
        <v>155472</v>
      </c>
      <c r="AN49" s="36"/>
      <c r="AO49" s="3">
        <f t="shared" si="4"/>
        <v>0</v>
      </c>
      <c r="AP49" s="3">
        <f t="shared" si="4"/>
        <v>0</v>
      </c>
      <c r="AQ49" s="3">
        <f t="shared" si="4"/>
        <v>0</v>
      </c>
      <c r="AR49" s="3">
        <f t="shared" si="4"/>
        <v>0</v>
      </c>
      <c r="AS49" s="3">
        <f t="shared" si="4"/>
        <v>0</v>
      </c>
      <c r="AT49" s="3">
        <f t="shared" si="4"/>
        <v>0</v>
      </c>
      <c r="AU49" s="3">
        <f t="shared" si="4"/>
        <v>0</v>
      </c>
      <c r="AV49" s="3">
        <f t="shared" si="27"/>
        <v>0</v>
      </c>
      <c r="AW49" s="3">
        <f t="shared" si="28"/>
        <v>0</v>
      </c>
      <c r="AX49" s="3">
        <f t="shared" si="29"/>
        <v>0</v>
      </c>
      <c r="AY49" s="3">
        <f t="shared" si="29"/>
        <v>0</v>
      </c>
    </row>
    <row r="50" spans="1:51" x14ac:dyDescent="0.35">
      <c r="A50" s="2">
        <v>1933</v>
      </c>
      <c r="B50" s="2">
        <v>40</v>
      </c>
      <c r="C50" s="73">
        <v>648744</v>
      </c>
      <c r="D50" s="73">
        <v>330707</v>
      </c>
      <c r="E50" s="73">
        <v>41529</v>
      </c>
      <c r="F50" s="73">
        <v>278629</v>
      </c>
      <c r="G50" s="73">
        <v>1945</v>
      </c>
      <c r="H50" s="73">
        <v>8604</v>
      </c>
      <c r="I50" s="73">
        <v>318037</v>
      </c>
      <c r="J50" s="73">
        <v>25034</v>
      </c>
      <c r="K50" s="73">
        <v>273865</v>
      </c>
      <c r="L50" s="73">
        <v>7628</v>
      </c>
      <c r="M50" s="73">
        <v>11510</v>
      </c>
      <c r="N50" s="30">
        <v>0</v>
      </c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2">
        <v>40</v>
      </c>
      <c r="AC50" s="36">
        <f t="shared" si="31"/>
        <v>31881414</v>
      </c>
      <c r="AD50" s="36">
        <f t="shared" si="31"/>
        <v>16341390</v>
      </c>
      <c r="AE50" s="36">
        <f t="shared" si="31"/>
        <v>11109694</v>
      </c>
      <c r="AF50" s="36">
        <f t="shared" si="31"/>
        <v>5109422</v>
      </c>
      <c r="AG50" s="36">
        <f t="shared" si="31"/>
        <v>14804</v>
      </c>
      <c r="AH50" s="36">
        <f t="shared" si="30"/>
        <v>107470</v>
      </c>
      <c r="AI50" s="36">
        <f t="shared" si="30"/>
        <v>15540024</v>
      </c>
      <c r="AJ50" s="36">
        <f t="shared" si="30"/>
        <v>9690815</v>
      </c>
      <c r="AK50" s="36">
        <f t="shared" si="30"/>
        <v>5625463</v>
      </c>
      <c r="AL50" s="36">
        <f t="shared" si="30"/>
        <v>56764</v>
      </c>
      <c r="AM50" s="36">
        <f t="shared" si="30"/>
        <v>166982</v>
      </c>
      <c r="AN50" s="36"/>
      <c r="AO50" s="3">
        <f t="shared" si="4"/>
        <v>0</v>
      </c>
      <c r="AP50" s="3">
        <f t="shared" si="4"/>
        <v>0</v>
      </c>
      <c r="AQ50" s="3">
        <f t="shared" si="4"/>
        <v>0</v>
      </c>
      <c r="AR50" s="3">
        <f t="shared" si="4"/>
        <v>0</v>
      </c>
      <c r="AS50" s="3">
        <f t="shared" si="4"/>
        <v>0</v>
      </c>
      <c r="AT50" s="3">
        <f t="shared" si="4"/>
        <v>0</v>
      </c>
      <c r="AU50" s="3">
        <f t="shared" si="4"/>
        <v>0</v>
      </c>
      <c r="AV50" s="3">
        <f t="shared" si="27"/>
        <v>0</v>
      </c>
      <c r="AW50" s="3">
        <f t="shared" si="28"/>
        <v>0</v>
      </c>
      <c r="AX50" s="3">
        <f t="shared" si="29"/>
        <v>0</v>
      </c>
      <c r="AY50" s="3">
        <f t="shared" si="29"/>
        <v>0</v>
      </c>
    </row>
    <row r="51" spans="1:51" x14ac:dyDescent="0.35">
      <c r="A51" s="2">
        <v>1932</v>
      </c>
      <c r="B51" s="2">
        <v>41</v>
      </c>
      <c r="C51" s="73">
        <v>678150</v>
      </c>
      <c r="D51" s="73">
        <v>344869</v>
      </c>
      <c r="E51" s="73">
        <v>42333</v>
      </c>
      <c r="F51" s="73">
        <v>291644</v>
      </c>
      <c r="G51" s="73">
        <v>2234</v>
      </c>
      <c r="H51" s="73">
        <v>8658</v>
      </c>
      <c r="I51" s="73">
        <v>333281</v>
      </c>
      <c r="J51" s="73">
        <v>26245</v>
      </c>
      <c r="K51" s="73">
        <v>286347</v>
      </c>
      <c r="L51" s="73">
        <v>8849</v>
      </c>
      <c r="M51" s="73">
        <v>11840</v>
      </c>
      <c r="N51" s="30">
        <v>0</v>
      </c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2">
        <v>41</v>
      </c>
      <c r="AC51" s="36">
        <f t="shared" si="31"/>
        <v>32559564</v>
      </c>
      <c r="AD51" s="36">
        <f t="shared" si="31"/>
        <v>16686259</v>
      </c>
      <c r="AE51" s="36">
        <f t="shared" si="31"/>
        <v>11152027</v>
      </c>
      <c r="AF51" s="36">
        <f t="shared" si="31"/>
        <v>5401066</v>
      </c>
      <c r="AG51" s="36">
        <f t="shared" si="31"/>
        <v>17038</v>
      </c>
      <c r="AH51" s="36">
        <f t="shared" si="30"/>
        <v>116128</v>
      </c>
      <c r="AI51" s="36">
        <f t="shared" si="30"/>
        <v>15873305</v>
      </c>
      <c r="AJ51" s="36">
        <f t="shared" si="30"/>
        <v>9717060</v>
      </c>
      <c r="AK51" s="36">
        <f t="shared" si="30"/>
        <v>5911810</v>
      </c>
      <c r="AL51" s="36">
        <f t="shared" si="30"/>
        <v>65613</v>
      </c>
      <c r="AM51" s="36">
        <f t="shared" si="30"/>
        <v>178822</v>
      </c>
      <c r="AN51" s="36"/>
      <c r="AO51" s="3">
        <f t="shared" si="4"/>
        <v>0</v>
      </c>
      <c r="AP51" s="3">
        <f t="shared" si="4"/>
        <v>0</v>
      </c>
      <c r="AQ51" s="3">
        <f t="shared" si="4"/>
        <v>0</v>
      </c>
      <c r="AR51" s="3">
        <f t="shared" si="4"/>
        <v>0</v>
      </c>
      <c r="AS51" s="3">
        <f t="shared" si="4"/>
        <v>0</v>
      </c>
      <c r="AT51" s="3">
        <f t="shared" si="4"/>
        <v>0</v>
      </c>
      <c r="AU51" s="3">
        <f t="shared" si="4"/>
        <v>0</v>
      </c>
      <c r="AV51" s="3">
        <f t="shared" si="27"/>
        <v>0</v>
      </c>
      <c r="AW51" s="3">
        <f t="shared" si="28"/>
        <v>1</v>
      </c>
      <c r="AX51" s="3">
        <f t="shared" si="29"/>
        <v>0</v>
      </c>
      <c r="AY51" s="3">
        <f t="shared" si="29"/>
        <v>0</v>
      </c>
    </row>
    <row r="52" spans="1:51" x14ac:dyDescent="0.35">
      <c r="A52" s="2">
        <v>1931</v>
      </c>
      <c r="B52" s="2">
        <v>42</v>
      </c>
      <c r="C52" s="73">
        <v>676693</v>
      </c>
      <c r="D52" s="73">
        <v>343641</v>
      </c>
      <c r="E52" s="73">
        <v>41773</v>
      </c>
      <c r="F52" s="73">
        <v>290569</v>
      </c>
      <c r="G52" s="73">
        <v>2566</v>
      </c>
      <c r="H52" s="73">
        <v>8733</v>
      </c>
      <c r="I52" s="73">
        <v>333052</v>
      </c>
      <c r="J52" s="73">
        <v>26458</v>
      </c>
      <c r="K52" s="73">
        <v>284072</v>
      </c>
      <c r="L52" s="73">
        <v>10226</v>
      </c>
      <c r="M52" s="73">
        <v>12296</v>
      </c>
      <c r="N52" s="30">
        <v>0</v>
      </c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2">
        <v>42</v>
      </c>
      <c r="AC52" s="36">
        <f t="shared" si="31"/>
        <v>33236257</v>
      </c>
      <c r="AD52" s="36">
        <f t="shared" si="31"/>
        <v>17029900</v>
      </c>
      <c r="AE52" s="36">
        <f t="shared" si="31"/>
        <v>11193800</v>
      </c>
      <c r="AF52" s="36">
        <f t="shared" si="31"/>
        <v>5691635</v>
      </c>
      <c r="AG52" s="36">
        <f t="shared" si="31"/>
        <v>19604</v>
      </c>
      <c r="AH52" s="36">
        <f t="shared" si="30"/>
        <v>124861</v>
      </c>
      <c r="AI52" s="36">
        <f t="shared" si="30"/>
        <v>16206357</v>
      </c>
      <c r="AJ52" s="36">
        <f t="shared" si="30"/>
        <v>9743518</v>
      </c>
      <c r="AK52" s="36">
        <f t="shared" si="30"/>
        <v>6195882</v>
      </c>
      <c r="AL52" s="36">
        <f t="shared" si="30"/>
        <v>75839</v>
      </c>
      <c r="AM52" s="36">
        <f t="shared" si="30"/>
        <v>191118</v>
      </c>
      <c r="AN52" s="36"/>
      <c r="AO52" s="3">
        <f t="shared" si="4"/>
        <v>0</v>
      </c>
      <c r="AP52" s="3">
        <f t="shared" si="4"/>
        <v>0</v>
      </c>
      <c r="AQ52" s="3">
        <f t="shared" si="4"/>
        <v>0</v>
      </c>
      <c r="AR52" s="3">
        <f t="shared" si="4"/>
        <v>0</v>
      </c>
      <c r="AS52" s="3">
        <f t="shared" si="4"/>
        <v>0</v>
      </c>
      <c r="AT52" s="3">
        <f t="shared" si="4"/>
        <v>0</v>
      </c>
      <c r="AU52" s="3">
        <f t="shared" si="4"/>
        <v>0</v>
      </c>
      <c r="AV52" s="3">
        <f t="shared" si="27"/>
        <v>0</v>
      </c>
      <c r="AW52" s="3">
        <f t="shared" si="28"/>
        <v>0</v>
      </c>
      <c r="AX52" s="3">
        <f t="shared" si="29"/>
        <v>0</v>
      </c>
      <c r="AY52" s="3">
        <f t="shared" si="29"/>
        <v>0</v>
      </c>
    </row>
    <row r="53" spans="1:51" x14ac:dyDescent="0.35">
      <c r="A53" s="2">
        <v>1930</v>
      </c>
      <c r="B53" s="2">
        <v>43</v>
      </c>
      <c r="C53" s="73">
        <v>693499</v>
      </c>
      <c r="D53" s="73">
        <v>352438</v>
      </c>
      <c r="E53" s="73">
        <v>43097</v>
      </c>
      <c r="F53" s="73">
        <v>296813</v>
      </c>
      <c r="G53" s="73">
        <v>2865</v>
      </c>
      <c r="H53" s="73">
        <v>9663</v>
      </c>
      <c r="I53" s="73">
        <v>341061</v>
      </c>
      <c r="J53" s="73">
        <v>27404</v>
      </c>
      <c r="K53" s="73">
        <v>288795</v>
      </c>
      <c r="L53" s="73">
        <v>11938</v>
      </c>
      <c r="M53" s="73">
        <v>12924</v>
      </c>
      <c r="N53" s="30">
        <v>0</v>
      </c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2">
        <v>43</v>
      </c>
      <c r="AC53" s="36">
        <f t="shared" si="31"/>
        <v>33929756</v>
      </c>
      <c r="AD53" s="36">
        <f t="shared" si="31"/>
        <v>17382338</v>
      </c>
      <c r="AE53" s="36">
        <f t="shared" si="31"/>
        <v>11236897</v>
      </c>
      <c r="AF53" s="36">
        <f t="shared" si="31"/>
        <v>5988448</v>
      </c>
      <c r="AG53" s="36">
        <f t="shared" si="31"/>
        <v>22469</v>
      </c>
      <c r="AH53" s="36">
        <f t="shared" si="30"/>
        <v>134524</v>
      </c>
      <c r="AI53" s="36">
        <f t="shared" si="30"/>
        <v>16547418</v>
      </c>
      <c r="AJ53" s="36">
        <f t="shared" si="30"/>
        <v>9770922</v>
      </c>
      <c r="AK53" s="36">
        <f t="shared" si="30"/>
        <v>6484677</v>
      </c>
      <c r="AL53" s="36">
        <f t="shared" si="30"/>
        <v>87777</v>
      </c>
      <c r="AM53" s="36">
        <f t="shared" si="30"/>
        <v>204042</v>
      </c>
      <c r="AN53" s="36"/>
      <c r="AO53" s="3">
        <f t="shared" si="4"/>
        <v>0</v>
      </c>
      <c r="AP53" s="3">
        <f t="shared" si="4"/>
        <v>0</v>
      </c>
      <c r="AQ53" s="3">
        <f t="shared" si="4"/>
        <v>0</v>
      </c>
      <c r="AR53" s="3">
        <f t="shared" si="4"/>
        <v>0</v>
      </c>
      <c r="AS53" s="3">
        <f t="shared" si="4"/>
        <v>0</v>
      </c>
      <c r="AT53" s="3">
        <f t="shared" si="4"/>
        <v>0</v>
      </c>
      <c r="AU53" s="3">
        <f t="shared" si="4"/>
        <v>0</v>
      </c>
      <c r="AV53" s="3">
        <f t="shared" si="27"/>
        <v>0</v>
      </c>
      <c r="AW53" s="3">
        <f t="shared" si="28"/>
        <v>0</v>
      </c>
      <c r="AX53" s="3">
        <f t="shared" si="29"/>
        <v>0</v>
      </c>
      <c r="AY53" s="3">
        <f t="shared" si="29"/>
        <v>0</v>
      </c>
    </row>
    <row r="54" spans="1:51" x14ac:dyDescent="0.35">
      <c r="A54" s="2">
        <v>1929</v>
      </c>
      <c r="B54" s="2">
        <v>44</v>
      </c>
      <c r="C54" s="73">
        <v>660606</v>
      </c>
      <c r="D54" s="73">
        <v>334330</v>
      </c>
      <c r="E54" s="73">
        <v>39274</v>
      </c>
      <c r="F54" s="73">
        <v>282686</v>
      </c>
      <c r="G54" s="73">
        <v>3118</v>
      </c>
      <c r="H54" s="73">
        <v>9252</v>
      </c>
      <c r="I54" s="73">
        <v>326276</v>
      </c>
      <c r="J54" s="73">
        <v>26678</v>
      </c>
      <c r="K54" s="73">
        <v>274062</v>
      </c>
      <c r="L54" s="73">
        <v>12977</v>
      </c>
      <c r="M54" s="73">
        <v>12559</v>
      </c>
      <c r="N54" s="30">
        <v>0</v>
      </c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">
        <v>44</v>
      </c>
      <c r="AC54" s="36">
        <f t="shared" si="31"/>
        <v>34590362</v>
      </c>
      <c r="AD54" s="36">
        <f t="shared" si="31"/>
        <v>17716668</v>
      </c>
      <c r="AE54" s="36">
        <f t="shared" si="31"/>
        <v>11276171</v>
      </c>
      <c r="AF54" s="36">
        <f t="shared" si="31"/>
        <v>6271134</v>
      </c>
      <c r="AG54" s="36">
        <f t="shared" si="31"/>
        <v>25587</v>
      </c>
      <c r="AH54" s="36">
        <f t="shared" si="30"/>
        <v>143776</v>
      </c>
      <c r="AI54" s="36">
        <f t="shared" si="30"/>
        <v>16873694</v>
      </c>
      <c r="AJ54" s="36">
        <f t="shared" si="30"/>
        <v>9797600</v>
      </c>
      <c r="AK54" s="36">
        <f t="shared" si="30"/>
        <v>6758739</v>
      </c>
      <c r="AL54" s="36">
        <f t="shared" si="30"/>
        <v>100754</v>
      </c>
      <c r="AM54" s="36">
        <f t="shared" si="30"/>
        <v>216601</v>
      </c>
      <c r="AN54" s="36"/>
      <c r="AO54" s="3">
        <f t="shared" si="4"/>
        <v>0</v>
      </c>
      <c r="AP54" s="3">
        <f t="shared" si="4"/>
        <v>0</v>
      </c>
      <c r="AQ54" s="3">
        <f t="shared" si="4"/>
        <v>0</v>
      </c>
      <c r="AR54" s="3">
        <f t="shared" si="4"/>
        <v>1</v>
      </c>
      <c r="AS54" s="3">
        <f t="shared" si="4"/>
        <v>0</v>
      </c>
      <c r="AT54" s="3">
        <f t="shared" si="4"/>
        <v>0</v>
      </c>
      <c r="AU54" s="3">
        <f t="shared" si="4"/>
        <v>0</v>
      </c>
      <c r="AV54" s="3">
        <f t="shared" si="27"/>
        <v>0</v>
      </c>
      <c r="AW54" s="3">
        <f t="shared" si="28"/>
        <v>0</v>
      </c>
      <c r="AX54" s="3">
        <f t="shared" si="29"/>
        <v>0</v>
      </c>
      <c r="AY54" s="3">
        <f t="shared" si="29"/>
        <v>0</v>
      </c>
    </row>
    <row r="55" spans="1:51" x14ac:dyDescent="0.35">
      <c r="A55" s="2">
        <v>1928</v>
      </c>
      <c r="B55" s="2">
        <v>45</v>
      </c>
      <c r="C55" s="73">
        <v>666870</v>
      </c>
      <c r="D55" s="73">
        <v>336410</v>
      </c>
      <c r="E55" s="73">
        <v>39168</v>
      </c>
      <c r="F55" s="73">
        <v>284128</v>
      </c>
      <c r="G55" s="73">
        <v>3510</v>
      </c>
      <c r="H55" s="73">
        <v>9604</v>
      </c>
      <c r="I55" s="73">
        <v>330460</v>
      </c>
      <c r="J55" s="73">
        <v>26896</v>
      </c>
      <c r="K55" s="73">
        <v>276063</v>
      </c>
      <c r="L55" s="73">
        <v>14823</v>
      </c>
      <c r="M55" s="73">
        <v>12678</v>
      </c>
      <c r="N55" s="30">
        <v>0</v>
      </c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">
        <v>45</v>
      </c>
      <c r="AC55" s="36">
        <f t="shared" si="31"/>
        <v>35257232</v>
      </c>
      <c r="AD55" s="36">
        <f t="shared" si="31"/>
        <v>18053078</v>
      </c>
      <c r="AE55" s="36">
        <f t="shared" si="31"/>
        <v>11315339</v>
      </c>
      <c r="AF55" s="36">
        <f t="shared" si="31"/>
        <v>6555262</v>
      </c>
      <c r="AG55" s="36">
        <f t="shared" si="31"/>
        <v>29097</v>
      </c>
      <c r="AH55" s="36">
        <f t="shared" si="30"/>
        <v>153380</v>
      </c>
      <c r="AI55" s="36">
        <f t="shared" si="30"/>
        <v>17204154</v>
      </c>
      <c r="AJ55" s="36">
        <f t="shared" si="30"/>
        <v>9824496</v>
      </c>
      <c r="AK55" s="36">
        <f t="shared" si="30"/>
        <v>7034802</v>
      </c>
      <c r="AL55" s="36">
        <f t="shared" si="30"/>
        <v>115577</v>
      </c>
      <c r="AM55" s="36">
        <f t="shared" si="30"/>
        <v>229279</v>
      </c>
      <c r="AN55" s="36"/>
      <c r="AO55" s="3">
        <f t="shared" si="4"/>
        <v>0</v>
      </c>
      <c r="AP55" s="3">
        <f t="shared" si="4"/>
        <v>0</v>
      </c>
      <c r="AQ55" s="3">
        <f t="shared" si="4"/>
        <v>0</v>
      </c>
      <c r="AR55" s="3">
        <f t="shared" si="4"/>
        <v>0</v>
      </c>
      <c r="AS55" s="3">
        <f t="shared" si="4"/>
        <v>0</v>
      </c>
      <c r="AT55" s="3">
        <f t="shared" si="4"/>
        <v>0</v>
      </c>
      <c r="AU55" s="3">
        <f t="shared" si="4"/>
        <v>0</v>
      </c>
      <c r="AV55" s="3">
        <f t="shared" si="27"/>
        <v>0</v>
      </c>
      <c r="AW55" s="3">
        <f t="shared" si="28"/>
        <v>0</v>
      </c>
      <c r="AX55" s="3">
        <f t="shared" si="29"/>
        <v>0</v>
      </c>
      <c r="AY55" s="3">
        <f t="shared" si="29"/>
        <v>0</v>
      </c>
    </row>
    <row r="56" spans="1:51" x14ac:dyDescent="0.35">
      <c r="A56" s="2">
        <v>1927</v>
      </c>
      <c r="B56" s="2">
        <v>46</v>
      </c>
      <c r="C56" s="73">
        <v>655543</v>
      </c>
      <c r="D56" s="73">
        <v>329409</v>
      </c>
      <c r="E56" s="73">
        <v>36661</v>
      </c>
      <c r="F56" s="73">
        <v>279458</v>
      </c>
      <c r="G56" s="73">
        <v>3752</v>
      </c>
      <c r="H56" s="73">
        <v>9538</v>
      </c>
      <c r="I56" s="73">
        <v>326134</v>
      </c>
      <c r="J56" s="73">
        <v>26896</v>
      </c>
      <c r="K56" s="73">
        <v>270192</v>
      </c>
      <c r="L56" s="73">
        <v>16325</v>
      </c>
      <c r="M56" s="73">
        <v>12721</v>
      </c>
      <c r="N56" s="30">
        <v>0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">
        <v>46</v>
      </c>
      <c r="AC56" s="36">
        <f t="shared" si="31"/>
        <v>35912775</v>
      </c>
      <c r="AD56" s="36">
        <f t="shared" si="31"/>
        <v>18382487</v>
      </c>
      <c r="AE56" s="36">
        <f t="shared" si="31"/>
        <v>11352000</v>
      </c>
      <c r="AF56" s="36">
        <f t="shared" si="31"/>
        <v>6834720</v>
      </c>
      <c r="AG56" s="36">
        <f t="shared" si="31"/>
        <v>32849</v>
      </c>
      <c r="AH56" s="36">
        <f t="shared" si="30"/>
        <v>162918</v>
      </c>
      <c r="AI56" s="36">
        <f t="shared" si="30"/>
        <v>17530288</v>
      </c>
      <c r="AJ56" s="36">
        <f t="shared" si="30"/>
        <v>9851392</v>
      </c>
      <c r="AK56" s="36">
        <f t="shared" si="30"/>
        <v>7304994</v>
      </c>
      <c r="AL56" s="36">
        <f t="shared" si="30"/>
        <v>131902</v>
      </c>
      <c r="AM56" s="36">
        <f t="shared" si="30"/>
        <v>242000</v>
      </c>
      <c r="AN56" s="36"/>
      <c r="AO56" s="3">
        <f t="shared" si="4"/>
        <v>0</v>
      </c>
      <c r="AP56" s="3">
        <f t="shared" si="4"/>
        <v>0</v>
      </c>
      <c r="AQ56" s="3">
        <f t="shared" si="4"/>
        <v>0</v>
      </c>
      <c r="AR56" s="3">
        <f t="shared" si="4"/>
        <v>0</v>
      </c>
      <c r="AS56" s="3">
        <f t="shared" si="4"/>
        <v>0</v>
      </c>
      <c r="AT56" s="3">
        <f t="shared" si="4"/>
        <v>0</v>
      </c>
      <c r="AU56" s="3">
        <f t="shared" si="4"/>
        <v>0</v>
      </c>
      <c r="AV56" s="3">
        <f t="shared" si="27"/>
        <v>0</v>
      </c>
      <c r="AW56" s="3">
        <f t="shared" si="28"/>
        <v>0</v>
      </c>
      <c r="AX56" s="3">
        <f t="shared" si="29"/>
        <v>0</v>
      </c>
      <c r="AY56" s="3">
        <f t="shared" si="29"/>
        <v>0</v>
      </c>
    </row>
    <row r="57" spans="1:51" x14ac:dyDescent="0.35">
      <c r="A57" s="2">
        <v>1926</v>
      </c>
      <c r="B57" s="2">
        <v>47</v>
      </c>
      <c r="C57" s="73">
        <v>659147</v>
      </c>
      <c r="D57" s="73">
        <v>329011</v>
      </c>
      <c r="E57" s="73">
        <v>36043</v>
      </c>
      <c r="F57" s="73">
        <v>279512</v>
      </c>
      <c r="G57" s="73">
        <v>4156</v>
      </c>
      <c r="H57" s="73">
        <v>9300</v>
      </c>
      <c r="I57" s="73">
        <v>330136</v>
      </c>
      <c r="J57" s="73">
        <v>27676</v>
      </c>
      <c r="K57" s="73">
        <v>270978</v>
      </c>
      <c r="L57" s="73">
        <v>18455</v>
      </c>
      <c r="M57" s="73">
        <v>13027</v>
      </c>
      <c r="N57" s="30">
        <v>0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">
        <v>47</v>
      </c>
      <c r="AC57" s="36">
        <f t="shared" si="31"/>
        <v>36571922</v>
      </c>
      <c r="AD57" s="36">
        <f t="shared" si="31"/>
        <v>18711498</v>
      </c>
      <c r="AE57" s="36">
        <f t="shared" si="31"/>
        <v>11388043</v>
      </c>
      <c r="AF57" s="36">
        <f t="shared" si="31"/>
        <v>7114232</v>
      </c>
      <c r="AG57" s="36">
        <f t="shared" si="31"/>
        <v>37005</v>
      </c>
      <c r="AH57" s="36">
        <f t="shared" si="30"/>
        <v>172218</v>
      </c>
      <c r="AI57" s="36">
        <f t="shared" si="30"/>
        <v>17860424</v>
      </c>
      <c r="AJ57" s="36">
        <f t="shared" si="30"/>
        <v>9879068</v>
      </c>
      <c r="AK57" s="36">
        <f t="shared" si="30"/>
        <v>7575972</v>
      </c>
      <c r="AL57" s="36">
        <f t="shared" si="30"/>
        <v>150357</v>
      </c>
      <c r="AM57" s="36">
        <f t="shared" si="30"/>
        <v>255027</v>
      </c>
      <c r="AN57" s="36"/>
      <c r="AO57" s="3">
        <f t="shared" si="4"/>
        <v>0</v>
      </c>
      <c r="AP57" s="3">
        <f t="shared" si="4"/>
        <v>0</v>
      </c>
      <c r="AQ57" s="3">
        <f t="shared" si="4"/>
        <v>0</v>
      </c>
      <c r="AR57" s="3">
        <f t="shared" si="4"/>
        <v>0</v>
      </c>
      <c r="AS57" s="3">
        <f t="shared" si="4"/>
        <v>0</v>
      </c>
      <c r="AT57" s="3">
        <f t="shared" si="4"/>
        <v>1</v>
      </c>
      <c r="AU57" s="3">
        <f t="shared" si="4"/>
        <v>0</v>
      </c>
      <c r="AV57" s="3">
        <f t="shared" si="27"/>
        <v>0</v>
      </c>
      <c r="AW57" s="3">
        <f t="shared" si="28"/>
        <v>0</v>
      </c>
      <c r="AX57" s="3">
        <f t="shared" si="29"/>
        <v>0</v>
      </c>
      <c r="AY57" s="3">
        <f t="shared" si="29"/>
        <v>0</v>
      </c>
    </row>
    <row r="58" spans="1:51" x14ac:dyDescent="0.35">
      <c r="A58" s="2">
        <v>1925</v>
      </c>
      <c r="B58" s="2">
        <v>48</v>
      </c>
      <c r="C58" s="73">
        <v>657688</v>
      </c>
      <c r="D58" s="73">
        <v>326717</v>
      </c>
      <c r="E58" s="73">
        <v>36467</v>
      </c>
      <c r="F58" s="73">
        <v>275862</v>
      </c>
      <c r="G58" s="73">
        <v>4672</v>
      </c>
      <c r="H58" s="73">
        <v>9716</v>
      </c>
      <c r="I58" s="73">
        <v>330971</v>
      </c>
      <c r="J58" s="73">
        <v>28161</v>
      </c>
      <c r="K58" s="73">
        <v>269082</v>
      </c>
      <c r="L58" s="73">
        <v>20759</v>
      </c>
      <c r="M58" s="73">
        <v>12969</v>
      </c>
      <c r="N58" s="30">
        <v>0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">
        <v>48</v>
      </c>
      <c r="AC58" s="36">
        <f t="shared" si="31"/>
        <v>37229610</v>
      </c>
      <c r="AD58" s="36">
        <f t="shared" si="31"/>
        <v>19038215</v>
      </c>
      <c r="AE58" s="36">
        <f t="shared" si="31"/>
        <v>11424510</v>
      </c>
      <c r="AF58" s="36">
        <f t="shared" si="31"/>
        <v>7390094</v>
      </c>
      <c r="AG58" s="36">
        <f t="shared" si="31"/>
        <v>41677</v>
      </c>
      <c r="AH58" s="36">
        <f t="shared" si="30"/>
        <v>181934</v>
      </c>
      <c r="AI58" s="36">
        <f t="shared" si="30"/>
        <v>18191395</v>
      </c>
      <c r="AJ58" s="36">
        <f t="shared" si="30"/>
        <v>9907229</v>
      </c>
      <c r="AK58" s="36">
        <f t="shared" si="30"/>
        <v>7845054</v>
      </c>
      <c r="AL58" s="36">
        <f t="shared" si="30"/>
        <v>171116</v>
      </c>
      <c r="AM58" s="36">
        <f t="shared" si="30"/>
        <v>267996</v>
      </c>
      <c r="AN58" s="36"/>
      <c r="AO58" s="3">
        <f t="shared" si="4"/>
        <v>0</v>
      </c>
      <c r="AP58" s="3">
        <f t="shared" ref="AP58:AU100" si="32">IF(AND(AD58&lt;=AD$111,AD59&gt;=AD$111),1,0)</f>
        <v>0</v>
      </c>
      <c r="AQ58" s="3">
        <f t="shared" si="32"/>
        <v>0</v>
      </c>
      <c r="AR58" s="3">
        <f t="shared" si="32"/>
        <v>0</v>
      </c>
      <c r="AS58" s="3">
        <f t="shared" si="32"/>
        <v>0</v>
      </c>
      <c r="AT58" s="3">
        <f t="shared" si="32"/>
        <v>0</v>
      </c>
      <c r="AU58" s="3">
        <f t="shared" si="32"/>
        <v>0</v>
      </c>
      <c r="AV58" s="3">
        <f t="shared" ref="AV58:AV89" si="33">IF(AND(AJ58&lt;=AJ$111,AJ59&gt;=AJ$111),1,0)</f>
        <v>0</v>
      </c>
      <c r="AW58" s="3">
        <f t="shared" ref="AW58:AW89" si="34">IF(AND(AK58&lt;=AK$111,AK59&gt;=AK$111),1,0)</f>
        <v>0</v>
      </c>
      <c r="AX58" s="3">
        <f t="shared" si="29"/>
        <v>0</v>
      </c>
      <c r="AY58" s="3">
        <f t="shared" si="29"/>
        <v>1</v>
      </c>
    </row>
    <row r="59" spans="1:51" x14ac:dyDescent="0.35">
      <c r="A59" s="2">
        <v>1924</v>
      </c>
      <c r="B59" s="2">
        <v>49</v>
      </c>
      <c r="C59" s="73">
        <v>638949</v>
      </c>
      <c r="D59" s="73">
        <v>314567</v>
      </c>
      <c r="E59" s="73">
        <v>34229</v>
      </c>
      <c r="F59" s="73">
        <v>266451</v>
      </c>
      <c r="G59" s="73">
        <v>4890</v>
      </c>
      <c r="H59" s="73">
        <v>8997</v>
      </c>
      <c r="I59" s="73">
        <v>324382</v>
      </c>
      <c r="J59" s="73">
        <v>27690</v>
      </c>
      <c r="K59" s="73">
        <v>261077</v>
      </c>
      <c r="L59" s="73">
        <v>22743</v>
      </c>
      <c r="M59" s="73">
        <v>12872</v>
      </c>
      <c r="N59" s="30">
        <v>0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">
        <v>49</v>
      </c>
      <c r="AC59" s="36">
        <f t="shared" si="31"/>
        <v>37868559</v>
      </c>
      <c r="AD59" s="36">
        <f t="shared" si="31"/>
        <v>19352782</v>
      </c>
      <c r="AE59" s="36">
        <f t="shared" si="31"/>
        <v>11458739</v>
      </c>
      <c r="AF59" s="36">
        <f t="shared" si="31"/>
        <v>7656545</v>
      </c>
      <c r="AG59" s="36">
        <f t="shared" si="31"/>
        <v>46567</v>
      </c>
      <c r="AH59" s="36">
        <f t="shared" si="30"/>
        <v>190931</v>
      </c>
      <c r="AI59" s="36">
        <f t="shared" si="30"/>
        <v>18515777</v>
      </c>
      <c r="AJ59" s="36">
        <f t="shared" si="30"/>
        <v>9934919</v>
      </c>
      <c r="AK59" s="36">
        <f t="shared" si="30"/>
        <v>8106131</v>
      </c>
      <c r="AL59" s="36">
        <f t="shared" si="30"/>
        <v>193859</v>
      </c>
      <c r="AM59" s="36">
        <f t="shared" si="30"/>
        <v>280868</v>
      </c>
      <c r="AN59" s="36"/>
      <c r="AO59" s="3">
        <f t="shared" ref="AO59:AR109" si="35">IF(AND(AC59&lt;=AC$111,AC60&gt;=AC$111),1,0)</f>
        <v>0</v>
      </c>
      <c r="AP59" s="3">
        <f t="shared" si="32"/>
        <v>0</v>
      </c>
      <c r="AQ59" s="3">
        <f t="shared" si="32"/>
        <v>0</v>
      </c>
      <c r="AR59" s="3">
        <f t="shared" si="32"/>
        <v>0</v>
      </c>
      <c r="AS59" s="3">
        <f t="shared" si="32"/>
        <v>0</v>
      </c>
      <c r="AT59" s="3">
        <f t="shared" si="32"/>
        <v>0</v>
      </c>
      <c r="AU59" s="3">
        <f t="shared" si="32"/>
        <v>0</v>
      </c>
      <c r="AV59" s="3">
        <f t="shared" si="33"/>
        <v>0</v>
      </c>
      <c r="AW59" s="3">
        <f t="shared" si="34"/>
        <v>0</v>
      </c>
      <c r="AX59" s="3">
        <f t="shared" si="29"/>
        <v>0</v>
      </c>
      <c r="AY59" s="3">
        <f t="shared" si="29"/>
        <v>0</v>
      </c>
    </row>
    <row r="60" spans="1:51" x14ac:dyDescent="0.35">
      <c r="A60" s="2">
        <v>1923</v>
      </c>
      <c r="B60" s="2">
        <v>50</v>
      </c>
      <c r="C60" s="73">
        <v>638669</v>
      </c>
      <c r="D60" s="73">
        <v>314113</v>
      </c>
      <c r="E60" s="73">
        <v>31891</v>
      </c>
      <c r="F60" s="73">
        <v>267670</v>
      </c>
      <c r="G60" s="73">
        <v>5251</v>
      </c>
      <c r="H60" s="73">
        <v>9301</v>
      </c>
      <c r="I60" s="73">
        <v>324556</v>
      </c>
      <c r="J60" s="73">
        <v>27661</v>
      </c>
      <c r="K60" s="73">
        <v>258845</v>
      </c>
      <c r="L60" s="73">
        <v>25288</v>
      </c>
      <c r="M60" s="73">
        <v>12762</v>
      </c>
      <c r="N60" s="30">
        <v>0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">
        <v>50</v>
      </c>
      <c r="AC60" s="36">
        <f t="shared" si="31"/>
        <v>38507228</v>
      </c>
      <c r="AD60" s="36">
        <f t="shared" si="31"/>
        <v>19666895</v>
      </c>
      <c r="AE60" s="36">
        <f t="shared" si="31"/>
        <v>11490630</v>
      </c>
      <c r="AF60" s="36">
        <f t="shared" si="31"/>
        <v>7924215</v>
      </c>
      <c r="AG60" s="36">
        <f t="shared" si="31"/>
        <v>51818</v>
      </c>
      <c r="AH60" s="36">
        <f t="shared" si="30"/>
        <v>200232</v>
      </c>
      <c r="AI60" s="36">
        <f t="shared" si="30"/>
        <v>18840333</v>
      </c>
      <c r="AJ60" s="36">
        <f t="shared" si="30"/>
        <v>9962580</v>
      </c>
      <c r="AK60" s="36">
        <f t="shared" si="30"/>
        <v>8364976</v>
      </c>
      <c r="AL60" s="36">
        <f t="shared" si="30"/>
        <v>219147</v>
      </c>
      <c r="AM60" s="36">
        <f t="shared" si="30"/>
        <v>293630</v>
      </c>
      <c r="AN60" s="36"/>
      <c r="AO60" s="3">
        <f t="shared" si="35"/>
        <v>0</v>
      </c>
      <c r="AP60" s="3">
        <f t="shared" si="32"/>
        <v>0</v>
      </c>
      <c r="AQ60" s="3">
        <f t="shared" si="32"/>
        <v>0</v>
      </c>
      <c r="AR60" s="3">
        <f t="shared" si="32"/>
        <v>0</v>
      </c>
      <c r="AS60" s="3">
        <f t="shared" si="32"/>
        <v>0</v>
      </c>
      <c r="AT60" s="3">
        <f t="shared" si="32"/>
        <v>0</v>
      </c>
      <c r="AU60" s="3">
        <f t="shared" si="32"/>
        <v>0</v>
      </c>
      <c r="AV60" s="3">
        <f t="shared" si="33"/>
        <v>0</v>
      </c>
      <c r="AW60" s="3">
        <f t="shared" si="34"/>
        <v>0</v>
      </c>
      <c r="AX60" s="3">
        <f t="shared" si="29"/>
        <v>0</v>
      </c>
      <c r="AY60" s="3">
        <f t="shared" si="29"/>
        <v>0</v>
      </c>
    </row>
    <row r="61" spans="1:51" x14ac:dyDescent="0.35">
      <c r="A61" s="2">
        <v>1922</v>
      </c>
      <c r="B61" s="2">
        <v>51</v>
      </c>
      <c r="C61" s="73">
        <v>640890</v>
      </c>
      <c r="D61" s="73">
        <v>313791</v>
      </c>
      <c r="E61" s="73">
        <v>30989</v>
      </c>
      <c r="F61" s="73">
        <v>267651</v>
      </c>
      <c r="G61" s="73">
        <v>5949</v>
      </c>
      <c r="H61" s="73">
        <v>9202</v>
      </c>
      <c r="I61" s="73">
        <v>327099</v>
      </c>
      <c r="J61" s="73">
        <v>26138</v>
      </c>
      <c r="K61" s="73">
        <v>259049</v>
      </c>
      <c r="L61" s="73">
        <v>28979</v>
      </c>
      <c r="M61" s="73">
        <v>12933</v>
      </c>
      <c r="N61" s="30">
        <v>0</v>
      </c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">
        <v>51</v>
      </c>
      <c r="AC61" s="36">
        <f t="shared" si="31"/>
        <v>39148118</v>
      </c>
      <c r="AD61" s="36">
        <f t="shared" si="31"/>
        <v>19980686</v>
      </c>
      <c r="AE61" s="36">
        <f t="shared" si="31"/>
        <v>11521619</v>
      </c>
      <c r="AF61" s="36">
        <f t="shared" si="31"/>
        <v>8191866</v>
      </c>
      <c r="AG61" s="36">
        <f t="shared" si="31"/>
        <v>57767</v>
      </c>
      <c r="AH61" s="36">
        <f t="shared" si="30"/>
        <v>209434</v>
      </c>
      <c r="AI61" s="36">
        <f t="shared" si="30"/>
        <v>19167432</v>
      </c>
      <c r="AJ61" s="36">
        <f t="shared" si="30"/>
        <v>9988718</v>
      </c>
      <c r="AK61" s="36">
        <f t="shared" si="30"/>
        <v>8624025</v>
      </c>
      <c r="AL61" s="36">
        <f t="shared" si="30"/>
        <v>248126</v>
      </c>
      <c r="AM61" s="36">
        <f t="shared" si="30"/>
        <v>306563</v>
      </c>
      <c r="AN61" s="36"/>
      <c r="AO61" s="3">
        <f t="shared" si="35"/>
        <v>0</v>
      </c>
      <c r="AP61" s="3">
        <f t="shared" si="32"/>
        <v>0</v>
      </c>
      <c r="AQ61" s="3">
        <f t="shared" si="32"/>
        <v>0</v>
      </c>
      <c r="AR61" s="3">
        <f t="shared" si="32"/>
        <v>0</v>
      </c>
      <c r="AS61" s="3">
        <f t="shared" si="32"/>
        <v>0</v>
      </c>
      <c r="AT61" s="3">
        <f t="shared" si="32"/>
        <v>0</v>
      </c>
      <c r="AU61" s="3">
        <f t="shared" si="32"/>
        <v>0</v>
      </c>
      <c r="AV61" s="3">
        <f t="shared" si="33"/>
        <v>0</v>
      </c>
      <c r="AW61" s="3">
        <f t="shared" si="34"/>
        <v>0</v>
      </c>
      <c r="AX61" s="3">
        <f t="shared" si="29"/>
        <v>0</v>
      </c>
      <c r="AY61" s="3">
        <f t="shared" si="29"/>
        <v>0</v>
      </c>
    </row>
    <row r="62" spans="1:51" x14ac:dyDescent="0.35">
      <c r="A62" s="2">
        <v>1921</v>
      </c>
      <c r="B62" s="2">
        <v>52</v>
      </c>
      <c r="C62" s="73">
        <v>655203</v>
      </c>
      <c r="D62" s="73">
        <v>319977</v>
      </c>
      <c r="E62" s="73">
        <v>29851</v>
      </c>
      <c r="F62" s="73">
        <v>273871</v>
      </c>
      <c r="G62" s="73">
        <v>6903</v>
      </c>
      <c r="H62" s="73">
        <v>9352</v>
      </c>
      <c r="I62" s="73">
        <v>335226</v>
      </c>
      <c r="J62" s="73">
        <v>27367</v>
      </c>
      <c r="K62" s="73">
        <v>261868</v>
      </c>
      <c r="L62" s="73">
        <v>32386</v>
      </c>
      <c r="M62" s="73">
        <v>13605</v>
      </c>
      <c r="N62" s="30">
        <v>0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">
        <v>52</v>
      </c>
      <c r="AC62" s="36">
        <f t="shared" si="31"/>
        <v>39803321</v>
      </c>
      <c r="AD62" s="36">
        <f t="shared" si="31"/>
        <v>20300663</v>
      </c>
      <c r="AE62" s="36">
        <f t="shared" si="31"/>
        <v>11551470</v>
      </c>
      <c r="AF62" s="36">
        <f t="shared" si="31"/>
        <v>8465737</v>
      </c>
      <c r="AG62" s="36">
        <f t="shared" si="31"/>
        <v>64670</v>
      </c>
      <c r="AH62" s="36">
        <f t="shared" si="30"/>
        <v>218786</v>
      </c>
      <c r="AI62" s="36">
        <f t="shared" si="30"/>
        <v>19502658</v>
      </c>
      <c r="AJ62" s="36">
        <f t="shared" si="30"/>
        <v>10016085</v>
      </c>
      <c r="AK62" s="36">
        <f t="shared" si="30"/>
        <v>8885893</v>
      </c>
      <c r="AL62" s="36">
        <f t="shared" si="30"/>
        <v>280512</v>
      </c>
      <c r="AM62" s="36">
        <f t="shared" si="30"/>
        <v>320168</v>
      </c>
      <c r="AN62" s="36"/>
      <c r="AO62" s="3">
        <f t="shared" si="35"/>
        <v>0</v>
      </c>
      <c r="AP62" s="3">
        <f t="shared" si="32"/>
        <v>0</v>
      </c>
      <c r="AQ62" s="3">
        <f t="shared" si="32"/>
        <v>0</v>
      </c>
      <c r="AR62" s="3">
        <f t="shared" si="32"/>
        <v>0</v>
      </c>
      <c r="AS62" s="3">
        <f t="shared" si="32"/>
        <v>0</v>
      </c>
      <c r="AT62" s="3">
        <f t="shared" si="32"/>
        <v>0</v>
      </c>
      <c r="AU62" s="3">
        <f t="shared" si="32"/>
        <v>0</v>
      </c>
      <c r="AV62" s="3">
        <f t="shared" si="33"/>
        <v>0</v>
      </c>
      <c r="AW62" s="3">
        <f t="shared" si="34"/>
        <v>0</v>
      </c>
      <c r="AX62" s="3">
        <f t="shared" si="29"/>
        <v>0</v>
      </c>
      <c r="AY62" s="3">
        <f t="shared" si="29"/>
        <v>0</v>
      </c>
    </row>
    <row r="63" spans="1:51" x14ac:dyDescent="0.35">
      <c r="A63" s="2">
        <v>1920</v>
      </c>
      <c r="B63" s="2">
        <v>53</v>
      </c>
      <c r="C63" s="73">
        <v>669804</v>
      </c>
      <c r="D63" s="73">
        <v>328152</v>
      </c>
      <c r="E63" s="73">
        <v>28779</v>
      </c>
      <c r="F63" s="73">
        <v>281866</v>
      </c>
      <c r="G63" s="73">
        <v>7795</v>
      </c>
      <c r="H63" s="73">
        <v>9712</v>
      </c>
      <c r="I63" s="73">
        <v>341652</v>
      </c>
      <c r="J63" s="73">
        <v>27309</v>
      </c>
      <c r="K63" s="73">
        <v>262602</v>
      </c>
      <c r="L63" s="73">
        <v>37537</v>
      </c>
      <c r="M63" s="73">
        <v>14204</v>
      </c>
      <c r="N63" s="30">
        <v>0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">
        <v>53</v>
      </c>
      <c r="AC63" s="36">
        <f t="shared" si="31"/>
        <v>40473125</v>
      </c>
      <c r="AD63" s="36">
        <f t="shared" si="31"/>
        <v>20628815</v>
      </c>
      <c r="AE63" s="36">
        <f t="shared" si="31"/>
        <v>11580249</v>
      </c>
      <c r="AF63" s="36">
        <f t="shared" si="31"/>
        <v>8747603</v>
      </c>
      <c r="AG63" s="36">
        <f t="shared" si="31"/>
        <v>72465</v>
      </c>
      <c r="AH63" s="36">
        <f t="shared" si="30"/>
        <v>228498</v>
      </c>
      <c r="AI63" s="36">
        <f t="shared" si="30"/>
        <v>19844310</v>
      </c>
      <c r="AJ63" s="36">
        <f t="shared" si="30"/>
        <v>10043394</v>
      </c>
      <c r="AK63" s="36">
        <f t="shared" si="30"/>
        <v>9148495</v>
      </c>
      <c r="AL63" s="36">
        <f t="shared" si="30"/>
        <v>318049</v>
      </c>
      <c r="AM63" s="36">
        <f t="shared" si="30"/>
        <v>334372</v>
      </c>
      <c r="AN63" s="36"/>
      <c r="AO63" s="3">
        <f t="shared" si="35"/>
        <v>0</v>
      </c>
      <c r="AP63" s="3">
        <f t="shared" si="32"/>
        <v>0</v>
      </c>
      <c r="AQ63" s="3">
        <f t="shared" si="32"/>
        <v>0</v>
      </c>
      <c r="AR63" s="3">
        <f t="shared" si="32"/>
        <v>0</v>
      </c>
      <c r="AS63" s="3">
        <f t="shared" si="32"/>
        <v>0</v>
      </c>
      <c r="AT63" s="3">
        <f t="shared" si="32"/>
        <v>0</v>
      </c>
      <c r="AU63" s="3">
        <f t="shared" si="32"/>
        <v>0</v>
      </c>
      <c r="AV63" s="3">
        <f t="shared" si="33"/>
        <v>0</v>
      </c>
      <c r="AW63" s="3">
        <f t="shared" si="34"/>
        <v>0</v>
      </c>
      <c r="AX63" s="3">
        <f t="shared" si="29"/>
        <v>0</v>
      </c>
      <c r="AY63" s="3">
        <f t="shared" si="29"/>
        <v>0</v>
      </c>
    </row>
    <row r="64" spans="1:51" x14ac:dyDescent="0.35">
      <c r="A64" s="2">
        <v>1919</v>
      </c>
      <c r="B64" s="2">
        <v>54</v>
      </c>
      <c r="C64" s="73">
        <v>403120</v>
      </c>
      <c r="D64" s="73">
        <v>196859</v>
      </c>
      <c r="E64" s="73">
        <v>17273</v>
      </c>
      <c r="F64" s="73">
        <v>168430</v>
      </c>
      <c r="G64" s="73">
        <v>5155</v>
      </c>
      <c r="H64" s="73">
        <v>6001</v>
      </c>
      <c r="I64" s="73">
        <v>206261</v>
      </c>
      <c r="J64" s="73">
        <v>16781</v>
      </c>
      <c r="K64" s="73">
        <v>155194</v>
      </c>
      <c r="L64" s="73">
        <v>25452</v>
      </c>
      <c r="M64" s="73">
        <v>8834</v>
      </c>
      <c r="N64" s="30">
        <v>0</v>
      </c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">
        <v>54</v>
      </c>
      <c r="AC64" s="36">
        <f t="shared" si="31"/>
        <v>40876245</v>
      </c>
      <c r="AD64" s="36">
        <f t="shared" si="31"/>
        <v>20825674</v>
      </c>
      <c r="AE64" s="36">
        <f t="shared" si="31"/>
        <v>11597522</v>
      </c>
      <c r="AF64" s="36">
        <f t="shared" si="31"/>
        <v>8916033</v>
      </c>
      <c r="AG64" s="36">
        <f t="shared" si="31"/>
        <v>77620</v>
      </c>
      <c r="AH64" s="36">
        <f t="shared" si="30"/>
        <v>234499</v>
      </c>
      <c r="AI64" s="36">
        <f t="shared" si="30"/>
        <v>20050571</v>
      </c>
      <c r="AJ64" s="36">
        <f t="shared" si="30"/>
        <v>10060175</v>
      </c>
      <c r="AK64" s="36">
        <f t="shared" si="30"/>
        <v>9303689</v>
      </c>
      <c r="AL64" s="36">
        <f t="shared" si="30"/>
        <v>343501</v>
      </c>
      <c r="AM64" s="36">
        <f t="shared" si="30"/>
        <v>343206</v>
      </c>
      <c r="AN64" s="36"/>
      <c r="AO64" s="3">
        <f t="shared" si="35"/>
        <v>0</v>
      </c>
      <c r="AP64" s="3">
        <f t="shared" si="32"/>
        <v>0</v>
      </c>
      <c r="AQ64" s="3">
        <f t="shared" si="32"/>
        <v>0</v>
      </c>
      <c r="AR64" s="3">
        <f t="shared" si="32"/>
        <v>0</v>
      </c>
      <c r="AS64" s="3">
        <f t="shared" si="32"/>
        <v>0</v>
      </c>
      <c r="AT64" s="3">
        <f t="shared" si="32"/>
        <v>0</v>
      </c>
      <c r="AU64" s="3">
        <f t="shared" si="32"/>
        <v>0</v>
      </c>
      <c r="AV64" s="3">
        <f t="shared" si="33"/>
        <v>0</v>
      </c>
      <c r="AW64" s="3">
        <f t="shared" si="34"/>
        <v>0</v>
      </c>
      <c r="AX64" s="3">
        <f t="shared" si="29"/>
        <v>0</v>
      </c>
      <c r="AY64" s="3">
        <f t="shared" si="29"/>
        <v>0</v>
      </c>
    </row>
    <row r="65" spans="1:51" x14ac:dyDescent="0.35">
      <c r="A65" s="2">
        <v>1918</v>
      </c>
      <c r="B65" s="2">
        <v>55</v>
      </c>
      <c r="C65" s="73">
        <v>356410</v>
      </c>
      <c r="D65" s="73">
        <v>172682</v>
      </c>
      <c r="E65" s="73">
        <v>15073</v>
      </c>
      <c r="F65" s="73">
        <v>147406</v>
      </c>
      <c r="G65" s="73">
        <v>5005</v>
      </c>
      <c r="H65" s="73">
        <v>5198</v>
      </c>
      <c r="I65" s="73">
        <v>183728</v>
      </c>
      <c r="J65" s="73">
        <v>14860</v>
      </c>
      <c r="K65" s="73">
        <v>135800</v>
      </c>
      <c r="L65" s="73">
        <v>25090</v>
      </c>
      <c r="M65" s="73">
        <v>7978</v>
      </c>
      <c r="N65" s="30">
        <v>0</v>
      </c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">
        <v>55</v>
      </c>
      <c r="AC65" s="36">
        <f t="shared" si="31"/>
        <v>41232655</v>
      </c>
      <c r="AD65" s="36">
        <f t="shared" si="31"/>
        <v>20998356</v>
      </c>
      <c r="AE65" s="36">
        <f t="shared" si="31"/>
        <v>11612595</v>
      </c>
      <c r="AF65" s="36">
        <f t="shared" si="31"/>
        <v>9063439</v>
      </c>
      <c r="AG65" s="36">
        <f t="shared" si="31"/>
        <v>82625</v>
      </c>
      <c r="AH65" s="36">
        <f t="shared" si="30"/>
        <v>239697</v>
      </c>
      <c r="AI65" s="36">
        <f t="shared" si="30"/>
        <v>20234299</v>
      </c>
      <c r="AJ65" s="36">
        <f t="shared" si="30"/>
        <v>10075035</v>
      </c>
      <c r="AK65" s="36">
        <f t="shared" si="30"/>
        <v>9439489</v>
      </c>
      <c r="AL65" s="36">
        <f t="shared" si="30"/>
        <v>368591</v>
      </c>
      <c r="AM65" s="36">
        <f t="shared" si="30"/>
        <v>351184</v>
      </c>
      <c r="AN65" s="36"/>
      <c r="AO65" s="3">
        <f t="shared" si="35"/>
        <v>0</v>
      </c>
      <c r="AP65" s="3">
        <f t="shared" si="32"/>
        <v>0</v>
      </c>
      <c r="AQ65" s="3">
        <f t="shared" si="32"/>
        <v>0</v>
      </c>
      <c r="AR65" s="3">
        <f t="shared" si="32"/>
        <v>0</v>
      </c>
      <c r="AS65" s="3">
        <f t="shared" si="32"/>
        <v>0</v>
      </c>
      <c r="AT65" s="3">
        <f t="shared" si="32"/>
        <v>0</v>
      </c>
      <c r="AU65" s="3">
        <f t="shared" si="32"/>
        <v>0</v>
      </c>
      <c r="AV65" s="3">
        <f t="shared" si="33"/>
        <v>0</v>
      </c>
      <c r="AW65" s="3">
        <f t="shared" si="34"/>
        <v>0</v>
      </c>
      <c r="AX65" s="3">
        <f t="shared" si="29"/>
        <v>0</v>
      </c>
      <c r="AY65" s="3">
        <f t="shared" si="29"/>
        <v>0</v>
      </c>
    </row>
    <row r="66" spans="1:51" x14ac:dyDescent="0.35">
      <c r="A66" s="2">
        <v>1917</v>
      </c>
      <c r="B66" s="2">
        <v>56</v>
      </c>
      <c r="C66" s="73">
        <v>314613</v>
      </c>
      <c r="D66" s="73">
        <v>151160</v>
      </c>
      <c r="E66" s="73">
        <v>13141</v>
      </c>
      <c r="F66" s="73">
        <v>128821</v>
      </c>
      <c r="G66" s="73">
        <v>4571</v>
      </c>
      <c r="H66" s="73">
        <v>4627</v>
      </c>
      <c r="I66" s="73">
        <v>163453</v>
      </c>
      <c r="J66" s="73">
        <v>13256</v>
      </c>
      <c r="K66" s="73">
        <v>118677</v>
      </c>
      <c r="L66" s="73">
        <v>24449</v>
      </c>
      <c r="M66" s="73">
        <v>7071</v>
      </c>
      <c r="N66" s="30">
        <v>0</v>
      </c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">
        <v>56</v>
      </c>
      <c r="AC66" s="36">
        <f t="shared" si="31"/>
        <v>41547268</v>
      </c>
      <c r="AD66" s="36">
        <f t="shared" si="31"/>
        <v>21149516</v>
      </c>
      <c r="AE66" s="36">
        <f t="shared" si="31"/>
        <v>11625736</v>
      </c>
      <c r="AF66" s="36">
        <f t="shared" si="31"/>
        <v>9192260</v>
      </c>
      <c r="AG66" s="36">
        <f t="shared" si="31"/>
        <v>87196</v>
      </c>
      <c r="AH66" s="36">
        <f t="shared" si="30"/>
        <v>244324</v>
      </c>
      <c r="AI66" s="36">
        <f t="shared" si="30"/>
        <v>20397752</v>
      </c>
      <c r="AJ66" s="36">
        <f t="shared" si="30"/>
        <v>10088291</v>
      </c>
      <c r="AK66" s="36">
        <f t="shared" si="30"/>
        <v>9558166</v>
      </c>
      <c r="AL66" s="36">
        <f t="shared" si="30"/>
        <v>393040</v>
      </c>
      <c r="AM66" s="36">
        <f t="shared" si="30"/>
        <v>358255</v>
      </c>
      <c r="AN66" s="36"/>
      <c r="AO66" s="3">
        <f t="shared" si="35"/>
        <v>0</v>
      </c>
      <c r="AP66" s="3">
        <f t="shared" si="32"/>
        <v>0</v>
      </c>
      <c r="AQ66" s="3">
        <f t="shared" si="32"/>
        <v>0</v>
      </c>
      <c r="AR66" s="3">
        <f t="shared" si="32"/>
        <v>0</v>
      </c>
      <c r="AS66" s="3">
        <f t="shared" si="32"/>
        <v>0</v>
      </c>
      <c r="AT66" s="3">
        <f t="shared" si="32"/>
        <v>0</v>
      </c>
      <c r="AU66" s="3">
        <f t="shared" si="32"/>
        <v>0</v>
      </c>
      <c r="AV66" s="3">
        <f t="shared" si="33"/>
        <v>0</v>
      </c>
      <c r="AW66" s="3">
        <f t="shared" si="34"/>
        <v>0</v>
      </c>
      <c r="AX66" s="3">
        <f t="shared" si="29"/>
        <v>0</v>
      </c>
      <c r="AY66" s="3">
        <f t="shared" si="29"/>
        <v>0</v>
      </c>
    </row>
    <row r="67" spans="1:51" x14ac:dyDescent="0.35">
      <c r="A67" s="2">
        <v>1916</v>
      </c>
      <c r="B67" s="2">
        <v>57</v>
      </c>
      <c r="C67" s="73">
        <v>295227</v>
      </c>
      <c r="D67" s="73">
        <v>141406</v>
      </c>
      <c r="E67" s="73">
        <v>12491</v>
      </c>
      <c r="F67" s="73">
        <v>119821</v>
      </c>
      <c r="G67" s="73">
        <v>4773</v>
      </c>
      <c r="H67" s="73">
        <v>4321</v>
      </c>
      <c r="I67" s="73">
        <v>153821</v>
      </c>
      <c r="J67" s="73">
        <v>12569</v>
      </c>
      <c r="K67" s="73">
        <v>109379</v>
      </c>
      <c r="L67" s="73">
        <v>25272</v>
      </c>
      <c r="M67" s="73">
        <v>6601</v>
      </c>
      <c r="N67" s="30">
        <v>0</v>
      </c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2">
        <v>57</v>
      </c>
      <c r="AC67" s="36">
        <f t="shared" si="31"/>
        <v>41842495</v>
      </c>
      <c r="AD67" s="36">
        <f t="shared" si="31"/>
        <v>21290922</v>
      </c>
      <c r="AE67" s="36">
        <f t="shared" si="31"/>
        <v>11638227</v>
      </c>
      <c r="AF67" s="36">
        <f t="shared" si="31"/>
        <v>9312081</v>
      </c>
      <c r="AG67" s="36">
        <f t="shared" si="31"/>
        <v>91969</v>
      </c>
      <c r="AH67" s="36">
        <f t="shared" si="30"/>
        <v>248645</v>
      </c>
      <c r="AI67" s="36">
        <f t="shared" si="30"/>
        <v>20551573</v>
      </c>
      <c r="AJ67" s="36">
        <f t="shared" si="30"/>
        <v>10100860</v>
      </c>
      <c r="AK67" s="36">
        <f t="shared" si="30"/>
        <v>9667545</v>
      </c>
      <c r="AL67" s="36">
        <f t="shared" si="30"/>
        <v>418312</v>
      </c>
      <c r="AM67" s="36">
        <f t="shared" si="30"/>
        <v>364856</v>
      </c>
      <c r="AN67" s="36"/>
      <c r="AO67" s="3">
        <f t="shared" si="35"/>
        <v>0</v>
      </c>
      <c r="AP67" s="3">
        <f t="shared" si="32"/>
        <v>0</v>
      </c>
      <c r="AQ67" s="3">
        <f t="shared" si="32"/>
        <v>0</v>
      </c>
      <c r="AR67" s="3">
        <f t="shared" si="32"/>
        <v>0</v>
      </c>
      <c r="AS67" s="3">
        <f t="shared" si="32"/>
        <v>0</v>
      </c>
      <c r="AT67" s="3">
        <f t="shared" si="32"/>
        <v>0</v>
      </c>
      <c r="AU67" s="3">
        <f t="shared" si="32"/>
        <v>0</v>
      </c>
      <c r="AV67" s="3">
        <f t="shared" si="33"/>
        <v>0</v>
      </c>
      <c r="AW67" s="3">
        <f t="shared" si="34"/>
        <v>0</v>
      </c>
      <c r="AX67" s="3">
        <f t="shared" si="29"/>
        <v>0</v>
      </c>
      <c r="AY67" s="3">
        <f t="shared" si="29"/>
        <v>0</v>
      </c>
    </row>
    <row r="68" spans="1:51" x14ac:dyDescent="0.35">
      <c r="A68" s="2">
        <v>1915</v>
      </c>
      <c r="B68" s="2">
        <v>58</v>
      </c>
      <c r="C68" s="73">
        <v>366499</v>
      </c>
      <c r="D68" s="73">
        <v>174296</v>
      </c>
      <c r="E68" s="73">
        <v>15854</v>
      </c>
      <c r="F68" s="73">
        <v>146705</v>
      </c>
      <c r="G68" s="73">
        <v>6679</v>
      </c>
      <c r="H68" s="73">
        <v>5058</v>
      </c>
      <c r="I68" s="73">
        <v>192203</v>
      </c>
      <c r="J68" s="73">
        <v>15975</v>
      </c>
      <c r="K68" s="73">
        <v>133342</v>
      </c>
      <c r="L68" s="73">
        <v>34875</v>
      </c>
      <c r="M68" s="73">
        <v>8011</v>
      </c>
      <c r="N68" s="30">
        <v>0</v>
      </c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2">
        <v>58</v>
      </c>
      <c r="AC68" s="36">
        <f t="shared" si="31"/>
        <v>42208994</v>
      </c>
      <c r="AD68" s="36">
        <f t="shared" si="31"/>
        <v>21465218</v>
      </c>
      <c r="AE68" s="36">
        <f t="shared" si="31"/>
        <v>11654081</v>
      </c>
      <c r="AF68" s="36">
        <f t="shared" si="31"/>
        <v>9458786</v>
      </c>
      <c r="AG68" s="36">
        <f t="shared" si="31"/>
        <v>98648</v>
      </c>
      <c r="AH68" s="36">
        <f t="shared" si="30"/>
        <v>253703</v>
      </c>
      <c r="AI68" s="36">
        <f t="shared" si="30"/>
        <v>20743776</v>
      </c>
      <c r="AJ68" s="36">
        <f t="shared" si="30"/>
        <v>10116835</v>
      </c>
      <c r="AK68" s="36">
        <f t="shared" si="30"/>
        <v>9800887</v>
      </c>
      <c r="AL68" s="36">
        <f t="shared" si="30"/>
        <v>453187</v>
      </c>
      <c r="AM68" s="36">
        <f t="shared" si="30"/>
        <v>372867</v>
      </c>
      <c r="AN68" s="36"/>
      <c r="AO68" s="3">
        <f t="shared" si="35"/>
        <v>0</v>
      </c>
      <c r="AP68" s="3">
        <f t="shared" si="32"/>
        <v>0</v>
      </c>
      <c r="AQ68" s="3">
        <f t="shared" si="32"/>
        <v>0</v>
      </c>
      <c r="AR68" s="3">
        <f t="shared" si="32"/>
        <v>0</v>
      </c>
      <c r="AS68" s="3">
        <f t="shared" si="32"/>
        <v>0</v>
      </c>
      <c r="AT68" s="3">
        <f t="shared" si="32"/>
        <v>0</v>
      </c>
      <c r="AU68" s="3">
        <f t="shared" si="32"/>
        <v>0</v>
      </c>
      <c r="AV68" s="3">
        <f t="shared" si="33"/>
        <v>0</v>
      </c>
      <c r="AW68" s="3">
        <f t="shared" si="34"/>
        <v>0</v>
      </c>
      <c r="AX68" s="3">
        <f t="shared" si="29"/>
        <v>0</v>
      </c>
      <c r="AY68" s="3">
        <f t="shared" si="29"/>
        <v>0</v>
      </c>
    </row>
    <row r="69" spans="1:51" x14ac:dyDescent="0.35">
      <c r="A69" s="2">
        <v>1914</v>
      </c>
      <c r="B69" s="2">
        <v>59</v>
      </c>
      <c r="C69" s="73">
        <v>540764</v>
      </c>
      <c r="D69" s="73">
        <v>253590</v>
      </c>
      <c r="E69" s="73">
        <v>22533</v>
      </c>
      <c r="F69" s="73">
        <v>213088</v>
      </c>
      <c r="G69" s="73">
        <v>10566</v>
      </c>
      <c r="H69" s="73">
        <v>7403</v>
      </c>
      <c r="I69" s="73">
        <v>287174</v>
      </c>
      <c r="J69" s="73">
        <v>23697</v>
      </c>
      <c r="K69" s="73">
        <v>196778</v>
      </c>
      <c r="L69" s="73">
        <v>55106</v>
      </c>
      <c r="M69" s="73">
        <v>11593</v>
      </c>
      <c r="N69" s="30">
        <v>0</v>
      </c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2">
        <v>59</v>
      </c>
      <c r="AC69" s="36">
        <f t="shared" si="31"/>
        <v>42749758</v>
      </c>
      <c r="AD69" s="36">
        <f t="shared" si="31"/>
        <v>21718808</v>
      </c>
      <c r="AE69" s="36">
        <f t="shared" si="31"/>
        <v>11676614</v>
      </c>
      <c r="AF69" s="36">
        <f t="shared" si="31"/>
        <v>9671874</v>
      </c>
      <c r="AG69" s="36">
        <f t="shared" si="31"/>
        <v>109214</v>
      </c>
      <c r="AH69" s="36">
        <f t="shared" si="30"/>
        <v>261106</v>
      </c>
      <c r="AI69" s="36">
        <f t="shared" si="30"/>
        <v>21030950</v>
      </c>
      <c r="AJ69" s="36">
        <f t="shared" si="30"/>
        <v>10140532</v>
      </c>
      <c r="AK69" s="36">
        <f t="shared" si="30"/>
        <v>9997665</v>
      </c>
      <c r="AL69" s="36">
        <f t="shared" si="30"/>
        <v>508293</v>
      </c>
      <c r="AM69" s="36">
        <f t="shared" si="30"/>
        <v>384460</v>
      </c>
      <c r="AN69" s="36"/>
      <c r="AO69" s="3">
        <f t="shared" si="35"/>
        <v>0</v>
      </c>
      <c r="AP69" s="3">
        <f t="shared" si="32"/>
        <v>0</v>
      </c>
      <c r="AQ69" s="3">
        <f t="shared" si="32"/>
        <v>0</v>
      </c>
      <c r="AR69" s="3">
        <f t="shared" si="32"/>
        <v>0</v>
      </c>
      <c r="AS69" s="3">
        <f t="shared" si="32"/>
        <v>0</v>
      </c>
      <c r="AT69" s="3">
        <f t="shared" si="32"/>
        <v>0</v>
      </c>
      <c r="AU69" s="3">
        <f t="shared" si="32"/>
        <v>0</v>
      </c>
      <c r="AV69" s="3">
        <f t="shared" si="33"/>
        <v>0</v>
      </c>
      <c r="AW69" s="3">
        <f t="shared" si="34"/>
        <v>0</v>
      </c>
      <c r="AX69" s="3">
        <f t="shared" si="29"/>
        <v>0</v>
      </c>
      <c r="AY69" s="3">
        <f t="shared" si="29"/>
        <v>0</v>
      </c>
    </row>
    <row r="70" spans="1:51" x14ac:dyDescent="0.35">
      <c r="A70" s="2">
        <v>1913</v>
      </c>
      <c r="B70" s="2">
        <v>60</v>
      </c>
      <c r="C70" s="73">
        <v>544453</v>
      </c>
      <c r="D70" s="73">
        <v>256597</v>
      </c>
      <c r="E70" s="73">
        <v>22541</v>
      </c>
      <c r="F70" s="73">
        <v>214471</v>
      </c>
      <c r="G70" s="73">
        <v>12086</v>
      </c>
      <c r="H70" s="73">
        <v>7499</v>
      </c>
      <c r="I70" s="73">
        <v>287856</v>
      </c>
      <c r="J70" s="73">
        <v>23801</v>
      </c>
      <c r="K70" s="73">
        <v>193434</v>
      </c>
      <c r="L70" s="73">
        <v>59344</v>
      </c>
      <c r="M70" s="73">
        <v>11277</v>
      </c>
      <c r="N70" s="30">
        <v>0</v>
      </c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2">
        <v>60</v>
      </c>
      <c r="AC70" s="36">
        <f t="shared" si="31"/>
        <v>43294211</v>
      </c>
      <c r="AD70" s="36">
        <f t="shared" si="31"/>
        <v>21975405</v>
      </c>
      <c r="AE70" s="36">
        <f t="shared" si="31"/>
        <v>11699155</v>
      </c>
      <c r="AF70" s="36">
        <f t="shared" si="31"/>
        <v>9886345</v>
      </c>
      <c r="AG70" s="36">
        <f t="shared" si="31"/>
        <v>121300</v>
      </c>
      <c r="AH70" s="36">
        <f t="shared" si="30"/>
        <v>268605</v>
      </c>
      <c r="AI70" s="36">
        <f t="shared" si="30"/>
        <v>21318806</v>
      </c>
      <c r="AJ70" s="36">
        <f t="shared" si="30"/>
        <v>10164333</v>
      </c>
      <c r="AK70" s="36">
        <f t="shared" si="30"/>
        <v>10191099</v>
      </c>
      <c r="AL70" s="36">
        <f t="shared" si="30"/>
        <v>567637</v>
      </c>
      <c r="AM70" s="36">
        <f t="shared" si="30"/>
        <v>395737</v>
      </c>
      <c r="AN70" s="36"/>
      <c r="AO70" s="3">
        <f t="shared" si="35"/>
        <v>0</v>
      </c>
      <c r="AP70" s="3">
        <f t="shared" si="32"/>
        <v>0</v>
      </c>
      <c r="AQ70" s="3">
        <f t="shared" si="32"/>
        <v>0</v>
      </c>
      <c r="AR70" s="3">
        <f t="shared" si="32"/>
        <v>0</v>
      </c>
      <c r="AS70" s="3">
        <f t="shared" si="32"/>
        <v>0</v>
      </c>
      <c r="AT70" s="3">
        <f t="shared" si="32"/>
        <v>0</v>
      </c>
      <c r="AU70" s="3">
        <f t="shared" si="32"/>
        <v>0</v>
      </c>
      <c r="AV70" s="3">
        <f t="shared" si="33"/>
        <v>0</v>
      </c>
      <c r="AW70" s="3">
        <f t="shared" si="34"/>
        <v>0</v>
      </c>
      <c r="AX70" s="3">
        <f t="shared" si="29"/>
        <v>0</v>
      </c>
      <c r="AY70" s="3">
        <f t="shared" si="29"/>
        <v>0</v>
      </c>
    </row>
    <row r="71" spans="1:51" x14ac:dyDescent="0.35">
      <c r="A71" s="2">
        <v>1912</v>
      </c>
      <c r="B71" s="2">
        <v>61</v>
      </c>
      <c r="C71" s="73">
        <v>545808</v>
      </c>
      <c r="D71" s="73">
        <v>255598</v>
      </c>
      <c r="E71" s="73">
        <v>22989</v>
      </c>
      <c r="F71" s="73">
        <v>212128</v>
      </c>
      <c r="G71" s="73">
        <v>13024</v>
      </c>
      <c r="H71" s="73">
        <v>7457</v>
      </c>
      <c r="I71" s="73">
        <v>290210</v>
      </c>
      <c r="J71" s="73">
        <v>24491</v>
      </c>
      <c r="K71" s="73">
        <v>188912</v>
      </c>
      <c r="L71" s="73">
        <v>65388</v>
      </c>
      <c r="M71" s="73">
        <v>11419</v>
      </c>
      <c r="N71" s="30">
        <v>0</v>
      </c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2">
        <v>61</v>
      </c>
      <c r="AC71" s="36">
        <f t="shared" si="31"/>
        <v>43840019</v>
      </c>
      <c r="AD71" s="36">
        <f t="shared" si="31"/>
        <v>22231003</v>
      </c>
      <c r="AE71" s="36">
        <f t="shared" si="31"/>
        <v>11722144</v>
      </c>
      <c r="AF71" s="36">
        <f t="shared" si="31"/>
        <v>10098473</v>
      </c>
      <c r="AG71" s="36">
        <f t="shared" si="31"/>
        <v>134324</v>
      </c>
      <c r="AH71" s="36">
        <f t="shared" si="30"/>
        <v>276062</v>
      </c>
      <c r="AI71" s="36">
        <f t="shared" si="30"/>
        <v>21609016</v>
      </c>
      <c r="AJ71" s="36">
        <f t="shared" si="30"/>
        <v>10188824</v>
      </c>
      <c r="AK71" s="36">
        <f t="shared" si="30"/>
        <v>10380011</v>
      </c>
      <c r="AL71" s="36">
        <f t="shared" si="30"/>
        <v>633025</v>
      </c>
      <c r="AM71" s="36">
        <f t="shared" si="30"/>
        <v>407156</v>
      </c>
      <c r="AN71" s="36"/>
      <c r="AO71" s="3">
        <f t="shared" si="35"/>
        <v>0</v>
      </c>
      <c r="AP71" s="3">
        <f t="shared" si="32"/>
        <v>0</v>
      </c>
      <c r="AQ71" s="3">
        <f t="shared" si="32"/>
        <v>0</v>
      </c>
      <c r="AR71" s="3">
        <f t="shared" si="32"/>
        <v>0</v>
      </c>
      <c r="AS71" s="3">
        <f t="shared" si="32"/>
        <v>0</v>
      </c>
      <c r="AT71" s="3">
        <f t="shared" si="32"/>
        <v>0</v>
      </c>
      <c r="AU71" s="3">
        <f t="shared" si="32"/>
        <v>0</v>
      </c>
      <c r="AV71" s="3">
        <f t="shared" si="33"/>
        <v>0</v>
      </c>
      <c r="AW71" s="3">
        <f t="shared" si="34"/>
        <v>0</v>
      </c>
      <c r="AX71" s="3">
        <f t="shared" si="29"/>
        <v>0</v>
      </c>
      <c r="AY71" s="3">
        <f t="shared" si="29"/>
        <v>0</v>
      </c>
    </row>
    <row r="72" spans="1:51" x14ac:dyDescent="0.35">
      <c r="A72" s="2">
        <v>1911</v>
      </c>
      <c r="B72" s="2">
        <v>62</v>
      </c>
      <c r="C72" s="73">
        <v>506162</v>
      </c>
      <c r="D72" s="73">
        <v>234719</v>
      </c>
      <c r="E72" s="73">
        <v>20861</v>
      </c>
      <c r="F72" s="73">
        <v>193209</v>
      </c>
      <c r="G72" s="73">
        <v>13819</v>
      </c>
      <c r="H72" s="73">
        <v>6830</v>
      </c>
      <c r="I72" s="73">
        <v>271443</v>
      </c>
      <c r="J72" s="73">
        <v>23128</v>
      </c>
      <c r="K72" s="73">
        <v>171707</v>
      </c>
      <c r="L72" s="73">
        <v>66163</v>
      </c>
      <c r="M72" s="73">
        <v>10445</v>
      </c>
      <c r="N72" s="30">
        <v>0</v>
      </c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">
        <v>62</v>
      </c>
      <c r="AC72" s="36">
        <f t="shared" si="31"/>
        <v>44346181</v>
      </c>
      <c r="AD72" s="36">
        <f t="shared" si="31"/>
        <v>22465722</v>
      </c>
      <c r="AE72" s="36">
        <f t="shared" si="31"/>
        <v>11743005</v>
      </c>
      <c r="AF72" s="36">
        <f t="shared" si="31"/>
        <v>10291682</v>
      </c>
      <c r="AG72" s="36">
        <f t="shared" si="31"/>
        <v>148143</v>
      </c>
      <c r="AH72" s="36">
        <f t="shared" si="30"/>
        <v>282892</v>
      </c>
      <c r="AI72" s="36">
        <f t="shared" si="30"/>
        <v>21880459</v>
      </c>
      <c r="AJ72" s="36">
        <f t="shared" si="30"/>
        <v>10211952</v>
      </c>
      <c r="AK72" s="36">
        <f t="shared" si="30"/>
        <v>10551718</v>
      </c>
      <c r="AL72" s="36">
        <f t="shared" si="30"/>
        <v>699188</v>
      </c>
      <c r="AM72" s="36">
        <f t="shared" si="30"/>
        <v>417601</v>
      </c>
      <c r="AN72" s="36"/>
      <c r="AO72" s="3">
        <f t="shared" si="35"/>
        <v>0</v>
      </c>
      <c r="AP72" s="3">
        <f t="shared" si="32"/>
        <v>0</v>
      </c>
      <c r="AQ72" s="3">
        <f t="shared" si="32"/>
        <v>0</v>
      </c>
      <c r="AR72" s="3">
        <f t="shared" si="32"/>
        <v>0</v>
      </c>
      <c r="AS72" s="3">
        <f t="shared" si="32"/>
        <v>0</v>
      </c>
      <c r="AT72" s="3">
        <f t="shared" si="32"/>
        <v>0</v>
      </c>
      <c r="AU72" s="3">
        <f t="shared" si="32"/>
        <v>0</v>
      </c>
      <c r="AV72" s="3">
        <f t="shared" si="33"/>
        <v>0</v>
      </c>
      <c r="AW72" s="3">
        <f t="shared" si="34"/>
        <v>0</v>
      </c>
      <c r="AX72" s="3">
        <f t="shared" si="29"/>
        <v>0</v>
      </c>
      <c r="AY72" s="3">
        <f t="shared" si="29"/>
        <v>0</v>
      </c>
    </row>
    <row r="73" spans="1:51" x14ac:dyDescent="0.35">
      <c r="A73" s="2">
        <v>1910</v>
      </c>
      <c r="B73" s="2">
        <v>63</v>
      </c>
      <c r="C73" s="73">
        <v>525209</v>
      </c>
      <c r="D73" s="73">
        <v>241996</v>
      </c>
      <c r="E73" s="73">
        <v>21405</v>
      </c>
      <c r="F73" s="73">
        <v>197922</v>
      </c>
      <c r="G73" s="73">
        <v>15918</v>
      </c>
      <c r="H73" s="73">
        <v>6751</v>
      </c>
      <c r="I73" s="73">
        <v>283213</v>
      </c>
      <c r="J73" s="73">
        <v>24519</v>
      </c>
      <c r="K73" s="73">
        <v>173361</v>
      </c>
      <c r="L73" s="73">
        <v>74776</v>
      </c>
      <c r="M73" s="73">
        <v>10557</v>
      </c>
      <c r="N73" s="30">
        <v>0</v>
      </c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">
        <v>63</v>
      </c>
      <c r="AC73" s="36">
        <f t="shared" si="31"/>
        <v>44871390</v>
      </c>
      <c r="AD73" s="36">
        <f t="shared" si="31"/>
        <v>22707718</v>
      </c>
      <c r="AE73" s="36">
        <f t="shared" si="31"/>
        <v>11764410</v>
      </c>
      <c r="AF73" s="36">
        <f t="shared" si="31"/>
        <v>10489604</v>
      </c>
      <c r="AG73" s="36">
        <f t="shared" si="31"/>
        <v>164061</v>
      </c>
      <c r="AH73" s="36">
        <f t="shared" si="30"/>
        <v>289643</v>
      </c>
      <c r="AI73" s="36">
        <f t="shared" si="30"/>
        <v>22163672</v>
      </c>
      <c r="AJ73" s="36">
        <f t="shared" si="30"/>
        <v>10236471</v>
      </c>
      <c r="AK73" s="36">
        <f t="shared" si="30"/>
        <v>10725079</v>
      </c>
      <c r="AL73" s="36">
        <f t="shared" si="30"/>
        <v>773964</v>
      </c>
      <c r="AM73" s="36">
        <f t="shared" si="30"/>
        <v>428158</v>
      </c>
      <c r="AN73" s="36"/>
      <c r="AO73" s="3">
        <f t="shared" si="35"/>
        <v>0</v>
      </c>
      <c r="AP73" s="3">
        <f t="shared" si="32"/>
        <v>0</v>
      </c>
      <c r="AQ73" s="3">
        <f t="shared" si="32"/>
        <v>0</v>
      </c>
      <c r="AR73" s="3">
        <f t="shared" si="32"/>
        <v>0</v>
      </c>
      <c r="AS73" s="3">
        <f t="shared" si="32"/>
        <v>0</v>
      </c>
      <c r="AT73" s="3">
        <f t="shared" si="32"/>
        <v>0</v>
      </c>
      <c r="AU73" s="3">
        <f t="shared" si="32"/>
        <v>0</v>
      </c>
      <c r="AV73" s="3">
        <f t="shared" si="33"/>
        <v>0</v>
      </c>
      <c r="AW73" s="3">
        <f t="shared" si="34"/>
        <v>0</v>
      </c>
      <c r="AX73" s="3">
        <f t="shared" si="29"/>
        <v>0</v>
      </c>
      <c r="AY73" s="3">
        <f t="shared" si="29"/>
        <v>0</v>
      </c>
    </row>
    <row r="74" spans="1:51" x14ac:dyDescent="0.35">
      <c r="A74" s="2">
        <v>1909</v>
      </c>
      <c r="B74" s="2">
        <v>64</v>
      </c>
      <c r="C74" s="73">
        <v>511228</v>
      </c>
      <c r="D74" s="73">
        <v>233109</v>
      </c>
      <c r="E74" s="73">
        <v>20569</v>
      </c>
      <c r="F74" s="73">
        <v>189165</v>
      </c>
      <c r="G74" s="73">
        <v>16810</v>
      </c>
      <c r="H74" s="73">
        <v>6565</v>
      </c>
      <c r="I74" s="73">
        <v>278119</v>
      </c>
      <c r="J74" s="73">
        <v>24230</v>
      </c>
      <c r="K74" s="73">
        <v>164904</v>
      </c>
      <c r="L74" s="73">
        <v>78773</v>
      </c>
      <c r="M74" s="73">
        <v>10212</v>
      </c>
      <c r="N74" s="30">
        <v>0</v>
      </c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">
        <v>64</v>
      </c>
      <c r="AC74" s="36">
        <f t="shared" si="31"/>
        <v>45382618</v>
      </c>
      <c r="AD74" s="36">
        <f t="shared" si="31"/>
        <v>22940827</v>
      </c>
      <c r="AE74" s="36">
        <f t="shared" si="31"/>
        <v>11784979</v>
      </c>
      <c r="AF74" s="36">
        <f t="shared" si="31"/>
        <v>10678769</v>
      </c>
      <c r="AG74" s="36">
        <f t="shared" si="31"/>
        <v>180871</v>
      </c>
      <c r="AH74" s="36">
        <f t="shared" si="30"/>
        <v>296208</v>
      </c>
      <c r="AI74" s="36">
        <f t="shared" si="30"/>
        <v>22441791</v>
      </c>
      <c r="AJ74" s="36">
        <f t="shared" si="30"/>
        <v>10260701</v>
      </c>
      <c r="AK74" s="36">
        <f t="shared" si="30"/>
        <v>10889983</v>
      </c>
      <c r="AL74" s="36">
        <f t="shared" si="30"/>
        <v>852737</v>
      </c>
      <c r="AM74" s="36">
        <f t="shared" si="30"/>
        <v>438370</v>
      </c>
      <c r="AN74" s="36"/>
      <c r="AO74" s="3">
        <f t="shared" si="35"/>
        <v>0</v>
      </c>
      <c r="AP74" s="3">
        <f t="shared" si="32"/>
        <v>0</v>
      </c>
      <c r="AQ74" s="3">
        <f t="shared" si="32"/>
        <v>0</v>
      </c>
      <c r="AR74" s="3">
        <f t="shared" si="32"/>
        <v>0</v>
      </c>
      <c r="AS74" s="3">
        <f t="shared" si="32"/>
        <v>0</v>
      </c>
      <c r="AT74" s="3">
        <f t="shared" si="32"/>
        <v>0</v>
      </c>
      <c r="AU74" s="3">
        <f t="shared" si="32"/>
        <v>0</v>
      </c>
      <c r="AV74" s="3">
        <f t="shared" si="33"/>
        <v>0</v>
      </c>
      <c r="AW74" s="3">
        <f t="shared" si="34"/>
        <v>0</v>
      </c>
      <c r="AX74" s="3">
        <f t="shared" si="29"/>
        <v>0</v>
      </c>
      <c r="AY74" s="3">
        <f t="shared" si="29"/>
        <v>0</v>
      </c>
    </row>
    <row r="75" spans="1:51" x14ac:dyDescent="0.35">
      <c r="A75" s="2">
        <v>1908</v>
      </c>
      <c r="B75" s="2">
        <v>65</v>
      </c>
      <c r="C75" s="73">
        <v>507269</v>
      </c>
      <c r="D75" s="73">
        <v>229457</v>
      </c>
      <c r="E75" s="73">
        <v>19844</v>
      </c>
      <c r="F75" s="73">
        <v>184964</v>
      </c>
      <c r="G75" s="73">
        <v>18475</v>
      </c>
      <c r="H75" s="73">
        <v>6174</v>
      </c>
      <c r="I75" s="73">
        <v>277812</v>
      </c>
      <c r="J75" s="73">
        <v>25056</v>
      </c>
      <c r="K75" s="73">
        <v>157157</v>
      </c>
      <c r="L75" s="73">
        <v>85760</v>
      </c>
      <c r="M75" s="73">
        <v>9839</v>
      </c>
      <c r="N75" s="30">
        <v>0</v>
      </c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2">
        <v>65</v>
      </c>
      <c r="AC75" s="36">
        <f t="shared" si="31"/>
        <v>45889887</v>
      </c>
      <c r="AD75" s="36">
        <f t="shared" si="31"/>
        <v>23170284</v>
      </c>
      <c r="AE75" s="36">
        <f t="shared" si="31"/>
        <v>11804823</v>
      </c>
      <c r="AF75" s="36">
        <f t="shared" si="31"/>
        <v>10863733</v>
      </c>
      <c r="AG75" s="36">
        <f t="shared" si="31"/>
        <v>199346</v>
      </c>
      <c r="AH75" s="36">
        <f t="shared" si="30"/>
        <v>302382</v>
      </c>
      <c r="AI75" s="36">
        <f t="shared" si="30"/>
        <v>22719603</v>
      </c>
      <c r="AJ75" s="36">
        <f t="shared" si="30"/>
        <v>10285757</v>
      </c>
      <c r="AK75" s="36">
        <f t="shared" si="30"/>
        <v>11047140</v>
      </c>
      <c r="AL75" s="36">
        <f t="shared" si="30"/>
        <v>938497</v>
      </c>
      <c r="AM75" s="36">
        <f t="shared" si="30"/>
        <v>448209</v>
      </c>
      <c r="AN75" s="36"/>
      <c r="AO75" s="3">
        <f t="shared" si="35"/>
        <v>0</v>
      </c>
      <c r="AP75" s="3">
        <f t="shared" si="32"/>
        <v>0</v>
      </c>
      <c r="AQ75" s="3">
        <f t="shared" si="32"/>
        <v>0</v>
      </c>
      <c r="AR75" s="3">
        <f t="shared" si="32"/>
        <v>0</v>
      </c>
      <c r="AS75" s="3">
        <f t="shared" si="32"/>
        <v>0</v>
      </c>
      <c r="AT75" s="3">
        <f t="shared" si="32"/>
        <v>0</v>
      </c>
      <c r="AU75" s="3">
        <f t="shared" si="32"/>
        <v>0</v>
      </c>
      <c r="AV75" s="3">
        <f t="shared" si="33"/>
        <v>0</v>
      </c>
      <c r="AW75" s="3">
        <f t="shared" si="34"/>
        <v>0</v>
      </c>
      <c r="AX75" s="3">
        <f t="shared" si="29"/>
        <v>0</v>
      </c>
      <c r="AY75" s="3">
        <f t="shared" si="29"/>
        <v>0</v>
      </c>
    </row>
    <row r="76" spans="1:51" x14ac:dyDescent="0.35">
      <c r="A76" s="2">
        <v>1907</v>
      </c>
      <c r="B76" s="2">
        <v>66</v>
      </c>
      <c r="C76" s="73">
        <v>482078</v>
      </c>
      <c r="D76" s="73">
        <v>216423</v>
      </c>
      <c r="E76" s="73">
        <v>18530</v>
      </c>
      <c r="F76" s="73">
        <v>172953</v>
      </c>
      <c r="G76" s="73">
        <v>19236</v>
      </c>
      <c r="H76" s="73">
        <v>5704</v>
      </c>
      <c r="I76" s="73">
        <v>265655</v>
      </c>
      <c r="J76" s="73">
        <v>24308</v>
      </c>
      <c r="K76" s="73">
        <v>144895</v>
      </c>
      <c r="L76" s="73">
        <v>87165</v>
      </c>
      <c r="M76" s="73">
        <v>9287</v>
      </c>
      <c r="N76" s="30">
        <v>0</v>
      </c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">
        <v>66</v>
      </c>
      <c r="AC76" s="36">
        <f t="shared" si="31"/>
        <v>46371965</v>
      </c>
      <c r="AD76" s="36">
        <f t="shared" si="31"/>
        <v>23386707</v>
      </c>
      <c r="AE76" s="36">
        <f t="shared" si="31"/>
        <v>11823353</v>
      </c>
      <c r="AF76" s="36">
        <f t="shared" si="31"/>
        <v>11036686</v>
      </c>
      <c r="AG76" s="36">
        <f t="shared" si="31"/>
        <v>218582</v>
      </c>
      <c r="AH76" s="36">
        <f t="shared" si="30"/>
        <v>308086</v>
      </c>
      <c r="AI76" s="36">
        <f t="shared" si="30"/>
        <v>22985258</v>
      </c>
      <c r="AJ76" s="36">
        <f t="shared" si="30"/>
        <v>10310065</v>
      </c>
      <c r="AK76" s="36">
        <f t="shared" si="30"/>
        <v>11192035</v>
      </c>
      <c r="AL76" s="36">
        <f t="shared" si="30"/>
        <v>1025662</v>
      </c>
      <c r="AM76" s="36">
        <f t="shared" si="30"/>
        <v>457496</v>
      </c>
      <c r="AN76" s="36"/>
      <c r="AO76" s="3">
        <f t="shared" si="35"/>
        <v>0</v>
      </c>
      <c r="AP76" s="3">
        <f t="shared" si="32"/>
        <v>0</v>
      </c>
      <c r="AQ76" s="3">
        <f t="shared" si="32"/>
        <v>0</v>
      </c>
      <c r="AR76" s="3">
        <f t="shared" si="32"/>
        <v>0</v>
      </c>
      <c r="AS76" s="3">
        <f t="shared" si="32"/>
        <v>0</v>
      </c>
      <c r="AT76" s="3">
        <f t="shared" si="32"/>
        <v>0</v>
      </c>
      <c r="AU76" s="3">
        <f t="shared" si="32"/>
        <v>0</v>
      </c>
      <c r="AV76" s="3">
        <f t="shared" si="33"/>
        <v>0</v>
      </c>
      <c r="AW76" s="3">
        <f t="shared" si="34"/>
        <v>0</v>
      </c>
      <c r="AX76" s="3">
        <f t="shared" si="29"/>
        <v>0</v>
      </c>
      <c r="AY76" s="3">
        <f t="shared" si="29"/>
        <v>0</v>
      </c>
    </row>
    <row r="77" spans="1:51" x14ac:dyDescent="0.35">
      <c r="A77" s="2">
        <v>1906</v>
      </c>
      <c r="B77" s="2">
        <v>67</v>
      </c>
      <c r="C77" s="73">
        <v>477413</v>
      </c>
      <c r="D77" s="73">
        <v>212047</v>
      </c>
      <c r="E77" s="73">
        <v>17606</v>
      </c>
      <c r="F77" s="73">
        <v>168076</v>
      </c>
      <c r="G77" s="73">
        <v>20832</v>
      </c>
      <c r="H77" s="73">
        <v>5533</v>
      </c>
      <c r="I77" s="73">
        <v>265366</v>
      </c>
      <c r="J77" s="73">
        <v>24906</v>
      </c>
      <c r="K77" s="73">
        <v>137861</v>
      </c>
      <c r="L77" s="73">
        <v>93804</v>
      </c>
      <c r="M77" s="73">
        <v>8795</v>
      </c>
      <c r="N77" s="30">
        <v>0</v>
      </c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">
        <v>67</v>
      </c>
      <c r="AC77" s="36">
        <f t="shared" si="31"/>
        <v>46849378</v>
      </c>
      <c r="AD77" s="36">
        <f t="shared" si="31"/>
        <v>23598754</v>
      </c>
      <c r="AE77" s="36">
        <f t="shared" si="31"/>
        <v>11840959</v>
      </c>
      <c r="AF77" s="36">
        <f t="shared" si="31"/>
        <v>11204762</v>
      </c>
      <c r="AG77" s="36">
        <f t="shared" si="31"/>
        <v>239414</v>
      </c>
      <c r="AH77" s="36">
        <f t="shared" si="30"/>
        <v>313619</v>
      </c>
      <c r="AI77" s="36">
        <f t="shared" si="30"/>
        <v>23250624</v>
      </c>
      <c r="AJ77" s="36">
        <f t="shared" si="30"/>
        <v>10334971</v>
      </c>
      <c r="AK77" s="36">
        <f t="shared" si="30"/>
        <v>11329896</v>
      </c>
      <c r="AL77" s="36">
        <f t="shared" si="30"/>
        <v>1119466</v>
      </c>
      <c r="AM77" s="36">
        <f t="shared" si="30"/>
        <v>466291</v>
      </c>
      <c r="AN77" s="36"/>
      <c r="AO77" s="3">
        <f t="shared" si="35"/>
        <v>0</v>
      </c>
      <c r="AP77" s="3">
        <f t="shared" si="32"/>
        <v>0</v>
      </c>
      <c r="AQ77" s="3">
        <f t="shared" si="32"/>
        <v>0</v>
      </c>
      <c r="AR77" s="3">
        <f t="shared" si="32"/>
        <v>0</v>
      </c>
      <c r="AS77" s="3">
        <f t="shared" si="32"/>
        <v>0</v>
      </c>
      <c r="AT77" s="3">
        <f t="shared" si="32"/>
        <v>0</v>
      </c>
      <c r="AU77" s="3">
        <f t="shared" si="32"/>
        <v>0</v>
      </c>
      <c r="AV77" s="3">
        <f t="shared" si="33"/>
        <v>0</v>
      </c>
      <c r="AW77" s="3">
        <f t="shared" si="34"/>
        <v>0</v>
      </c>
      <c r="AX77" s="3">
        <f t="shared" si="29"/>
        <v>0</v>
      </c>
      <c r="AY77" s="3">
        <f t="shared" si="29"/>
        <v>0</v>
      </c>
    </row>
    <row r="78" spans="1:51" x14ac:dyDescent="0.35">
      <c r="A78" s="2">
        <v>1905</v>
      </c>
      <c r="B78" s="2">
        <v>68</v>
      </c>
      <c r="C78" s="73">
        <v>463753</v>
      </c>
      <c r="D78" s="73">
        <v>204301</v>
      </c>
      <c r="E78" s="73">
        <v>16783</v>
      </c>
      <c r="F78" s="73">
        <v>160416</v>
      </c>
      <c r="G78" s="73">
        <v>22002</v>
      </c>
      <c r="H78" s="73">
        <v>5100</v>
      </c>
      <c r="I78" s="73">
        <v>259452</v>
      </c>
      <c r="J78" s="73">
        <v>24775</v>
      </c>
      <c r="K78" s="73">
        <v>128025</v>
      </c>
      <c r="L78" s="73">
        <v>98352</v>
      </c>
      <c r="M78" s="73">
        <v>8300</v>
      </c>
      <c r="N78" s="30">
        <v>0</v>
      </c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2">
        <v>68</v>
      </c>
      <c r="AC78" s="36">
        <f t="shared" si="31"/>
        <v>47313131</v>
      </c>
      <c r="AD78" s="36">
        <f t="shared" si="31"/>
        <v>23803055</v>
      </c>
      <c r="AE78" s="36">
        <f t="shared" si="31"/>
        <v>11857742</v>
      </c>
      <c r="AF78" s="36">
        <f t="shared" si="31"/>
        <v>11365178</v>
      </c>
      <c r="AG78" s="36">
        <f t="shared" si="31"/>
        <v>261416</v>
      </c>
      <c r="AH78" s="36">
        <f t="shared" si="30"/>
        <v>318719</v>
      </c>
      <c r="AI78" s="36">
        <f t="shared" si="30"/>
        <v>23510076</v>
      </c>
      <c r="AJ78" s="36">
        <f t="shared" si="30"/>
        <v>10359746</v>
      </c>
      <c r="AK78" s="36">
        <f t="shared" si="30"/>
        <v>11457921</v>
      </c>
      <c r="AL78" s="36">
        <f t="shared" si="30"/>
        <v>1217818</v>
      </c>
      <c r="AM78" s="36">
        <f t="shared" si="30"/>
        <v>474591</v>
      </c>
      <c r="AN78" s="36"/>
      <c r="AO78" s="3">
        <f t="shared" si="35"/>
        <v>0</v>
      </c>
      <c r="AP78" s="3">
        <f t="shared" si="32"/>
        <v>0</v>
      </c>
      <c r="AQ78" s="3">
        <f t="shared" si="32"/>
        <v>0</v>
      </c>
      <c r="AR78" s="3">
        <f t="shared" si="32"/>
        <v>0</v>
      </c>
      <c r="AS78" s="3">
        <f t="shared" si="32"/>
        <v>0</v>
      </c>
      <c r="AT78" s="3">
        <f t="shared" si="32"/>
        <v>0</v>
      </c>
      <c r="AU78" s="3">
        <f t="shared" si="32"/>
        <v>0</v>
      </c>
      <c r="AV78" s="3">
        <f t="shared" si="33"/>
        <v>0</v>
      </c>
      <c r="AW78" s="3">
        <f t="shared" si="34"/>
        <v>0</v>
      </c>
      <c r="AX78" s="3">
        <f t="shared" si="29"/>
        <v>0</v>
      </c>
      <c r="AY78" s="3">
        <f t="shared" si="29"/>
        <v>0</v>
      </c>
    </row>
    <row r="79" spans="1:51" x14ac:dyDescent="0.35">
      <c r="A79" s="2">
        <v>1904</v>
      </c>
      <c r="B79" s="2">
        <v>69</v>
      </c>
      <c r="C79" s="73">
        <v>448720</v>
      </c>
      <c r="D79" s="73">
        <v>194137</v>
      </c>
      <c r="E79" s="73">
        <v>15917</v>
      </c>
      <c r="F79" s="73">
        <v>150905</v>
      </c>
      <c r="G79" s="73">
        <v>22820</v>
      </c>
      <c r="H79" s="73">
        <v>4495</v>
      </c>
      <c r="I79" s="73">
        <v>254583</v>
      </c>
      <c r="J79" s="73">
        <v>24793</v>
      </c>
      <c r="K79" s="73">
        <v>119471</v>
      </c>
      <c r="L79" s="73">
        <v>102596</v>
      </c>
      <c r="M79" s="73">
        <v>7723</v>
      </c>
      <c r="N79" s="30">
        <v>0</v>
      </c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2">
        <v>69</v>
      </c>
      <c r="AC79" s="36">
        <f t="shared" si="31"/>
        <v>47761851</v>
      </c>
      <c r="AD79" s="36">
        <f t="shared" si="31"/>
        <v>23997192</v>
      </c>
      <c r="AE79" s="36">
        <f t="shared" si="31"/>
        <v>11873659</v>
      </c>
      <c r="AF79" s="36">
        <f t="shared" si="31"/>
        <v>11516083</v>
      </c>
      <c r="AG79" s="36">
        <f t="shared" si="31"/>
        <v>284236</v>
      </c>
      <c r="AH79" s="36">
        <f t="shared" si="30"/>
        <v>323214</v>
      </c>
      <c r="AI79" s="36">
        <f t="shared" si="30"/>
        <v>23764659</v>
      </c>
      <c r="AJ79" s="36">
        <f t="shared" si="30"/>
        <v>10384539</v>
      </c>
      <c r="AK79" s="36">
        <f t="shared" si="30"/>
        <v>11577392</v>
      </c>
      <c r="AL79" s="36">
        <f t="shared" si="30"/>
        <v>1320414</v>
      </c>
      <c r="AM79" s="36">
        <f t="shared" si="30"/>
        <v>482314</v>
      </c>
      <c r="AN79" s="36"/>
      <c r="AO79" s="3">
        <f t="shared" si="35"/>
        <v>0</v>
      </c>
      <c r="AP79" s="3">
        <f t="shared" si="32"/>
        <v>0</v>
      </c>
      <c r="AQ79" s="3">
        <f t="shared" si="32"/>
        <v>0</v>
      </c>
      <c r="AR79" s="3">
        <f t="shared" si="32"/>
        <v>0</v>
      </c>
      <c r="AS79" s="3">
        <f t="shared" si="32"/>
        <v>0</v>
      </c>
      <c r="AT79" s="3">
        <f t="shared" si="32"/>
        <v>0</v>
      </c>
      <c r="AU79" s="3">
        <f t="shared" si="32"/>
        <v>0</v>
      </c>
      <c r="AV79" s="3">
        <f t="shared" si="33"/>
        <v>0</v>
      </c>
      <c r="AW79" s="3">
        <f t="shared" si="34"/>
        <v>0</v>
      </c>
      <c r="AX79" s="3">
        <f t="shared" si="29"/>
        <v>0</v>
      </c>
      <c r="AY79" s="3">
        <f t="shared" si="29"/>
        <v>0</v>
      </c>
    </row>
    <row r="80" spans="1:51" x14ac:dyDescent="0.35">
      <c r="A80" s="2">
        <v>1903</v>
      </c>
      <c r="B80" s="2">
        <v>70</v>
      </c>
      <c r="C80" s="73">
        <v>432953</v>
      </c>
      <c r="D80" s="73">
        <v>185302</v>
      </c>
      <c r="E80" s="73">
        <v>14756</v>
      </c>
      <c r="F80" s="73">
        <v>142441</v>
      </c>
      <c r="G80" s="73">
        <v>24075</v>
      </c>
      <c r="H80" s="73">
        <v>4030</v>
      </c>
      <c r="I80" s="73">
        <v>247651</v>
      </c>
      <c r="J80" s="73">
        <v>24429</v>
      </c>
      <c r="K80" s="73">
        <v>109284</v>
      </c>
      <c r="L80" s="73">
        <v>106884</v>
      </c>
      <c r="M80" s="73">
        <v>7054</v>
      </c>
      <c r="N80" s="30">
        <v>0</v>
      </c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2">
        <v>70</v>
      </c>
      <c r="AC80" s="36">
        <f t="shared" si="31"/>
        <v>48194804</v>
      </c>
      <c r="AD80" s="36">
        <f t="shared" si="31"/>
        <v>24182494</v>
      </c>
      <c r="AE80" s="36">
        <f t="shared" si="31"/>
        <v>11888415</v>
      </c>
      <c r="AF80" s="36">
        <f t="shared" si="31"/>
        <v>11658524</v>
      </c>
      <c r="AG80" s="36">
        <f t="shared" si="31"/>
        <v>308311</v>
      </c>
      <c r="AH80" s="36">
        <f t="shared" si="30"/>
        <v>327244</v>
      </c>
      <c r="AI80" s="36">
        <f t="shared" si="30"/>
        <v>24012310</v>
      </c>
      <c r="AJ80" s="36">
        <f t="shared" si="30"/>
        <v>10408968</v>
      </c>
      <c r="AK80" s="36">
        <f t="shared" si="30"/>
        <v>11686676</v>
      </c>
      <c r="AL80" s="36">
        <f t="shared" si="30"/>
        <v>1427298</v>
      </c>
      <c r="AM80" s="36">
        <f t="shared" si="30"/>
        <v>489368</v>
      </c>
      <c r="AN80" s="36"/>
      <c r="AO80" s="3">
        <f t="shared" si="35"/>
        <v>0</v>
      </c>
      <c r="AP80" s="3">
        <f t="shared" si="32"/>
        <v>0</v>
      </c>
      <c r="AQ80" s="3">
        <f t="shared" si="32"/>
        <v>0</v>
      </c>
      <c r="AR80" s="3">
        <f t="shared" si="32"/>
        <v>0</v>
      </c>
      <c r="AS80" s="3">
        <f t="shared" si="32"/>
        <v>0</v>
      </c>
      <c r="AT80" s="3">
        <f t="shared" si="32"/>
        <v>0</v>
      </c>
      <c r="AU80" s="3">
        <f t="shared" si="32"/>
        <v>0</v>
      </c>
      <c r="AV80" s="3">
        <f t="shared" si="33"/>
        <v>0</v>
      </c>
      <c r="AW80" s="3">
        <f t="shared" si="34"/>
        <v>0</v>
      </c>
      <c r="AX80" s="3">
        <f t="shared" si="29"/>
        <v>0</v>
      </c>
      <c r="AY80" s="3">
        <f t="shared" si="29"/>
        <v>0</v>
      </c>
    </row>
    <row r="81" spans="1:51" x14ac:dyDescent="0.35">
      <c r="A81" s="2">
        <v>1902</v>
      </c>
      <c r="B81" s="2">
        <v>71</v>
      </c>
      <c r="C81" s="73">
        <v>426005</v>
      </c>
      <c r="D81" s="73">
        <v>179631</v>
      </c>
      <c r="E81" s="73">
        <v>13808</v>
      </c>
      <c r="F81" s="73">
        <v>134898</v>
      </c>
      <c r="G81" s="73">
        <v>27219</v>
      </c>
      <c r="H81" s="73">
        <v>3706</v>
      </c>
      <c r="I81" s="73">
        <v>246374</v>
      </c>
      <c r="J81" s="73">
        <v>24442</v>
      </c>
      <c r="K81" s="73">
        <v>102120</v>
      </c>
      <c r="L81" s="73">
        <v>113097</v>
      </c>
      <c r="M81" s="73">
        <v>6715</v>
      </c>
      <c r="N81" s="30">
        <v>0</v>
      </c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2">
        <v>71</v>
      </c>
      <c r="AC81" s="36">
        <f t="shared" si="31"/>
        <v>48620809</v>
      </c>
      <c r="AD81" s="36">
        <f t="shared" si="31"/>
        <v>24362125</v>
      </c>
      <c r="AE81" s="36">
        <f t="shared" si="31"/>
        <v>11902223</v>
      </c>
      <c r="AF81" s="36">
        <f t="shared" si="31"/>
        <v>11793422</v>
      </c>
      <c r="AG81" s="36">
        <f t="shared" si="31"/>
        <v>335530</v>
      </c>
      <c r="AH81" s="36">
        <f t="shared" si="30"/>
        <v>330950</v>
      </c>
      <c r="AI81" s="36">
        <f t="shared" si="30"/>
        <v>24258684</v>
      </c>
      <c r="AJ81" s="36">
        <f t="shared" si="30"/>
        <v>10433410</v>
      </c>
      <c r="AK81" s="36">
        <f t="shared" si="30"/>
        <v>11788796</v>
      </c>
      <c r="AL81" s="36">
        <f t="shared" si="30"/>
        <v>1540395</v>
      </c>
      <c r="AM81" s="36">
        <f t="shared" si="30"/>
        <v>496083</v>
      </c>
      <c r="AN81" s="36"/>
      <c r="AO81" s="3">
        <f t="shared" si="35"/>
        <v>0</v>
      </c>
      <c r="AP81" s="3">
        <f t="shared" si="32"/>
        <v>0</v>
      </c>
      <c r="AQ81" s="3">
        <f t="shared" si="32"/>
        <v>0</v>
      </c>
      <c r="AR81" s="3">
        <f t="shared" si="32"/>
        <v>0</v>
      </c>
      <c r="AS81" s="3">
        <f t="shared" si="32"/>
        <v>1</v>
      </c>
      <c r="AT81" s="3">
        <f t="shared" si="32"/>
        <v>0</v>
      </c>
      <c r="AU81" s="3">
        <f t="shared" si="32"/>
        <v>0</v>
      </c>
      <c r="AV81" s="3">
        <f t="shared" si="33"/>
        <v>0</v>
      </c>
      <c r="AW81" s="3">
        <f t="shared" si="34"/>
        <v>0</v>
      </c>
      <c r="AX81" s="3">
        <f t="shared" si="29"/>
        <v>1</v>
      </c>
      <c r="AY81" s="3">
        <f t="shared" si="29"/>
        <v>0</v>
      </c>
    </row>
    <row r="82" spans="1:51" x14ac:dyDescent="0.35">
      <c r="A82" s="2">
        <v>1901</v>
      </c>
      <c r="B82" s="2">
        <v>72</v>
      </c>
      <c r="C82" s="73">
        <v>404202</v>
      </c>
      <c r="D82" s="73">
        <v>166967</v>
      </c>
      <c r="E82" s="73">
        <v>12536</v>
      </c>
      <c r="F82" s="73">
        <v>124578</v>
      </c>
      <c r="G82" s="73">
        <v>26658</v>
      </c>
      <c r="H82" s="73">
        <v>3195</v>
      </c>
      <c r="I82" s="73">
        <v>237235</v>
      </c>
      <c r="J82" s="73">
        <v>24136</v>
      </c>
      <c r="K82" s="73">
        <v>90752</v>
      </c>
      <c r="L82" s="73">
        <v>115925</v>
      </c>
      <c r="M82" s="73">
        <v>6422</v>
      </c>
      <c r="N82" s="30">
        <v>0</v>
      </c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2">
        <v>72</v>
      </c>
      <c r="AC82" s="36">
        <f t="shared" si="31"/>
        <v>49025011</v>
      </c>
      <c r="AD82" s="36">
        <f t="shared" si="31"/>
        <v>24529092</v>
      </c>
      <c r="AE82" s="36">
        <f t="shared" si="31"/>
        <v>11914759</v>
      </c>
      <c r="AF82" s="36">
        <f t="shared" si="31"/>
        <v>11918000</v>
      </c>
      <c r="AG82" s="36">
        <f t="shared" si="31"/>
        <v>362188</v>
      </c>
      <c r="AH82" s="36">
        <f t="shared" si="30"/>
        <v>334145</v>
      </c>
      <c r="AI82" s="36">
        <f t="shared" si="30"/>
        <v>24495919</v>
      </c>
      <c r="AJ82" s="36">
        <f t="shared" si="30"/>
        <v>10457546</v>
      </c>
      <c r="AK82" s="36">
        <f t="shared" si="30"/>
        <v>11879548</v>
      </c>
      <c r="AL82" s="36">
        <f t="shared" si="30"/>
        <v>1656320</v>
      </c>
      <c r="AM82" s="36">
        <f t="shared" si="30"/>
        <v>502505</v>
      </c>
      <c r="AN82" s="36"/>
      <c r="AO82" s="3">
        <f t="shared" si="35"/>
        <v>0</v>
      </c>
      <c r="AP82" s="3">
        <f t="shared" si="32"/>
        <v>0</v>
      </c>
      <c r="AQ82" s="3">
        <f t="shared" si="32"/>
        <v>0</v>
      </c>
      <c r="AR82" s="3">
        <f t="shared" si="32"/>
        <v>0</v>
      </c>
      <c r="AS82" s="3">
        <f t="shared" si="32"/>
        <v>0</v>
      </c>
      <c r="AT82" s="3">
        <f t="shared" si="32"/>
        <v>0</v>
      </c>
      <c r="AU82" s="3">
        <f t="shared" si="32"/>
        <v>0</v>
      </c>
      <c r="AV82" s="3">
        <f t="shared" si="33"/>
        <v>0</v>
      </c>
      <c r="AW82" s="3">
        <f t="shared" si="34"/>
        <v>0</v>
      </c>
      <c r="AX82" s="3">
        <f t="shared" si="29"/>
        <v>0</v>
      </c>
      <c r="AY82" s="3">
        <f t="shared" si="29"/>
        <v>0</v>
      </c>
    </row>
    <row r="83" spans="1:51" x14ac:dyDescent="0.35">
      <c r="A83" s="2">
        <v>1900</v>
      </c>
      <c r="B83" s="2">
        <v>73</v>
      </c>
      <c r="C83" s="73">
        <v>367768</v>
      </c>
      <c r="D83" s="73">
        <v>148971</v>
      </c>
      <c r="E83" s="73">
        <v>10797</v>
      </c>
      <c r="F83" s="73">
        <v>109122</v>
      </c>
      <c r="G83" s="73">
        <v>26278</v>
      </c>
      <c r="H83" s="73">
        <v>2774</v>
      </c>
      <c r="I83" s="73">
        <v>218797</v>
      </c>
      <c r="J83" s="73">
        <v>22544</v>
      </c>
      <c r="K83" s="73">
        <v>76975</v>
      </c>
      <c r="L83" s="73">
        <v>113622</v>
      </c>
      <c r="M83" s="73">
        <v>5656</v>
      </c>
      <c r="N83" s="30">
        <v>0</v>
      </c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2">
        <v>73</v>
      </c>
      <c r="AC83" s="36">
        <f t="shared" si="31"/>
        <v>49392779</v>
      </c>
      <c r="AD83" s="36">
        <f t="shared" si="31"/>
        <v>24678063</v>
      </c>
      <c r="AE83" s="36">
        <f t="shared" si="31"/>
        <v>11925556</v>
      </c>
      <c r="AF83" s="36">
        <f t="shared" si="31"/>
        <v>12027122</v>
      </c>
      <c r="AG83" s="36">
        <f t="shared" si="31"/>
        <v>388466</v>
      </c>
      <c r="AH83" s="36">
        <f t="shared" si="30"/>
        <v>336919</v>
      </c>
      <c r="AI83" s="36">
        <f t="shared" si="30"/>
        <v>24714716</v>
      </c>
      <c r="AJ83" s="36">
        <f t="shared" si="30"/>
        <v>10480090</v>
      </c>
      <c r="AK83" s="36">
        <f t="shared" si="30"/>
        <v>11956523</v>
      </c>
      <c r="AL83" s="36">
        <f t="shared" si="30"/>
        <v>1769942</v>
      </c>
      <c r="AM83" s="36">
        <f t="shared" si="30"/>
        <v>508161</v>
      </c>
      <c r="AN83" s="36"/>
      <c r="AO83" s="3">
        <f t="shared" si="35"/>
        <v>0</v>
      </c>
      <c r="AP83" s="3">
        <f t="shared" si="32"/>
        <v>0</v>
      </c>
      <c r="AQ83" s="3">
        <f t="shared" si="32"/>
        <v>0</v>
      </c>
      <c r="AR83" s="3">
        <f t="shared" si="32"/>
        <v>0</v>
      </c>
      <c r="AS83" s="3">
        <f t="shared" si="32"/>
        <v>0</v>
      </c>
      <c r="AT83" s="3">
        <f t="shared" si="32"/>
        <v>0</v>
      </c>
      <c r="AU83" s="3">
        <f t="shared" si="32"/>
        <v>0</v>
      </c>
      <c r="AV83" s="3">
        <f t="shared" si="33"/>
        <v>0</v>
      </c>
      <c r="AW83" s="3">
        <f t="shared" si="34"/>
        <v>0</v>
      </c>
      <c r="AX83" s="3">
        <f t="shared" si="29"/>
        <v>0</v>
      </c>
      <c r="AY83" s="3">
        <f t="shared" si="29"/>
        <v>0</v>
      </c>
    </row>
    <row r="84" spans="1:51" x14ac:dyDescent="0.35">
      <c r="A84" s="2">
        <v>1899</v>
      </c>
      <c r="B84" s="2">
        <v>74</v>
      </c>
      <c r="C84" s="73">
        <v>344283</v>
      </c>
      <c r="D84" s="73">
        <v>136237</v>
      </c>
      <c r="E84" s="73">
        <v>9252</v>
      </c>
      <c r="F84" s="73">
        <v>98380</v>
      </c>
      <c r="G84" s="73">
        <v>26175</v>
      </c>
      <c r="H84" s="73">
        <v>2430</v>
      </c>
      <c r="I84" s="73">
        <v>208046</v>
      </c>
      <c r="J84" s="73">
        <v>21930</v>
      </c>
      <c r="K84" s="73">
        <v>68081</v>
      </c>
      <c r="L84" s="73">
        <v>112984</v>
      </c>
      <c r="M84" s="73">
        <v>5051</v>
      </c>
      <c r="N84" s="30">
        <v>0</v>
      </c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2">
        <v>74</v>
      </c>
      <c r="AC84" s="36">
        <f t="shared" si="31"/>
        <v>49737062</v>
      </c>
      <c r="AD84" s="36">
        <f t="shared" si="31"/>
        <v>24814300</v>
      </c>
      <c r="AE84" s="36">
        <f t="shared" si="31"/>
        <v>11934808</v>
      </c>
      <c r="AF84" s="36">
        <f t="shared" si="31"/>
        <v>12125502</v>
      </c>
      <c r="AG84" s="36">
        <f t="shared" si="31"/>
        <v>414641</v>
      </c>
      <c r="AH84" s="36">
        <f t="shared" si="30"/>
        <v>339349</v>
      </c>
      <c r="AI84" s="36">
        <f t="shared" si="30"/>
        <v>24922762</v>
      </c>
      <c r="AJ84" s="36">
        <f t="shared" si="30"/>
        <v>10502020</v>
      </c>
      <c r="AK84" s="36">
        <f t="shared" si="30"/>
        <v>12024604</v>
      </c>
      <c r="AL84" s="36">
        <f t="shared" si="30"/>
        <v>1882926</v>
      </c>
      <c r="AM84" s="36">
        <f t="shared" si="30"/>
        <v>513212</v>
      </c>
      <c r="AN84" s="36"/>
      <c r="AO84" s="3">
        <f t="shared" si="35"/>
        <v>0</v>
      </c>
      <c r="AP84" s="3">
        <f t="shared" si="32"/>
        <v>0</v>
      </c>
      <c r="AQ84" s="3">
        <f t="shared" si="32"/>
        <v>0</v>
      </c>
      <c r="AR84" s="3">
        <f t="shared" si="32"/>
        <v>0</v>
      </c>
      <c r="AS84" s="3">
        <f t="shared" si="32"/>
        <v>0</v>
      </c>
      <c r="AT84" s="3">
        <f t="shared" si="32"/>
        <v>0</v>
      </c>
      <c r="AU84" s="3">
        <f t="shared" si="32"/>
        <v>0</v>
      </c>
      <c r="AV84" s="3">
        <f t="shared" si="33"/>
        <v>0</v>
      </c>
      <c r="AW84" s="3">
        <f t="shared" si="34"/>
        <v>0</v>
      </c>
      <c r="AX84" s="3">
        <f t="shared" si="29"/>
        <v>0</v>
      </c>
      <c r="AY84" s="3">
        <f t="shared" si="29"/>
        <v>0</v>
      </c>
    </row>
    <row r="85" spans="1:51" x14ac:dyDescent="0.35">
      <c r="A85" s="2">
        <v>1898</v>
      </c>
      <c r="B85" s="2">
        <v>75</v>
      </c>
      <c r="C85" s="73">
        <v>315040</v>
      </c>
      <c r="D85" s="73">
        <v>119186</v>
      </c>
      <c r="E85" s="73">
        <v>7949</v>
      </c>
      <c r="F85" s="73">
        <v>83923</v>
      </c>
      <c r="G85" s="73">
        <v>25380</v>
      </c>
      <c r="H85" s="73">
        <v>1934</v>
      </c>
      <c r="I85" s="73">
        <v>195854</v>
      </c>
      <c r="J85" s="73">
        <v>21192</v>
      </c>
      <c r="K85" s="73">
        <v>57973</v>
      </c>
      <c r="L85" s="73">
        <v>112212</v>
      </c>
      <c r="M85" s="73">
        <v>4477</v>
      </c>
      <c r="N85" s="30">
        <v>0</v>
      </c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2">
        <v>75</v>
      </c>
      <c r="AC85" s="36">
        <f t="shared" si="31"/>
        <v>50052102</v>
      </c>
      <c r="AD85" s="36">
        <f t="shared" si="31"/>
        <v>24933486</v>
      </c>
      <c r="AE85" s="36">
        <f t="shared" si="31"/>
        <v>11942757</v>
      </c>
      <c r="AF85" s="36">
        <f t="shared" si="31"/>
        <v>12209425</v>
      </c>
      <c r="AG85" s="36">
        <f t="shared" si="31"/>
        <v>440021</v>
      </c>
      <c r="AH85" s="36">
        <f t="shared" si="30"/>
        <v>341283</v>
      </c>
      <c r="AI85" s="36">
        <f t="shared" si="30"/>
        <v>25118616</v>
      </c>
      <c r="AJ85" s="36">
        <f t="shared" si="30"/>
        <v>10523212</v>
      </c>
      <c r="AK85" s="36">
        <f t="shared" si="30"/>
        <v>12082577</v>
      </c>
      <c r="AL85" s="36">
        <f t="shared" si="30"/>
        <v>1995138</v>
      </c>
      <c r="AM85" s="36">
        <f t="shared" si="30"/>
        <v>517689</v>
      </c>
      <c r="AN85" s="36"/>
      <c r="AO85" s="3">
        <f t="shared" si="35"/>
        <v>0</v>
      </c>
      <c r="AP85" s="3">
        <f t="shared" si="32"/>
        <v>0</v>
      </c>
      <c r="AQ85" s="3">
        <f t="shared" si="32"/>
        <v>0</v>
      </c>
      <c r="AR85" s="3">
        <f t="shared" si="32"/>
        <v>0</v>
      </c>
      <c r="AS85" s="3">
        <f t="shared" si="32"/>
        <v>0</v>
      </c>
      <c r="AT85" s="3">
        <f t="shared" si="32"/>
        <v>0</v>
      </c>
      <c r="AU85" s="3">
        <f t="shared" si="32"/>
        <v>0</v>
      </c>
      <c r="AV85" s="3">
        <f t="shared" si="33"/>
        <v>0</v>
      </c>
      <c r="AW85" s="3">
        <f t="shared" si="34"/>
        <v>0</v>
      </c>
      <c r="AX85" s="3">
        <f t="shared" si="29"/>
        <v>0</v>
      </c>
      <c r="AY85" s="3">
        <f t="shared" si="29"/>
        <v>0</v>
      </c>
    </row>
    <row r="86" spans="1:51" x14ac:dyDescent="0.35">
      <c r="A86" s="2">
        <v>1897</v>
      </c>
      <c r="B86" s="2">
        <v>76</v>
      </c>
      <c r="C86" s="73">
        <v>294239</v>
      </c>
      <c r="D86" s="73">
        <v>107146</v>
      </c>
      <c r="E86" s="73">
        <v>6849</v>
      </c>
      <c r="F86" s="73">
        <v>73535</v>
      </c>
      <c r="G86" s="73">
        <v>25111</v>
      </c>
      <c r="H86" s="73">
        <v>1651</v>
      </c>
      <c r="I86" s="73">
        <v>187093</v>
      </c>
      <c r="J86" s="73">
        <v>20693</v>
      </c>
      <c r="K86" s="73">
        <v>50473</v>
      </c>
      <c r="L86" s="73">
        <v>111785</v>
      </c>
      <c r="M86" s="73">
        <v>4142</v>
      </c>
      <c r="N86" s="30">
        <v>0</v>
      </c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2">
        <v>76</v>
      </c>
      <c r="AC86" s="36">
        <f t="shared" si="31"/>
        <v>50346341</v>
      </c>
      <c r="AD86" s="36">
        <f t="shared" si="31"/>
        <v>25040632</v>
      </c>
      <c r="AE86" s="36">
        <f t="shared" si="31"/>
        <v>11949606</v>
      </c>
      <c r="AF86" s="36">
        <f t="shared" si="31"/>
        <v>12282960</v>
      </c>
      <c r="AG86" s="36">
        <f t="shared" si="31"/>
        <v>465132</v>
      </c>
      <c r="AH86" s="36">
        <f t="shared" si="30"/>
        <v>342934</v>
      </c>
      <c r="AI86" s="36">
        <f t="shared" si="30"/>
        <v>25305709</v>
      </c>
      <c r="AJ86" s="36">
        <f t="shared" si="30"/>
        <v>10543905</v>
      </c>
      <c r="AK86" s="36">
        <f t="shared" si="30"/>
        <v>12133050</v>
      </c>
      <c r="AL86" s="36">
        <f t="shared" si="30"/>
        <v>2106923</v>
      </c>
      <c r="AM86" s="36">
        <f t="shared" si="30"/>
        <v>521831</v>
      </c>
      <c r="AN86" s="36"/>
      <c r="AO86" s="3">
        <f t="shared" si="35"/>
        <v>0</v>
      </c>
      <c r="AP86" s="3">
        <f t="shared" si="32"/>
        <v>0</v>
      </c>
      <c r="AQ86" s="3">
        <f t="shared" si="32"/>
        <v>0</v>
      </c>
      <c r="AR86" s="3">
        <f t="shared" si="32"/>
        <v>0</v>
      </c>
      <c r="AS86" s="3">
        <f t="shared" si="32"/>
        <v>0</v>
      </c>
      <c r="AT86" s="3">
        <f t="shared" si="32"/>
        <v>0</v>
      </c>
      <c r="AU86" s="3">
        <f t="shared" si="32"/>
        <v>0</v>
      </c>
      <c r="AV86" s="3">
        <f t="shared" si="33"/>
        <v>0</v>
      </c>
      <c r="AW86" s="3">
        <f t="shared" si="34"/>
        <v>0</v>
      </c>
      <c r="AX86" s="3">
        <f t="shared" si="29"/>
        <v>0</v>
      </c>
      <c r="AY86" s="3">
        <f t="shared" si="29"/>
        <v>0</v>
      </c>
    </row>
    <row r="87" spans="1:51" x14ac:dyDescent="0.35">
      <c r="A87" s="2">
        <v>1896</v>
      </c>
      <c r="B87" s="2">
        <v>77</v>
      </c>
      <c r="C87" s="73">
        <v>272444</v>
      </c>
      <c r="D87" s="73">
        <v>94267</v>
      </c>
      <c r="E87" s="73">
        <v>5924</v>
      </c>
      <c r="F87" s="73">
        <v>63313</v>
      </c>
      <c r="G87" s="73">
        <v>23613</v>
      </c>
      <c r="H87" s="73">
        <v>1417</v>
      </c>
      <c r="I87" s="73">
        <v>178177</v>
      </c>
      <c r="J87" s="73">
        <v>20220</v>
      </c>
      <c r="K87" s="73">
        <v>43602</v>
      </c>
      <c r="L87" s="73">
        <v>110652</v>
      </c>
      <c r="M87" s="73">
        <v>3703</v>
      </c>
      <c r="N87" s="30">
        <v>0</v>
      </c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2">
        <v>77</v>
      </c>
      <c r="AC87" s="36">
        <f t="shared" si="31"/>
        <v>50618785</v>
      </c>
      <c r="AD87" s="36">
        <f t="shared" si="31"/>
        <v>25134899</v>
      </c>
      <c r="AE87" s="36">
        <f t="shared" si="31"/>
        <v>11955530</v>
      </c>
      <c r="AF87" s="36">
        <f t="shared" si="31"/>
        <v>12346273</v>
      </c>
      <c r="AG87" s="36">
        <f t="shared" si="31"/>
        <v>488745</v>
      </c>
      <c r="AH87" s="36">
        <f t="shared" si="30"/>
        <v>344351</v>
      </c>
      <c r="AI87" s="36">
        <f t="shared" si="30"/>
        <v>25483886</v>
      </c>
      <c r="AJ87" s="36">
        <f t="shared" si="30"/>
        <v>10564125</v>
      </c>
      <c r="AK87" s="36">
        <f t="shared" si="30"/>
        <v>12176652</v>
      </c>
      <c r="AL87" s="36">
        <f t="shared" si="30"/>
        <v>2217575</v>
      </c>
      <c r="AM87" s="36">
        <f t="shared" si="30"/>
        <v>525534</v>
      </c>
      <c r="AN87" s="36"/>
      <c r="AO87" s="3">
        <f t="shared" si="35"/>
        <v>0</v>
      </c>
      <c r="AP87" s="3">
        <f t="shared" si="32"/>
        <v>0</v>
      </c>
      <c r="AQ87" s="3">
        <f t="shared" si="32"/>
        <v>0</v>
      </c>
      <c r="AR87" s="3">
        <f t="shared" si="32"/>
        <v>0</v>
      </c>
      <c r="AS87" s="3">
        <f t="shared" si="32"/>
        <v>0</v>
      </c>
      <c r="AT87" s="3">
        <f t="shared" si="32"/>
        <v>0</v>
      </c>
      <c r="AU87" s="3">
        <f t="shared" si="32"/>
        <v>0</v>
      </c>
      <c r="AV87" s="3">
        <f t="shared" si="33"/>
        <v>0</v>
      </c>
      <c r="AW87" s="3">
        <f t="shared" si="34"/>
        <v>0</v>
      </c>
      <c r="AX87" s="3">
        <f t="shared" si="29"/>
        <v>0</v>
      </c>
      <c r="AY87" s="3">
        <f t="shared" si="29"/>
        <v>0</v>
      </c>
    </row>
    <row r="88" spans="1:51" x14ac:dyDescent="0.35">
      <c r="A88" s="2">
        <v>1895</v>
      </c>
      <c r="B88" s="2">
        <v>78</v>
      </c>
      <c r="C88" s="73">
        <v>231049</v>
      </c>
      <c r="D88" s="73">
        <v>74183</v>
      </c>
      <c r="E88" s="73">
        <v>4569</v>
      </c>
      <c r="F88" s="73">
        <v>48401</v>
      </c>
      <c r="G88" s="73">
        <v>20186</v>
      </c>
      <c r="H88" s="73">
        <v>1027</v>
      </c>
      <c r="I88" s="73">
        <v>156866</v>
      </c>
      <c r="J88" s="73">
        <v>17853</v>
      </c>
      <c r="K88" s="73">
        <v>34207</v>
      </c>
      <c r="L88" s="73">
        <v>101548</v>
      </c>
      <c r="M88" s="73">
        <v>3258</v>
      </c>
      <c r="N88" s="30">
        <v>0</v>
      </c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2">
        <v>78</v>
      </c>
      <c r="AC88" s="36">
        <f t="shared" si="31"/>
        <v>50849834</v>
      </c>
      <c r="AD88" s="36">
        <f t="shared" si="31"/>
        <v>25209082</v>
      </c>
      <c r="AE88" s="36">
        <f t="shared" si="31"/>
        <v>11960099</v>
      </c>
      <c r="AF88" s="36">
        <f t="shared" si="31"/>
        <v>12394674</v>
      </c>
      <c r="AG88" s="36">
        <f t="shared" si="31"/>
        <v>508931</v>
      </c>
      <c r="AH88" s="36">
        <f t="shared" si="30"/>
        <v>345378</v>
      </c>
      <c r="AI88" s="36">
        <f t="shared" si="30"/>
        <v>25640752</v>
      </c>
      <c r="AJ88" s="36">
        <f t="shared" si="30"/>
        <v>10581978</v>
      </c>
      <c r="AK88" s="36">
        <f t="shared" si="30"/>
        <v>12210859</v>
      </c>
      <c r="AL88" s="36">
        <f t="shared" si="30"/>
        <v>2319123</v>
      </c>
      <c r="AM88" s="36">
        <f t="shared" si="30"/>
        <v>528792</v>
      </c>
      <c r="AN88" s="36"/>
      <c r="AO88" s="3">
        <f t="shared" si="35"/>
        <v>0</v>
      </c>
      <c r="AP88" s="3">
        <f t="shared" si="32"/>
        <v>0</v>
      </c>
      <c r="AQ88" s="3">
        <f t="shared" si="32"/>
        <v>0</v>
      </c>
      <c r="AR88" s="3">
        <f t="shared" si="32"/>
        <v>0</v>
      </c>
      <c r="AS88" s="3">
        <f t="shared" si="32"/>
        <v>0</v>
      </c>
      <c r="AT88" s="3">
        <f t="shared" si="32"/>
        <v>0</v>
      </c>
      <c r="AU88" s="3">
        <f t="shared" si="32"/>
        <v>0</v>
      </c>
      <c r="AV88" s="3">
        <f t="shared" si="33"/>
        <v>0</v>
      </c>
      <c r="AW88" s="3">
        <f t="shared" si="34"/>
        <v>0</v>
      </c>
      <c r="AX88" s="3">
        <f t="shared" si="29"/>
        <v>0</v>
      </c>
      <c r="AY88" s="3">
        <f t="shared" si="29"/>
        <v>0</v>
      </c>
    </row>
    <row r="89" spans="1:51" x14ac:dyDescent="0.35">
      <c r="A89" s="2">
        <v>1894</v>
      </c>
      <c r="B89" s="2">
        <v>79</v>
      </c>
      <c r="C89" s="73">
        <v>215942</v>
      </c>
      <c r="D89" s="73">
        <v>67239</v>
      </c>
      <c r="E89" s="73">
        <v>3993</v>
      </c>
      <c r="F89" s="73">
        <v>42947</v>
      </c>
      <c r="G89" s="73">
        <v>19454</v>
      </c>
      <c r="H89" s="73">
        <v>845</v>
      </c>
      <c r="I89" s="73">
        <v>148703</v>
      </c>
      <c r="J89" s="73">
        <v>17056</v>
      </c>
      <c r="K89" s="73">
        <v>29092</v>
      </c>
      <c r="L89" s="73">
        <v>99692</v>
      </c>
      <c r="M89" s="73">
        <v>2863</v>
      </c>
      <c r="N89" s="30">
        <v>0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">
        <v>79</v>
      </c>
      <c r="AC89" s="36">
        <f t="shared" si="31"/>
        <v>51065776</v>
      </c>
      <c r="AD89" s="36">
        <f t="shared" si="31"/>
        <v>25276321</v>
      </c>
      <c r="AE89" s="36">
        <f t="shared" si="31"/>
        <v>11964092</v>
      </c>
      <c r="AF89" s="36">
        <f t="shared" si="31"/>
        <v>12437621</v>
      </c>
      <c r="AG89" s="36">
        <f t="shared" si="31"/>
        <v>528385</v>
      </c>
      <c r="AH89" s="36">
        <f t="shared" si="30"/>
        <v>346223</v>
      </c>
      <c r="AI89" s="36">
        <f t="shared" si="30"/>
        <v>25789455</v>
      </c>
      <c r="AJ89" s="36">
        <f t="shared" si="30"/>
        <v>10599034</v>
      </c>
      <c r="AK89" s="36">
        <f t="shared" ref="AK89:AM109" si="36">AK88+K89</f>
        <v>12239951</v>
      </c>
      <c r="AL89" s="36">
        <f t="shared" si="36"/>
        <v>2418815</v>
      </c>
      <c r="AM89" s="36">
        <f t="shared" si="36"/>
        <v>531655</v>
      </c>
      <c r="AN89" s="36"/>
      <c r="AO89" s="3">
        <f t="shared" si="35"/>
        <v>0</v>
      </c>
      <c r="AP89" s="3">
        <f t="shared" si="32"/>
        <v>0</v>
      </c>
      <c r="AQ89" s="3">
        <f t="shared" si="32"/>
        <v>0</v>
      </c>
      <c r="AR89" s="3">
        <f t="shared" si="32"/>
        <v>0</v>
      </c>
      <c r="AS89" s="3">
        <f t="shared" si="32"/>
        <v>0</v>
      </c>
      <c r="AT89" s="3">
        <f t="shared" si="32"/>
        <v>0</v>
      </c>
      <c r="AU89" s="3">
        <f t="shared" si="32"/>
        <v>0</v>
      </c>
      <c r="AV89" s="3">
        <f t="shared" si="33"/>
        <v>0</v>
      </c>
      <c r="AW89" s="3">
        <f t="shared" si="34"/>
        <v>0</v>
      </c>
      <c r="AX89" s="3">
        <f t="shared" si="29"/>
        <v>0</v>
      </c>
      <c r="AY89" s="3">
        <f t="shared" si="29"/>
        <v>0</v>
      </c>
    </row>
    <row r="90" spans="1:51" x14ac:dyDescent="0.35">
      <c r="A90" s="2">
        <v>1893</v>
      </c>
      <c r="B90" s="2">
        <v>80</v>
      </c>
      <c r="C90" s="73">
        <v>197745</v>
      </c>
      <c r="D90" s="73">
        <v>60373</v>
      </c>
      <c r="E90" s="73">
        <v>3574</v>
      </c>
      <c r="F90" s="73">
        <v>37473</v>
      </c>
      <c r="G90" s="73">
        <v>18516</v>
      </c>
      <c r="H90" s="73">
        <v>810</v>
      </c>
      <c r="I90" s="73">
        <v>137372</v>
      </c>
      <c r="J90" s="73">
        <v>15510</v>
      </c>
      <c r="K90" s="73">
        <v>23524</v>
      </c>
      <c r="L90" s="73">
        <v>95667</v>
      </c>
      <c r="M90" s="73">
        <v>2671</v>
      </c>
      <c r="N90" s="30">
        <v>0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">
        <v>80</v>
      </c>
      <c r="AC90" s="36">
        <f t="shared" si="31"/>
        <v>51263521</v>
      </c>
      <c r="AD90" s="36">
        <f t="shared" si="31"/>
        <v>25336694</v>
      </c>
      <c r="AE90" s="36">
        <f t="shared" si="31"/>
        <v>11967666</v>
      </c>
      <c r="AF90" s="36">
        <f t="shared" si="31"/>
        <v>12475094</v>
      </c>
      <c r="AG90" s="36">
        <f t="shared" si="31"/>
        <v>546901</v>
      </c>
      <c r="AH90" s="36">
        <f t="shared" si="31"/>
        <v>347033</v>
      </c>
      <c r="AI90" s="36">
        <f t="shared" si="31"/>
        <v>25926827</v>
      </c>
      <c r="AJ90" s="36">
        <f t="shared" si="31"/>
        <v>10614544</v>
      </c>
      <c r="AK90" s="36">
        <f t="shared" si="36"/>
        <v>12263475</v>
      </c>
      <c r="AL90" s="36">
        <f t="shared" si="36"/>
        <v>2514482</v>
      </c>
      <c r="AM90" s="36">
        <f t="shared" si="36"/>
        <v>534326</v>
      </c>
      <c r="AN90" s="36"/>
      <c r="AO90" s="3">
        <f t="shared" si="35"/>
        <v>0</v>
      </c>
      <c r="AP90" s="3">
        <f t="shared" si="32"/>
        <v>0</v>
      </c>
      <c r="AQ90" s="3">
        <f t="shared" si="32"/>
        <v>0</v>
      </c>
      <c r="AR90" s="3">
        <f t="shared" si="32"/>
        <v>0</v>
      </c>
      <c r="AS90" s="3">
        <f t="shared" si="32"/>
        <v>0</v>
      </c>
      <c r="AT90" s="3">
        <f t="shared" si="32"/>
        <v>0</v>
      </c>
      <c r="AU90" s="3">
        <f t="shared" si="32"/>
        <v>0</v>
      </c>
      <c r="AV90" s="3">
        <f t="shared" ref="AV90:AV109" si="37">IF(AND(AJ90&lt;=AJ$111,AJ91&gt;=AJ$111),1,0)</f>
        <v>0</v>
      </c>
      <c r="AW90" s="3">
        <f t="shared" ref="AW90:AW109" si="38">IF(AND(AK90&lt;=AK$111,AK91&gt;=AK$111),1,0)</f>
        <v>0</v>
      </c>
      <c r="AX90" s="3">
        <f t="shared" ref="AX90:AY109" si="39">IF(AND(AL90&lt;=AL$111,AL91&gt;=AL$111),1,0)</f>
        <v>0</v>
      </c>
      <c r="AY90" s="3">
        <f t="shared" si="39"/>
        <v>0</v>
      </c>
    </row>
    <row r="91" spans="1:51" x14ac:dyDescent="0.35">
      <c r="A91" s="2">
        <v>1892</v>
      </c>
      <c r="B91" s="2">
        <v>81</v>
      </c>
      <c r="C91" s="73">
        <v>170474</v>
      </c>
      <c r="D91" s="73">
        <v>50751</v>
      </c>
      <c r="E91" s="73">
        <v>2876</v>
      </c>
      <c r="F91" s="73">
        <v>30534</v>
      </c>
      <c r="G91" s="73">
        <v>16727</v>
      </c>
      <c r="H91" s="73">
        <v>614</v>
      </c>
      <c r="I91" s="73">
        <v>119723</v>
      </c>
      <c r="J91" s="73">
        <v>13616</v>
      </c>
      <c r="K91" s="73">
        <v>17812</v>
      </c>
      <c r="L91" s="73">
        <v>86056</v>
      </c>
      <c r="M91" s="73">
        <v>2239</v>
      </c>
      <c r="N91" s="30">
        <v>0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">
        <v>81</v>
      </c>
      <c r="AC91" s="36">
        <f t="shared" si="31"/>
        <v>51433995</v>
      </c>
      <c r="AD91" s="36">
        <f t="shared" si="31"/>
        <v>25387445</v>
      </c>
      <c r="AE91" s="36">
        <f t="shared" si="31"/>
        <v>11970542</v>
      </c>
      <c r="AF91" s="36">
        <f t="shared" si="31"/>
        <v>12505628</v>
      </c>
      <c r="AG91" s="36">
        <f t="shared" si="31"/>
        <v>563628</v>
      </c>
      <c r="AH91" s="36">
        <f t="shared" si="31"/>
        <v>347647</v>
      </c>
      <c r="AI91" s="36">
        <f t="shared" si="31"/>
        <v>26046550</v>
      </c>
      <c r="AJ91" s="36">
        <f t="shared" si="31"/>
        <v>10628160</v>
      </c>
      <c r="AK91" s="36">
        <f t="shared" si="36"/>
        <v>12281287</v>
      </c>
      <c r="AL91" s="36">
        <f t="shared" si="36"/>
        <v>2600538</v>
      </c>
      <c r="AM91" s="36">
        <f t="shared" si="36"/>
        <v>536565</v>
      </c>
      <c r="AN91" s="36"/>
      <c r="AO91" s="3">
        <f t="shared" si="35"/>
        <v>0</v>
      </c>
      <c r="AP91" s="3">
        <f t="shared" si="32"/>
        <v>0</v>
      </c>
      <c r="AQ91" s="3">
        <f t="shared" si="32"/>
        <v>0</v>
      </c>
      <c r="AR91" s="3">
        <f t="shared" si="32"/>
        <v>0</v>
      </c>
      <c r="AS91" s="3">
        <f t="shared" si="32"/>
        <v>0</v>
      </c>
      <c r="AT91" s="3">
        <f t="shared" si="32"/>
        <v>0</v>
      </c>
      <c r="AU91" s="3">
        <f t="shared" si="32"/>
        <v>0</v>
      </c>
      <c r="AV91" s="3">
        <f t="shared" si="37"/>
        <v>0</v>
      </c>
      <c r="AW91" s="3">
        <f t="shared" si="38"/>
        <v>0</v>
      </c>
      <c r="AX91" s="3">
        <f t="shared" si="39"/>
        <v>0</v>
      </c>
      <c r="AY91" s="3">
        <f t="shared" si="39"/>
        <v>0</v>
      </c>
    </row>
    <row r="92" spans="1:51" x14ac:dyDescent="0.35">
      <c r="A92" s="2">
        <v>1891</v>
      </c>
      <c r="B92" s="2">
        <v>82</v>
      </c>
      <c r="C92" s="73">
        <v>153909</v>
      </c>
      <c r="D92" s="73">
        <v>46069</v>
      </c>
      <c r="E92" s="73">
        <v>2620</v>
      </c>
      <c r="F92" s="73">
        <v>26779</v>
      </c>
      <c r="G92" s="73">
        <v>16149</v>
      </c>
      <c r="H92" s="73">
        <v>521</v>
      </c>
      <c r="I92" s="73">
        <v>107840</v>
      </c>
      <c r="J92" s="73">
        <v>12222</v>
      </c>
      <c r="K92" s="73">
        <v>13538</v>
      </c>
      <c r="L92" s="73">
        <v>80100</v>
      </c>
      <c r="M92" s="73">
        <v>1980</v>
      </c>
      <c r="N92" s="30">
        <v>0</v>
      </c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">
        <v>82</v>
      </c>
      <c r="AC92" s="36">
        <f t="shared" si="31"/>
        <v>51587904</v>
      </c>
      <c r="AD92" s="36">
        <f t="shared" si="31"/>
        <v>25433514</v>
      </c>
      <c r="AE92" s="36">
        <f t="shared" si="31"/>
        <v>11973162</v>
      </c>
      <c r="AF92" s="36">
        <f t="shared" si="31"/>
        <v>12532407</v>
      </c>
      <c r="AG92" s="36">
        <f t="shared" si="31"/>
        <v>579777</v>
      </c>
      <c r="AH92" s="36">
        <f t="shared" si="31"/>
        <v>348168</v>
      </c>
      <c r="AI92" s="36">
        <f t="shared" si="31"/>
        <v>26154390</v>
      </c>
      <c r="AJ92" s="36">
        <f t="shared" si="31"/>
        <v>10640382</v>
      </c>
      <c r="AK92" s="36">
        <f t="shared" si="36"/>
        <v>12294825</v>
      </c>
      <c r="AL92" s="36">
        <f t="shared" si="36"/>
        <v>2680638</v>
      </c>
      <c r="AM92" s="36">
        <f t="shared" si="36"/>
        <v>538545</v>
      </c>
      <c r="AN92" s="36"/>
      <c r="AO92" s="3">
        <f t="shared" si="35"/>
        <v>0</v>
      </c>
      <c r="AP92" s="3">
        <f t="shared" si="32"/>
        <v>0</v>
      </c>
      <c r="AQ92" s="3">
        <f t="shared" si="32"/>
        <v>0</v>
      </c>
      <c r="AR92" s="3">
        <f t="shared" si="32"/>
        <v>0</v>
      </c>
      <c r="AS92" s="3">
        <f t="shared" si="32"/>
        <v>0</v>
      </c>
      <c r="AT92" s="3">
        <f t="shared" si="32"/>
        <v>0</v>
      </c>
      <c r="AU92" s="3">
        <f t="shared" si="32"/>
        <v>0</v>
      </c>
      <c r="AV92" s="3">
        <f t="shared" si="37"/>
        <v>0</v>
      </c>
      <c r="AW92" s="3">
        <f t="shared" si="38"/>
        <v>0</v>
      </c>
      <c r="AX92" s="3">
        <f t="shared" si="39"/>
        <v>0</v>
      </c>
      <c r="AY92" s="3">
        <f t="shared" si="39"/>
        <v>0</v>
      </c>
    </row>
    <row r="93" spans="1:51" x14ac:dyDescent="0.35">
      <c r="A93" s="2">
        <v>1890</v>
      </c>
      <c r="B93" s="2">
        <v>83</v>
      </c>
      <c r="C93" s="73">
        <v>131654</v>
      </c>
      <c r="D93" s="73">
        <v>38353</v>
      </c>
      <c r="E93" s="73">
        <v>2109</v>
      </c>
      <c r="F93" s="73">
        <v>21240</v>
      </c>
      <c r="G93" s="73">
        <v>14571</v>
      </c>
      <c r="H93" s="73">
        <v>433</v>
      </c>
      <c r="I93" s="73">
        <v>93301</v>
      </c>
      <c r="J93" s="73">
        <v>10306</v>
      </c>
      <c r="K93" s="73">
        <v>10109</v>
      </c>
      <c r="L93" s="73">
        <v>71122</v>
      </c>
      <c r="M93" s="73">
        <v>1764</v>
      </c>
      <c r="N93" s="30">
        <v>0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">
        <v>83</v>
      </c>
      <c r="AC93" s="36">
        <f t="shared" si="31"/>
        <v>51719558</v>
      </c>
      <c r="AD93" s="36">
        <f t="shared" si="31"/>
        <v>25471867</v>
      </c>
      <c r="AE93" s="36">
        <f t="shared" si="31"/>
        <v>11975271</v>
      </c>
      <c r="AF93" s="36">
        <f t="shared" si="31"/>
        <v>12553647</v>
      </c>
      <c r="AG93" s="36">
        <f t="shared" si="31"/>
        <v>594348</v>
      </c>
      <c r="AH93" s="36">
        <f t="shared" si="31"/>
        <v>348601</v>
      </c>
      <c r="AI93" s="36">
        <f t="shared" si="31"/>
        <v>26247691</v>
      </c>
      <c r="AJ93" s="36">
        <f t="shared" si="31"/>
        <v>10650688</v>
      </c>
      <c r="AK93" s="36">
        <f t="shared" si="36"/>
        <v>12304934</v>
      </c>
      <c r="AL93" s="36">
        <f t="shared" si="36"/>
        <v>2751760</v>
      </c>
      <c r="AM93" s="36">
        <f t="shared" si="36"/>
        <v>540309</v>
      </c>
      <c r="AN93" s="36"/>
      <c r="AO93" s="3">
        <f t="shared" si="35"/>
        <v>0</v>
      </c>
      <c r="AP93" s="3">
        <f t="shared" si="32"/>
        <v>0</v>
      </c>
      <c r="AQ93" s="3">
        <f t="shared" si="32"/>
        <v>0</v>
      </c>
      <c r="AR93" s="3">
        <f t="shared" si="32"/>
        <v>0</v>
      </c>
      <c r="AS93" s="3">
        <f t="shared" si="32"/>
        <v>0</v>
      </c>
      <c r="AT93" s="3">
        <f t="shared" si="32"/>
        <v>0</v>
      </c>
      <c r="AU93" s="3">
        <f t="shared" si="32"/>
        <v>0</v>
      </c>
      <c r="AV93" s="3">
        <f t="shared" si="37"/>
        <v>0</v>
      </c>
      <c r="AW93" s="3">
        <f t="shared" si="38"/>
        <v>0</v>
      </c>
      <c r="AX93" s="3">
        <f t="shared" si="39"/>
        <v>0</v>
      </c>
      <c r="AY93" s="3">
        <f t="shared" si="39"/>
        <v>0</v>
      </c>
    </row>
    <row r="94" spans="1:51" x14ac:dyDescent="0.35">
      <c r="A94" s="2">
        <v>1889</v>
      </c>
      <c r="B94" s="2">
        <v>84</v>
      </c>
      <c r="C94" s="73">
        <v>119518</v>
      </c>
      <c r="D94" s="73">
        <v>34118</v>
      </c>
      <c r="E94" s="73">
        <v>1942</v>
      </c>
      <c r="F94" s="73">
        <v>18224</v>
      </c>
      <c r="G94" s="73">
        <v>13560</v>
      </c>
      <c r="H94" s="73">
        <v>392</v>
      </c>
      <c r="I94" s="73">
        <v>85400</v>
      </c>
      <c r="J94" s="73">
        <v>9451</v>
      </c>
      <c r="K94" s="73">
        <v>8202</v>
      </c>
      <c r="L94" s="73">
        <v>66215</v>
      </c>
      <c r="M94" s="73">
        <v>1532</v>
      </c>
      <c r="N94" s="30">
        <v>0</v>
      </c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">
        <v>84</v>
      </c>
      <c r="AC94" s="36">
        <f t="shared" si="31"/>
        <v>51839076</v>
      </c>
      <c r="AD94" s="36">
        <f t="shared" si="31"/>
        <v>25505985</v>
      </c>
      <c r="AE94" s="36">
        <f t="shared" si="31"/>
        <v>11977213</v>
      </c>
      <c r="AF94" s="36">
        <f t="shared" si="31"/>
        <v>12571871</v>
      </c>
      <c r="AG94" s="36">
        <f t="shared" si="31"/>
        <v>607908</v>
      </c>
      <c r="AH94" s="36">
        <f t="shared" si="31"/>
        <v>348993</v>
      </c>
      <c r="AI94" s="36">
        <f t="shared" si="31"/>
        <v>26333091</v>
      </c>
      <c r="AJ94" s="36">
        <f t="shared" si="31"/>
        <v>10660139</v>
      </c>
      <c r="AK94" s="36">
        <f t="shared" si="36"/>
        <v>12313136</v>
      </c>
      <c r="AL94" s="36">
        <f t="shared" si="36"/>
        <v>2817975</v>
      </c>
      <c r="AM94" s="36">
        <f t="shared" si="36"/>
        <v>541841</v>
      </c>
      <c r="AN94" s="36"/>
      <c r="AO94" s="3">
        <f t="shared" si="35"/>
        <v>0</v>
      </c>
      <c r="AP94" s="3">
        <f t="shared" si="32"/>
        <v>0</v>
      </c>
      <c r="AQ94" s="3">
        <f t="shared" si="32"/>
        <v>0</v>
      </c>
      <c r="AR94" s="3">
        <f t="shared" si="32"/>
        <v>0</v>
      </c>
      <c r="AS94" s="3">
        <f t="shared" si="32"/>
        <v>0</v>
      </c>
      <c r="AT94" s="3">
        <f t="shared" si="32"/>
        <v>0</v>
      </c>
      <c r="AU94" s="3">
        <f t="shared" si="32"/>
        <v>0</v>
      </c>
      <c r="AV94" s="3">
        <f t="shared" si="37"/>
        <v>0</v>
      </c>
      <c r="AW94" s="3">
        <f t="shared" si="38"/>
        <v>0</v>
      </c>
      <c r="AX94" s="3">
        <f t="shared" si="39"/>
        <v>0</v>
      </c>
      <c r="AY94" s="3">
        <f t="shared" si="39"/>
        <v>0</v>
      </c>
    </row>
    <row r="95" spans="1:51" x14ac:dyDescent="0.35">
      <c r="A95" s="2">
        <v>1888</v>
      </c>
      <c r="B95" s="2">
        <v>85</v>
      </c>
      <c r="C95" s="73">
        <v>103261</v>
      </c>
      <c r="D95" s="73">
        <v>28647</v>
      </c>
      <c r="E95" s="73">
        <v>1557</v>
      </c>
      <c r="F95" s="73">
        <v>14394</v>
      </c>
      <c r="G95" s="73">
        <v>12345</v>
      </c>
      <c r="H95" s="73">
        <v>351</v>
      </c>
      <c r="I95" s="73">
        <v>74614</v>
      </c>
      <c r="J95" s="73">
        <v>7966</v>
      </c>
      <c r="K95" s="73">
        <v>6473</v>
      </c>
      <c r="L95" s="73">
        <v>58887</v>
      </c>
      <c r="M95" s="73">
        <v>1288</v>
      </c>
      <c r="N95" s="30">
        <v>0</v>
      </c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">
        <v>85</v>
      </c>
      <c r="AC95" s="36">
        <f t="shared" si="31"/>
        <v>51942337</v>
      </c>
      <c r="AD95" s="36">
        <f t="shared" si="31"/>
        <v>25534632</v>
      </c>
      <c r="AE95" s="36">
        <f t="shared" si="31"/>
        <v>11978770</v>
      </c>
      <c r="AF95" s="36">
        <f t="shared" si="31"/>
        <v>12586265</v>
      </c>
      <c r="AG95" s="36">
        <f t="shared" si="31"/>
        <v>620253</v>
      </c>
      <c r="AH95" s="36">
        <f t="shared" ref="AH95:AJ109" si="40">AH94+H95</f>
        <v>349344</v>
      </c>
      <c r="AI95" s="36">
        <f t="shared" si="40"/>
        <v>26407705</v>
      </c>
      <c r="AJ95" s="36">
        <f t="shared" si="40"/>
        <v>10668105</v>
      </c>
      <c r="AK95" s="36">
        <f t="shared" si="36"/>
        <v>12319609</v>
      </c>
      <c r="AL95" s="36">
        <f t="shared" si="36"/>
        <v>2876862</v>
      </c>
      <c r="AM95" s="36">
        <f t="shared" si="36"/>
        <v>543129</v>
      </c>
      <c r="AN95" s="36"/>
      <c r="AO95" s="3">
        <f t="shared" si="35"/>
        <v>0</v>
      </c>
      <c r="AP95" s="3">
        <f t="shared" si="32"/>
        <v>0</v>
      </c>
      <c r="AQ95" s="3">
        <f t="shared" si="32"/>
        <v>0</v>
      </c>
      <c r="AR95" s="3">
        <f t="shared" si="32"/>
        <v>0</v>
      </c>
      <c r="AS95" s="3">
        <f t="shared" si="32"/>
        <v>0</v>
      </c>
      <c r="AT95" s="3">
        <f t="shared" si="32"/>
        <v>0</v>
      </c>
      <c r="AU95" s="3">
        <f t="shared" si="32"/>
        <v>0</v>
      </c>
      <c r="AV95" s="3">
        <f t="shared" si="37"/>
        <v>0</v>
      </c>
      <c r="AW95" s="3">
        <f t="shared" si="38"/>
        <v>0</v>
      </c>
      <c r="AX95" s="3">
        <f t="shared" si="39"/>
        <v>0</v>
      </c>
      <c r="AY95" s="3">
        <f t="shared" si="39"/>
        <v>0</v>
      </c>
    </row>
    <row r="96" spans="1:51" x14ac:dyDescent="0.35">
      <c r="A96" s="2">
        <v>1887</v>
      </c>
      <c r="B96" s="2">
        <v>86</v>
      </c>
      <c r="C96" s="73">
        <v>84511</v>
      </c>
      <c r="D96" s="73">
        <v>23073</v>
      </c>
      <c r="E96" s="73">
        <v>1311</v>
      </c>
      <c r="F96" s="73">
        <v>10814</v>
      </c>
      <c r="G96" s="73">
        <v>10659</v>
      </c>
      <c r="H96" s="73">
        <v>289</v>
      </c>
      <c r="I96" s="73">
        <v>61438</v>
      </c>
      <c r="J96" s="73">
        <v>5501</v>
      </c>
      <c r="K96" s="73">
        <v>4272</v>
      </c>
      <c r="L96" s="73">
        <v>50608</v>
      </c>
      <c r="M96" s="73">
        <v>1057</v>
      </c>
      <c r="N96" s="30">
        <v>0</v>
      </c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">
        <v>86</v>
      </c>
      <c r="AC96" s="36">
        <f t="shared" ref="AC96:AG109" si="41">AC95+C96</f>
        <v>52026848</v>
      </c>
      <c r="AD96" s="36">
        <f t="shared" si="41"/>
        <v>25557705</v>
      </c>
      <c r="AE96" s="36">
        <f t="shared" si="41"/>
        <v>11980081</v>
      </c>
      <c r="AF96" s="36">
        <f t="shared" si="41"/>
        <v>12597079</v>
      </c>
      <c r="AG96" s="36">
        <f t="shared" si="41"/>
        <v>630912</v>
      </c>
      <c r="AH96" s="36">
        <f t="shared" si="40"/>
        <v>349633</v>
      </c>
      <c r="AI96" s="36">
        <f t="shared" si="40"/>
        <v>26469143</v>
      </c>
      <c r="AJ96" s="36">
        <f t="shared" si="40"/>
        <v>10673606</v>
      </c>
      <c r="AK96" s="36">
        <f t="shared" si="36"/>
        <v>12323881</v>
      </c>
      <c r="AL96" s="36">
        <f t="shared" si="36"/>
        <v>2927470</v>
      </c>
      <c r="AM96" s="36">
        <f t="shared" si="36"/>
        <v>544186</v>
      </c>
      <c r="AN96" s="36"/>
      <c r="AO96" s="3">
        <f t="shared" si="35"/>
        <v>0</v>
      </c>
      <c r="AP96" s="3">
        <f t="shared" si="32"/>
        <v>0</v>
      </c>
      <c r="AQ96" s="3">
        <f t="shared" si="32"/>
        <v>0</v>
      </c>
      <c r="AR96" s="3">
        <f t="shared" si="32"/>
        <v>0</v>
      </c>
      <c r="AS96" s="3">
        <f t="shared" si="32"/>
        <v>0</v>
      </c>
      <c r="AT96" s="3">
        <f t="shared" si="32"/>
        <v>0</v>
      </c>
      <c r="AU96" s="3">
        <f t="shared" si="32"/>
        <v>0</v>
      </c>
      <c r="AV96" s="3">
        <f t="shared" si="37"/>
        <v>0</v>
      </c>
      <c r="AW96" s="3">
        <f t="shared" si="38"/>
        <v>0</v>
      </c>
      <c r="AX96" s="3">
        <f t="shared" si="39"/>
        <v>0</v>
      </c>
      <c r="AY96" s="3">
        <f t="shared" si="39"/>
        <v>0</v>
      </c>
    </row>
    <row r="97" spans="1:51" x14ac:dyDescent="0.35">
      <c r="A97" s="2">
        <v>1886</v>
      </c>
      <c r="B97" s="2">
        <v>87</v>
      </c>
      <c r="C97" s="73">
        <v>68237</v>
      </c>
      <c r="D97" s="73">
        <v>17936</v>
      </c>
      <c r="E97" s="73">
        <v>968</v>
      </c>
      <c r="F97" s="73">
        <v>7855</v>
      </c>
      <c r="G97" s="73">
        <v>8884</v>
      </c>
      <c r="H97" s="73">
        <v>229</v>
      </c>
      <c r="I97" s="73">
        <v>50301</v>
      </c>
      <c r="J97" s="73">
        <v>4603</v>
      </c>
      <c r="K97" s="73">
        <v>2930</v>
      </c>
      <c r="L97" s="73">
        <v>41938</v>
      </c>
      <c r="M97" s="73">
        <v>830</v>
      </c>
      <c r="N97" s="30">
        <v>0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2">
        <v>87</v>
      </c>
      <c r="AC97" s="36">
        <f t="shared" si="41"/>
        <v>52095085</v>
      </c>
      <c r="AD97" s="36">
        <f t="shared" si="41"/>
        <v>25575641</v>
      </c>
      <c r="AE97" s="36">
        <f t="shared" si="41"/>
        <v>11981049</v>
      </c>
      <c r="AF97" s="36">
        <f t="shared" si="41"/>
        <v>12604934</v>
      </c>
      <c r="AG97" s="36">
        <f t="shared" si="41"/>
        <v>639796</v>
      </c>
      <c r="AH97" s="36">
        <f t="shared" si="40"/>
        <v>349862</v>
      </c>
      <c r="AI97" s="36">
        <f t="shared" si="40"/>
        <v>26519444</v>
      </c>
      <c r="AJ97" s="36">
        <f t="shared" si="40"/>
        <v>10678209</v>
      </c>
      <c r="AK97" s="36">
        <f t="shared" si="36"/>
        <v>12326811</v>
      </c>
      <c r="AL97" s="36">
        <f t="shared" si="36"/>
        <v>2969408</v>
      </c>
      <c r="AM97" s="36">
        <f t="shared" si="36"/>
        <v>545016</v>
      </c>
      <c r="AN97" s="36"/>
      <c r="AO97" s="3">
        <f t="shared" si="35"/>
        <v>0</v>
      </c>
      <c r="AP97" s="3">
        <f t="shared" si="32"/>
        <v>0</v>
      </c>
      <c r="AQ97" s="3">
        <f t="shared" si="32"/>
        <v>0</v>
      </c>
      <c r="AR97" s="3">
        <f t="shared" si="32"/>
        <v>0</v>
      </c>
      <c r="AS97" s="3">
        <f t="shared" si="32"/>
        <v>0</v>
      </c>
      <c r="AT97" s="3">
        <f t="shared" si="32"/>
        <v>0</v>
      </c>
      <c r="AU97" s="3">
        <f t="shared" si="32"/>
        <v>0</v>
      </c>
      <c r="AV97" s="3">
        <f t="shared" si="37"/>
        <v>0</v>
      </c>
      <c r="AW97" s="3">
        <f t="shared" si="38"/>
        <v>0</v>
      </c>
      <c r="AX97" s="3">
        <f t="shared" si="39"/>
        <v>0</v>
      </c>
      <c r="AY97" s="3">
        <f t="shared" si="39"/>
        <v>0</v>
      </c>
    </row>
    <row r="98" spans="1:51" x14ac:dyDescent="0.35">
      <c r="A98" s="2">
        <v>1885</v>
      </c>
      <c r="B98" s="2">
        <v>88</v>
      </c>
      <c r="C98" s="73">
        <v>57011</v>
      </c>
      <c r="D98" s="73">
        <v>14476</v>
      </c>
      <c r="E98" s="73">
        <v>835</v>
      </c>
      <c r="F98" s="73">
        <v>5698</v>
      </c>
      <c r="G98" s="73">
        <v>7757</v>
      </c>
      <c r="H98" s="73">
        <v>186</v>
      </c>
      <c r="I98" s="73">
        <v>42535</v>
      </c>
      <c r="J98" s="73">
        <v>3898</v>
      </c>
      <c r="K98" s="73">
        <v>1984</v>
      </c>
      <c r="L98" s="73">
        <v>35948</v>
      </c>
      <c r="M98" s="73">
        <v>705</v>
      </c>
      <c r="N98" s="30">
        <v>0</v>
      </c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2">
        <v>88</v>
      </c>
      <c r="AC98" s="36">
        <f t="shared" si="41"/>
        <v>52152096</v>
      </c>
      <c r="AD98" s="36">
        <f t="shared" si="41"/>
        <v>25590117</v>
      </c>
      <c r="AE98" s="36">
        <f t="shared" si="41"/>
        <v>11981884</v>
      </c>
      <c r="AF98" s="36">
        <f t="shared" si="41"/>
        <v>12610632</v>
      </c>
      <c r="AG98" s="36">
        <f t="shared" si="41"/>
        <v>647553</v>
      </c>
      <c r="AH98" s="36">
        <f t="shared" si="40"/>
        <v>350048</v>
      </c>
      <c r="AI98" s="36">
        <f t="shared" si="40"/>
        <v>26561979</v>
      </c>
      <c r="AJ98" s="36">
        <f t="shared" si="40"/>
        <v>10682107</v>
      </c>
      <c r="AK98" s="36">
        <f t="shared" si="36"/>
        <v>12328795</v>
      </c>
      <c r="AL98" s="36">
        <f t="shared" si="36"/>
        <v>3005356</v>
      </c>
      <c r="AM98" s="36">
        <f t="shared" si="36"/>
        <v>545721</v>
      </c>
      <c r="AN98" s="36"/>
      <c r="AO98" s="3">
        <f t="shared" si="35"/>
        <v>0</v>
      </c>
      <c r="AP98" s="3">
        <f t="shared" si="32"/>
        <v>0</v>
      </c>
      <c r="AQ98" s="3">
        <f t="shared" si="32"/>
        <v>0</v>
      </c>
      <c r="AR98" s="3">
        <f t="shared" si="32"/>
        <v>0</v>
      </c>
      <c r="AS98" s="3">
        <f t="shared" si="32"/>
        <v>0</v>
      </c>
      <c r="AT98" s="3">
        <f t="shared" si="32"/>
        <v>0</v>
      </c>
      <c r="AU98" s="3">
        <f t="shared" si="32"/>
        <v>0</v>
      </c>
      <c r="AV98" s="3">
        <f t="shared" si="37"/>
        <v>0</v>
      </c>
      <c r="AW98" s="3">
        <f t="shared" si="38"/>
        <v>0</v>
      </c>
      <c r="AX98" s="3">
        <f t="shared" si="39"/>
        <v>0</v>
      </c>
      <c r="AY98" s="3">
        <f t="shared" si="39"/>
        <v>0</v>
      </c>
    </row>
    <row r="99" spans="1:51" x14ac:dyDescent="0.35">
      <c r="A99" s="2">
        <v>1884</v>
      </c>
      <c r="B99" s="2">
        <v>89</v>
      </c>
      <c r="C99" s="73">
        <v>45658</v>
      </c>
      <c r="D99" s="73">
        <v>11419</v>
      </c>
      <c r="E99" s="73">
        <v>516</v>
      </c>
      <c r="F99" s="73">
        <v>4302</v>
      </c>
      <c r="G99" s="73">
        <v>6447</v>
      </c>
      <c r="H99" s="73">
        <v>154</v>
      </c>
      <c r="I99" s="73">
        <v>34239</v>
      </c>
      <c r="J99" s="73">
        <v>3445</v>
      </c>
      <c r="K99" s="73">
        <v>1712</v>
      </c>
      <c r="L99" s="73">
        <v>28534</v>
      </c>
      <c r="M99" s="73">
        <v>548</v>
      </c>
      <c r="N99" s="30">
        <v>0</v>
      </c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2">
        <v>89</v>
      </c>
      <c r="AC99" s="36">
        <f t="shared" si="41"/>
        <v>52197754</v>
      </c>
      <c r="AD99" s="36">
        <f t="shared" si="41"/>
        <v>25601536</v>
      </c>
      <c r="AE99" s="36">
        <f t="shared" si="41"/>
        <v>11982400</v>
      </c>
      <c r="AF99" s="36">
        <f t="shared" si="41"/>
        <v>12614934</v>
      </c>
      <c r="AG99" s="36">
        <f t="shared" si="41"/>
        <v>654000</v>
      </c>
      <c r="AH99" s="36">
        <f t="shared" si="40"/>
        <v>350202</v>
      </c>
      <c r="AI99" s="36">
        <f t="shared" si="40"/>
        <v>26596218</v>
      </c>
      <c r="AJ99" s="36">
        <f t="shared" si="40"/>
        <v>10685552</v>
      </c>
      <c r="AK99" s="36">
        <f t="shared" si="36"/>
        <v>12330507</v>
      </c>
      <c r="AL99" s="36">
        <f t="shared" si="36"/>
        <v>3033890</v>
      </c>
      <c r="AM99" s="36">
        <f t="shared" si="36"/>
        <v>546269</v>
      </c>
      <c r="AN99" s="36"/>
      <c r="AO99" s="3">
        <f t="shared" si="35"/>
        <v>0</v>
      </c>
      <c r="AP99" s="3">
        <f t="shared" si="32"/>
        <v>0</v>
      </c>
      <c r="AQ99" s="3">
        <f t="shared" si="32"/>
        <v>0</v>
      </c>
      <c r="AR99" s="3">
        <f t="shared" si="32"/>
        <v>0</v>
      </c>
      <c r="AS99" s="3">
        <f t="shared" si="32"/>
        <v>0</v>
      </c>
      <c r="AT99" s="3">
        <f t="shared" si="32"/>
        <v>0</v>
      </c>
      <c r="AU99" s="3">
        <f t="shared" si="32"/>
        <v>0</v>
      </c>
      <c r="AV99" s="3">
        <f t="shared" si="37"/>
        <v>0</v>
      </c>
      <c r="AW99" s="3">
        <f t="shared" si="38"/>
        <v>0</v>
      </c>
      <c r="AX99" s="3">
        <f t="shared" si="39"/>
        <v>0</v>
      </c>
      <c r="AY99" s="3">
        <f t="shared" si="39"/>
        <v>0</v>
      </c>
    </row>
    <row r="100" spans="1:51" x14ac:dyDescent="0.35">
      <c r="A100" s="2">
        <v>1883</v>
      </c>
      <c r="B100" s="2">
        <v>90</v>
      </c>
      <c r="C100" s="73">
        <v>33912</v>
      </c>
      <c r="D100" s="73">
        <v>8281</v>
      </c>
      <c r="E100" s="73">
        <v>368</v>
      </c>
      <c r="F100" s="73">
        <v>3013</v>
      </c>
      <c r="G100" s="73">
        <v>4787</v>
      </c>
      <c r="H100" s="73">
        <v>113</v>
      </c>
      <c r="I100" s="73">
        <v>25631</v>
      </c>
      <c r="J100" s="73">
        <v>2580</v>
      </c>
      <c r="K100" s="73">
        <v>1109</v>
      </c>
      <c r="L100" s="73">
        <v>21508</v>
      </c>
      <c r="M100" s="73">
        <v>434</v>
      </c>
      <c r="N100" s="30">
        <v>0</v>
      </c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2">
        <v>90</v>
      </c>
      <c r="AC100" s="36">
        <f t="shared" si="41"/>
        <v>52231666</v>
      </c>
      <c r="AD100" s="36">
        <f t="shared" si="41"/>
        <v>25609817</v>
      </c>
      <c r="AE100" s="36">
        <f t="shared" si="41"/>
        <v>11982768</v>
      </c>
      <c r="AF100" s="36">
        <f t="shared" si="41"/>
        <v>12617947</v>
      </c>
      <c r="AG100" s="36">
        <f t="shared" si="41"/>
        <v>658787</v>
      </c>
      <c r="AH100" s="36">
        <f t="shared" si="40"/>
        <v>350315</v>
      </c>
      <c r="AI100" s="36">
        <f t="shared" si="40"/>
        <v>26621849</v>
      </c>
      <c r="AJ100" s="36">
        <f t="shared" si="40"/>
        <v>10688132</v>
      </c>
      <c r="AK100" s="36">
        <f t="shared" si="36"/>
        <v>12331616</v>
      </c>
      <c r="AL100" s="36">
        <f t="shared" si="36"/>
        <v>3055398</v>
      </c>
      <c r="AM100" s="36">
        <f t="shared" si="36"/>
        <v>546703</v>
      </c>
      <c r="AN100" s="36"/>
      <c r="AO100" s="3">
        <f t="shared" si="35"/>
        <v>0</v>
      </c>
      <c r="AP100" s="3">
        <f t="shared" si="32"/>
        <v>0</v>
      </c>
      <c r="AQ100" s="3">
        <f t="shared" si="32"/>
        <v>0</v>
      </c>
      <c r="AR100" s="3">
        <f t="shared" si="32"/>
        <v>0</v>
      </c>
      <c r="AS100" s="3">
        <f t="shared" ref="AS100:AU109" si="42">IF(AND(AG100&lt;=AG$111,AG101&gt;=AG$111),1,0)</f>
        <v>0</v>
      </c>
      <c r="AT100" s="3">
        <f t="shared" si="42"/>
        <v>0</v>
      </c>
      <c r="AU100" s="3">
        <f t="shared" si="42"/>
        <v>0</v>
      </c>
      <c r="AV100" s="3">
        <f t="shared" si="37"/>
        <v>0</v>
      </c>
      <c r="AW100" s="3">
        <f t="shared" si="38"/>
        <v>0</v>
      </c>
      <c r="AX100" s="3">
        <f t="shared" si="39"/>
        <v>0</v>
      </c>
      <c r="AY100" s="3">
        <f t="shared" si="39"/>
        <v>0</v>
      </c>
    </row>
    <row r="101" spans="1:51" x14ac:dyDescent="0.35">
      <c r="A101" s="2">
        <v>1882</v>
      </c>
      <c r="B101" s="2">
        <v>91</v>
      </c>
      <c r="C101" s="73">
        <v>26858</v>
      </c>
      <c r="D101" s="73">
        <v>6256</v>
      </c>
      <c r="E101" s="73">
        <v>245</v>
      </c>
      <c r="F101" s="73">
        <v>2227</v>
      </c>
      <c r="G101" s="73">
        <v>3700</v>
      </c>
      <c r="H101" s="73">
        <v>84</v>
      </c>
      <c r="I101" s="73">
        <v>20602</v>
      </c>
      <c r="J101" s="73">
        <v>2114</v>
      </c>
      <c r="K101" s="73">
        <v>822</v>
      </c>
      <c r="L101" s="73">
        <v>17323</v>
      </c>
      <c r="M101" s="73">
        <v>343</v>
      </c>
      <c r="N101" s="30">
        <v>0</v>
      </c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2">
        <v>91</v>
      </c>
      <c r="AC101" s="36">
        <f t="shared" si="41"/>
        <v>52258524</v>
      </c>
      <c r="AD101" s="36">
        <f t="shared" si="41"/>
        <v>25616073</v>
      </c>
      <c r="AE101" s="36">
        <f t="shared" si="41"/>
        <v>11983013</v>
      </c>
      <c r="AF101" s="36">
        <f t="shared" si="41"/>
        <v>12620174</v>
      </c>
      <c r="AG101" s="36">
        <f t="shared" si="41"/>
        <v>662487</v>
      </c>
      <c r="AH101" s="36">
        <f t="shared" si="40"/>
        <v>350399</v>
      </c>
      <c r="AI101" s="36">
        <f t="shared" si="40"/>
        <v>26642451</v>
      </c>
      <c r="AJ101" s="36">
        <f t="shared" si="40"/>
        <v>10690246</v>
      </c>
      <c r="AK101" s="36">
        <f t="shared" si="36"/>
        <v>12332438</v>
      </c>
      <c r="AL101" s="36">
        <f t="shared" si="36"/>
        <v>3072721</v>
      </c>
      <c r="AM101" s="36">
        <f t="shared" si="36"/>
        <v>547046</v>
      </c>
      <c r="AN101" s="36"/>
      <c r="AO101" s="3">
        <f t="shared" si="35"/>
        <v>0</v>
      </c>
      <c r="AP101" s="3">
        <f t="shared" si="35"/>
        <v>0</v>
      </c>
      <c r="AQ101" s="3">
        <f t="shared" si="35"/>
        <v>0</v>
      </c>
      <c r="AR101" s="3">
        <f t="shared" si="35"/>
        <v>0</v>
      </c>
      <c r="AS101" s="3">
        <f t="shared" si="42"/>
        <v>0</v>
      </c>
      <c r="AT101" s="3">
        <f t="shared" si="42"/>
        <v>0</v>
      </c>
      <c r="AU101" s="3">
        <f t="shared" si="42"/>
        <v>0</v>
      </c>
      <c r="AV101" s="3">
        <f t="shared" si="37"/>
        <v>0</v>
      </c>
      <c r="AW101" s="3">
        <f t="shared" si="38"/>
        <v>0</v>
      </c>
      <c r="AX101" s="3">
        <f t="shared" si="39"/>
        <v>0</v>
      </c>
      <c r="AY101" s="3">
        <f t="shared" si="39"/>
        <v>0</v>
      </c>
    </row>
    <row r="102" spans="1:51" x14ac:dyDescent="0.35">
      <c r="A102" s="2">
        <v>1881</v>
      </c>
      <c r="B102" s="2">
        <v>92</v>
      </c>
      <c r="C102" s="73">
        <v>19820</v>
      </c>
      <c r="D102" s="73">
        <v>4632</v>
      </c>
      <c r="E102" s="73">
        <v>151</v>
      </c>
      <c r="F102" s="73">
        <v>1415</v>
      </c>
      <c r="G102" s="73">
        <v>3000</v>
      </c>
      <c r="H102" s="73">
        <v>66</v>
      </c>
      <c r="I102" s="73">
        <v>15188</v>
      </c>
      <c r="J102" s="73">
        <v>1562</v>
      </c>
      <c r="K102" s="73">
        <v>545</v>
      </c>
      <c r="L102" s="73">
        <v>12826</v>
      </c>
      <c r="M102" s="73">
        <v>255</v>
      </c>
      <c r="N102" s="30">
        <v>0</v>
      </c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2">
        <v>92</v>
      </c>
      <c r="AC102" s="36">
        <f t="shared" si="41"/>
        <v>52278344</v>
      </c>
      <c r="AD102" s="36">
        <f t="shared" si="41"/>
        <v>25620705</v>
      </c>
      <c r="AE102" s="36">
        <f t="shared" si="41"/>
        <v>11983164</v>
      </c>
      <c r="AF102" s="36">
        <f t="shared" si="41"/>
        <v>12621589</v>
      </c>
      <c r="AG102" s="36">
        <f t="shared" si="41"/>
        <v>665487</v>
      </c>
      <c r="AH102" s="36">
        <f t="shared" si="40"/>
        <v>350465</v>
      </c>
      <c r="AI102" s="36">
        <f t="shared" si="40"/>
        <v>26657639</v>
      </c>
      <c r="AJ102" s="36">
        <f t="shared" si="40"/>
        <v>10691808</v>
      </c>
      <c r="AK102" s="36">
        <f t="shared" si="36"/>
        <v>12332983</v>
      </c>
      <c r="AL102" s="36">
        <f t="shared" si="36"/>
        <v>3085547</v>
      </c>
      <c r="AM102" s="36">
        <f t="shared" si="36"/>
        <v>547301</v>
      </c>
      <c r="AN102" s="36"/>
      <c r="AO102" s="3">
        <f t="shared" si="35"/>
        <v>0</v>
      </c>
      <c r="AP102" s="3">
        <f t="shared" si="35"/>
        <v>0</v>
      </c>
      <c r="AQ102" s="3">
        <f t="shared" si="35"/>
        <v>0</v>
      </c>
      <c r="AR102" s="3">
        <f t="shared" si="35"/>
        <v>0</v>
      </c>
      <c r="AS102" s="3">
        <f t="shared" si="42"/>
        <v>0</v>
      </c>
      <c r="AT102" s="3">
        <f t="shared" si="42"/>
        <v>0</v>
      </c>
      <c r="AU102" s="3">
        <f t="shared" si="42"/>
        <v>0</v>
      </c>
      <c r="AV102" s="3">
        <f t="shared" si="37"/>
        <v>0</v>
      </c>
      <c r="AW102" s="3">
        <f t="shared" si="38"/>
        <v>0</v>
      </c>
      <c r="AX102" s="3">
        <f t="shared" si="39"/>
        <v>0</v>
      </c>
      <c r="AY102" s="3">
        <f t="shared" si="39"/>
        <v>0</v>
      </c>
    </row>
    <row r="103" spans="1:51" x14ac:dyDescent="0.35">
      <c r="A103" s="2">
        <v>1880</v>
      </c>
      <c r="B103" s="2">
        <v>93</v>
      </c>
      <c r="C103" s="73">
        <v>14458</v>
      </c>
      <c r="D103" s="73">
        <v>3261</v>
      </c>
      <c r="E103" s="73">
        <v>122</v>
      </c>
      <c r="F103" s="73">
        <v>858</v>
      </c>
      <c r="G103" s="73">
        <v>2229</v>
      </c>
      <c r="H103" s="73">
        <v>52</v>
      </c>
      <c r="I103" s="73">
        <v>11197</v>
      </c>
      <c r="J103" s="73">
        <v>1129</v>
      </c>
      <c r="K103" s="73">
        <v>407</v>
      </c>
      <c r="L103" s="73">
        <v>9468</v>
      </c>
      <c r="M103" s="73">
        <v>193</v>
      </c>
      <c r="N103" s="30">
        <v>0</v>
      </c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2">
        <v>93</v>
      </c>
      <c r="AC103" s="36">
        <f t="shared" si="41"/>
        <v>52292802</v>
      </c>
      <c r="AD103" s="36">
        <f t="shared" si="41"/>
        <v>25623966</v>
      </c>
      <c r="AE103" s="36">
        <f t="shared" si="41"/>
        <v>11983286</v>
      </c>
      <c r="AF103" s="36">
        <f t="shared" si="41"/>
        <v>12622447</v>
      </c>
      <c r="AG103" s="36">
        <f t="shared" si="41"/>
        <v>667716</v>
      </c>
      <c r="AH103" s="36">
        <f t="shared" si="40"/>
        <v>350517</v>
      </c>
      <c r="AI103" s="36">
        <f t="shared" si="40"/>
        <v>26668836</v>
      </c>
      <c r="AJ103" s="36">
        <f t="shared" si="40"/>
        <v>10692937</v>
      </c>
      <c r="AK103" s="36">
        <f t="shared" si="36"/>
        <v>12333390</v>
      </c>
      <c r="AL103" s="36">
        <f t="shared" si="36"/>
        <v>3095015</v>
      </c>
      <c r="AM103" s="36">
        <f t="shared" si="36"/>
        <v>547494</v>
      </c>
      <c r="AN103" s="36"/>
      <c r="AO103" s="3">
        <f t="shared" si="35"/>
        <v>0</v>
      </c>
      <c r="AP103" s="3">
        <f t="shared" si="35"/>
        <v>0</v>
      </c>
      <c r="AQ103" s="3">
        <f t="shared" si="35"/>
        <v>0</v>
      </c>
      <c r="AR103" s="3">
        <f t="shared" si="35"/>
        <v>0</v>
      </c>
      <c r="AS103" s="3">
        <f t="shared" si="42"/>
        <v>0</v>
      </c>
      <c r="AT103" s="3">
        <f t="shared" si="42"/>
        <v>0</v>
      </c>
      <c r="AU103" s="3">
        <f t="shared" si="42"/>
        <v>0</v>
      </c>
      <c r="AV103" s="3">
        <f t="shared" si="37"/>
        <v>0</v>
      </c>
      <c r="AW103" s="3">
        <f t="shared" si="38"/>
        <v>0</v>
      </c>
      <c r="AX103" s="3">
        <f t="shared" si="39"/>
        <v>0</v>
      </c>
      <c r="AY103" s="3">
        <f t="shared" si="39"/>
        <v>0</v>
      </c>
    </row>
    <row r="104" spans="1:51" x14ac:dyDescent="0.35">
      <c r="A104" s="2">
        <v>1879</v>
      </c>
      <c r="B104" s="2">
        <v>94</v>
      </c>
      <c r="C104" s="73">
        <v>8931</v>
      </c>
      <c r="D104" s="73">
        <v>1814</v>
      </c>
      <c r="E104" s="73">
        <v>97</v>
      </c>
      <c r="F104" s="73">
        <v>350</v>
      </c>
      <c r="G104" s="73">
        <v>1326</v>
      </c>
      <c r="H104" s="73">
        <v>41</v>
      </c>
      <c r="I104" s="73">
        <v>7117</v>
      </c>
      <c r="J104" s="73">
        <v>713</v>
      </c>
      <c r="K104" s="73">
        <v>258</v>
      </c>
      <c r="L104" s="73">
        <v>6026</v>
      </c>
      <c r="M104" s="73">
        <v>120</v>
      </c>
      <c r="N104" s="30">
        <v>0</v>
      </c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2">
        <v>94</v>
      </c>
      <c r="AC104" s="36">
        <f t="shared" si="41"/>
        <v>52301733</v>
      </c>
      <c r="AD104" s="36">
        <f t="shared" si="41"/>
        <v>25625780</v>
      </c>
      <c r="AE104" s="36">
        <f t="shared" si="41"/>
        <v>11983383</v>
      </c>
      <c r="AF104" s="36">
        <f t="shared" si="41"/>
        <v>12622797</v>
      </c>
      <c r="AG104" s="36">
        <f t="shared" si="41"/>
        <v>669042</v>
      </c>
      <c r="AH104" s="36">
        <f t="shared" si="40"/>
        <v>350558</v>
      </c>
      <c r="AI104" s="36">
        <f t="shared" si="40"/>
        <v>26675953</v>
      </c>
      <c r="AJ104" s="36">
        <f t="shared" si="40"/>
        <v>10693650</v>
      </c>
      <c r="AK104" s="36">
        <f t="shared" si="36"/>
        <v>12333648</v>
      </c>
      <c r="AL104" s="36">
        <f t="shared" si="36"/>
        <v>3101041</v>
      </c>
      <c r="AM104" s="36">
        <f t="shared" si="36"/>
        <v>547614</v>
      </c>
      <c r="AN104" s="36"/>
      <c r="AO104" s="3">
        <f t="shared" si="35"/>
        <v>0</v>
      </c>
      <c r="AP104" s="3">
        <f t="shared" si="35"/>
        <v>0</v>
      </c>
      <c r="AQ104" s="3">
        <f t="shared" si="35"/>
        <v>0</v>
      </c>
      <c r="AR104" s="3">
        <f t="shared" si="35"/>
        <v>0</v>
      </c>
      <c r="AS104" s="3">
        <f t="shared" si="42"/>
        <v>0</v>
      </c>
      <c r="AT104" s="3">
        <f t="shared" si="42"/>
        <v>0</v>
      </c>
      <c r="AU104" s="3">
        <f t="shared" si="42"/>
        <v>0</v>
      </c>
      <c r="AV104" s="3">
        <f t="shared" si="37"/>
        <v>0</v>
      </c>
      <c r="AW104" s="3">
        <f t="shared" si="38"/>
        <v>0</v>
      </c>
      <c r="AX104" s="3">
        <f t="shared" si="39"/>
        <v>0</v>
      </c>
      <c r="AY104" s="3">
        <f t="shared" si="39"/>
        <v>0</v>
      </c>
    </row>
    <row r="105" spans="1:51" x14ac:dyDescent="0.35">
      <c r="A105" s="2">
        <v>1878</v>
      </c>
      <c r="B105" s="2">
        <v>95</v>
      </c>
      <c r="C105" s="73">
        <v>6978</v>
      </c>
      <c r="D105" s="73">
        <v>1462</v>
      </c>
      <c r="E105" s="73">
        <v>74</v>
      </c>
      <c r="F105" s="73">
        <v>292</v>
      </c>
      <c r="G105" s="73">
        <v>1065</v>
      </c>
      <c r="H105" s="73">
        <v>31</v>
      </c>
      <c r="I105" s="73">
        <v>5516</v>
      </c>
      <c r="J105" s="73">
        <v>550</v>
      </c>
      <c r="K105" s="73">
        <v>105</v>
      </c>
      <c r="L105" s="73">
        <v>4791</v>
      </c>
      <c r="M105" s="73">
        <v>70</v>
      </c>
      <c r="N105" s="30">
        <v>0</v>
      </c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2">
        <v>95</v>
      </c>
      <c r="AC105" s="36">
        <f t="shared" si="41"/>
        <v>52308711</v>
      </c>
      <c r="AD105" s="36">
        <f t="shared" si="41"/>
        <v>25627242</v>
      </c>
      <c r="AE105" s="36">
        <f t="shared" si="41"/>
        <v>11983457</v>
      </c>
      <c r="AF105" s="36">
        <f t="shared" si="41"/>
        <v>12623089</v>
      </c>
      <c r="AG105" s="36">
        <f t="shared" si="41"/>
        <v>670107</v>
      </c>
      <c r="AH105" s="36">
        <f t="shared" si="40"/>
        <v>350589</v>
      </c>
      <c r="AI105" s="36">
        <f t="shared" si="40"/>
        <v>26681469</v>
      </c>
      <c r="AJ105" s="36">
        <f t="shared" si="40"/>
        <v>10694200</v>
      </c>
      <c r="AK105" s="36">
        <f t="shared" si="36"/>
        <v>12333753</v>
      </c>
      <c r="AL105" s="36">
        <f t="shared" si="36"/>
        <v>3105832</v>
      </c>
      <c r="AM105" s="36">
        <f t="shared" si="36"/>
        <v>547684</v>
      </c>
      <c r="AN105" s="36"/>
      <c r="AO105" s="3">
        <f t="shared" si="35"/>
        <v>0</v>
      </c>
      <c r="AP105" s="3">
        <f t="shared" si="35"/>
        <v>0</v>
      </c>
      <c r="AQ105" s="3">
        <f t="shared" si="35"/>
        <v>0</v>
      </c>
      <c r="AR105" s="3">
        <f t="shared" si="35"/>
        <v>0</v>
      </c>
      <c r="AS105" s="3">
        <f t="shared" si="42"/>
        <v>0</v>
      </c>
      <c r="AT105" s="3">
        <f t="shared" si="42"/>
        <v>0</v>
      </c>
      <c r="AU105" s="3">
        <f t="shared" si="42"/>
        <v>0</v>
      </c>
      <c r="AV105" s="3">
        <f t="shared" si="37"/>
        <v>0</v>
      </c>
      <c r="AW105" s="3">
        <f t="shared" si="38"/>
        <v>0</v>
      </c>
      <c r="AX105" s="3">
        <f t="shared" si="39"/>
        <v>0</v>
      </c>
      <c r="AY105" s="3">
        <f t="shared" si="39"/>
        <v>0</v>
      </c>
    </row>
    <row r="106" spans="1:51" x14ac:dyDescent="0.35">
      <c r="A106" s="2">
        <v>1877</v>
      </c>
      <c r="B106" s="2">
        <v>96</v>
      </c>
      <c r="C106" s="73">
        <v>4496</v>
      </c>
      <c r="D106" s="73">
        <v>941</v>
      </c>
      <c r="E106" s="73">
        <v>64</v>
      </c>
      <c r="F106" s="73">
        <v>184</v>
      </c>
      <c r="G106" s="73">
        <v>667</v>
      </c>
      <c r="H106" s="73">
        <v>26</v>
      </c>
      <c r="I106" s="73">
        <v>3555</v>
      </c>
      <c r="J106" s="73">
        <v>415</v>
      </c>
      <c r="K106" s="73">
        <v>104</v>
      </c>
      <c r="L106" s="73">
        <v>3006</v>
      </c>
      <c r="M106" s="73">
        <v>30</v>
      </c>
      <c r="N106" s="30">
        <v>0</v>
      </c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2">
        <v>96</v>
      </c>
      <c r="AC106" s="36">
        <f t="shared" si="41"/>
        <v>52313207</v>
      </c>
      <c r="AD106" s="36">
        <f t="shared" si="41"/>
        <v>25628183</v>
      </c>
      <c r="AE106" s="36">
        <f t="shared" si="41"/>
        <v>11983521</v>
      </c>
      <c r="AF106" s="36">
        <f t="shared" si="41"/>
        <v>12623273</v>
      </c>
      <c r="AG106" s="36">
        <f t="shared" si="41"/>
        <v>670774</v>
      </c>
      <c r="AH106" s="36">
        <f t="shared" si="40"/>
        <v>350615</v>
      </c>
      <c r="AI106" s="36">
        <f t="shared" si="40"/>
        <v>26685024</v>
      </c>
      <c r="AJ106" s="36">
        <f t="shared" si="40"/>
        <v>10694615</v>
      </c>
      <c r="AK106" s="36">
        <f t="shared" si="36"/>
        <v>12333857</v>
      </c>
      <c r="AL106" s="36">
        <f t="shared" si="36"/>
        <v>3108838</v>
      </c>
      <c r="AM106" s="36">
        <f t="shared" si="36"/>
        <v>547714</v>
      </c>
      <c r="AN106" s="36"/>
      <c r="AO106" s="3">
        <f t="shared" si="35"/>
        <v>0</v>
      </c>
      <c r="AP106" s="3">
        <f t="shared" si="35"/>
        <v>0</v>
      </c>
      <c r="AQ106" s="3">
        <f t="shared" si="35"/>
        <v>0</v>
      </c>
      <c r="AR106" s="3">
        <f t="shared" si="35"/>
        <v>0</v>
      </c>
      <c r="AS106" s="3">
        <f t="shared" si="42"/>
        <v>0</v>
      </c>
      <c r="AT106" s="3">
        <f t="shared" si="42"/>
        <v>0</v>
      </c>
      <c r="AU106" s="3">
        <f t="shared" si="42"/>
        <v>0</v>
      </c>
      <c r="AV106" s="3">
        <f t="shared" si="37"/>
        <v>0</v>
      </c>
      <c r="AW106" s="3">
        <f t="shared" si="38"/>
        <v>0</v>
      </c>
      <c r="AX106" s="3">
        <f t="shared" si="39"/>
        <v>0</v>
      </c>
      <c r="AY106" s="3">
        <f t="shared" si="39"/>
        <v>0</v>
      </c>
    </row>
    <row r="107" spans="1:51" x14ac:dyDescent="0.35">
      <c r="A107" s="2">
        <v>1876</v>
      </c>
      <c r="B107" s="2">
        <v>97</v>
      </c>
      <c r="C107" s="73">
        <v>3307</v>
      </c>
      <c r="D107" s="73">
        <v>783</v>
      </c>
      <c r="E107" s="73">
        <v>60</v>
      </c>
      <c r="F107" s="73">
        <v>143</v>
      </c>
      <c r="G107" s="73">
        <v>565</v>
      </c>
      <c r="H107" s="73">
        <v>15</v>
      </c>
      <c r="I107" s="73">
        <v>2524</v>
      </c>
      <c r="J107" s="73">
        <v>261</v>
      </c>
      <c r="K107" s="73">
        <v>88</v>
      </c>
      <c r="L107" s="73">
        <v>2158</v>
      </c>
      <c r="M107" s="73">
        <v>17</v>
      </c>
      <c r="N107" s="30">
        <v>0</v>
      </c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">
        <v>97</v>
      </c>
      <c r="AC107" s="36">
        <f t="shared" si="41"/>
        <v>52316514</v>
      </c>
      <c r="AD107" s="36">
        <f t="shared" si="41"/>
        <v>25628966</v>
      </c>
      <c r="AE107" s="36">
        <f t="shared" si="41"/>
        <v>11983581</v>
      </c>
      <c r="AF107" s="36">
        <f t="shared" si="41"/>
        <v>12623416</v>
      </c>
      <c r="AG107" s="36">
        <f t="shared" si="41"/>
        <v>671339</v>
      </c>
      <c r="AH107" s="36">
        <f t="shared" si="40"/>
        <v>350630</v>
      </c>
      <c r="AI107" s="36">
        <f t="shared" si="40"/>
        <v>26687548</v>
      </c>
      <c r="AJ107" s="36">
        <f t="shared" si="40"/>
        <v>10694876</v>
      </c>
      <c r="AK107" s="36">
        <f t="shared" si="36"/>
        <v>12333945</v>
      </c>
      <c r="AL107" s="36">
        <f t="shared" si="36"/>
        <v>3110996</v>
      </c>
      <c r="AM107" s="36">
        <f t="shared" si="36"/>
        <v>547731</v>
      </c>
      <c r="AN107" s="36"/>
      <c r="AO107" s="3">
        <f t="shared" si="35"/>
        <v>0</v>
      </c>
      <c r="AP107" s="3">
        <f t="shared" si="35"/>
        <v>0</v>
      </c>
      <c r="AQ107" s="3">
        <f t="shared" si="35"/>
        <v>0</v>
      </c>
      <c r="AR107" s="3">
        <f t="shared" si="35"/>
        <v>0</v>
      </c>
      <c r="AS107" s="3">
        <f t="shared" si="42"/>
        <v>0</v>
      </c>
      <c r="AT107" s="3">
        <f t="shared" si="42"/>
        <v>0</v>
      </c>
      <c r="AU107" s="3">
        <f t="shared" si="42"/>
        <v>0</v>
      </c>
      <c r="AV107" s="3">
        <f t="shared" si="37"/>
        <v>0</v>
      </c>
      <c r="AW107" s="3">
        <f t="shared" si="38"/>
        <v>0</v>
      </c>
      <c r="AX107" s="3">
        <f t="shared" si="39"/>
        <v>0</v>
      </c>
      <c r="AY107" s="3">
        <f t="shared" si="39"/>
        <v>0</v>
      </c>
    </row>
    <row r="108" spans="1:51" x14ac:dyDescent="0.35">
      <c r="A108" s="2">
        <v>1875</v>
      </c>
      <c r="B108" s="2">
        <v>98</v>
      </c>
      <c r="C108" s="73">
        <v>1715</v>
      </c>
      <c r="D108" s="73">
        <v>369</v>
      </c>
      <c r="E108" s="73">
        <v>14</v>
      </c>
      <c r="F108" s="73">
        <v>52</v>
      </c>
      <c r="G108" s="73">
        <v>293</v>
      </c>
      <c r="H108" s="73">
        <v>10</v>
      </c>
      <c r="I108" s="73">
        <v>1346</v>
      </c>
      <c r="J108" s="73">
        <v>128</v>
      </c>
      <c r="K108" s="73">
        <v>48</v>
      </c>
      <c r="L108" s="73">
        <v>1154</v>
      </c>
      <c r="M108" s="73">
        <v>16</v>
      </c>
      <c r="N108" s="30">
        <v>0</v>
      </c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2">
        <v>98</v>
      </c>
      <c r="AC108" s="36">
        <f t="shared" si="41"/>
        <v>52318229</v>
      </c>
      <c r="AD108" s="36">
        <f t="shared" si="41"/>
        <v>25629335</v>
      </c>
      <c r="AE108" s="36">
        <f t="shared" si="41"/>
        <v>11983595</v>
      </c>
      <c r="AF108" s="36">
        <f t="shared" si="41"/>
        <v>12623468</v>
      </c>
      <c r="AG108" s="36">
        <f t="shared" si="41"/>
        <v>671632</v>
      </c>
      <c r="AH108" s="36">
        <f t="shared" si="40"/>
        <v>350640</v>
      </c>
      <c r="AI108" s="36">
        <f t="shared" si="40"/>
        <v>26688894</v>
      </c>
      <c r="AJ108" s="36">
        <f t="shared" si="40"/>
        <v>10695004</v>
      </c>
      <c r="AK108" s="36">
        <f t="shared" si="36"/>
        <v>12333993</v>
      </c>
      <c r="AL108" s="36">
        <f t="shared" si="36"/>
        <v>3112150</v>
      </c>
      <c r="AM108" s="36">
        <f t="shared" si="36"/>
        <v>547747</v>
      </c>
      <c r="AN108" s="36"/>
      <c r="AO108" s="3">
        <f t="shared" si="35"/>
        <v>0</v>
      </c>
      <c r="AP108" s="3">
        <f t="shared" si="35"/>
        <v>0</v>
      </c>
      <c r="AQ108" s="3">
        <f t="shared" si="35"/>
        <v>0</v>
      </c>
      <c r="AR108" s="3">
        <f t="shared" si="35"/>
        <v>0</v>
      </c>
      <c r="AS108" s="3">
        <f t="shared" si="42"/>
        <v>0</v>
      </c>
      <c r="AT108" s="3">
        <f t="shared" si="42"/>
        <v>0</v>
      </c>
      <c r="AU108" s="3">
        <f t="shared" si="42"/>
        <v>0</v>
      </c>
      <c r="AV108" s="3">
        <f t="shared" si="37"/>
        <v>0</v>
      </c>
      <c r="AW108" s="3">
        <f t="shared" si="38"/>
        <v>0</v>
      </c>
      <c r="AX108" s="3">
        <f t="shared" si="39"/>
        <v>0</v>
      </c>
      <c r="AY108" s="3">
        <f t="shared" si="39"/>
        <v>0</v>
      </c>
    </row>
    <row r="109" spans="1:51" x14ac:dyDescent="0.35">
      <c r="A109" s="2">
        <v>1874</v>
      </c>
      <c r="B109" s="2">
        <v>99</v>
      </c>
      <c r="C109" s="73">
        <v>1266</v>
      </c>
      <c r="D109" s="73">
        <v>272</v>
      </c>
      <c r="E109" s="73">
        <v>1</v>
      </c>
      <c r="F109" s="73">
        <v>1</v>
      </c>
      <c r="G109" s="73">
        <v>252</v>
      </c>
      <c r="H109" s="73">
        <v>18</v>
      </c>
      <c r="I109" s="73">
        <v>994</v>
      </c>
      <c r="J109" s="73">
        <v>100</v>
      </c>
      <c r="K109" s="73">
        <v>31</v>
      </c>
      <c r="L109" s="73">
        <v>851</v>
      </c>
      <c r="M109" s="73">
        <v>12</v>
      </c>
      <c r="N109" s="30">
        <v>0</v>
      </c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2">
        <v>99</v>
      </c>
      <c r="AC109" s="36">
        <f t="shared" si="41"/>
        <v>52319495</v>
      </c>
      <c r="AD109" s="36">
        <f t="shared" si="41"/>
        <v>25629607</v>
      </c>
      <c r="AE109" s="36">
        <f t="shared" si="41"/>
        <v>11983596</v>
      </c>
      <c r="AF109" s="36">
        <f t="shared" si="41"/>
        <v>12623469</v>
      </c>
      <c r="AG109" s="36">
        <f t="shared" si="41"/>
        <v>671884</v>
      </c>
      <c r="AH109" s="36">
        <f t="shared" si="40"/>
        <v>350658</v>
      </c>
      <c r="AI109" s="36">
        <f t="shared" si="40"/>
        <v>26689888</v>
      </c>
      <c r="AJ109" s="36">
        <f t="shared" si="40"/>
        <v>10695104</v>
      </c>
      <c r="AK109" s="36">
        <f t="shared" si="36"/>
        <v>12334024</v>
      </c>
      <c r="AL109" s="36">
        <f t="shared" si="36"/>
        <v>3113001</v>
      </c>
      <c r="AM109" s="36">
        <f t="shared" si="36"/>
        <v>547759</v>
      </c>
      <c r="AN109" s="36"/>
      <c r="AO109" s="3">
        <f t="shared" si="35"/>
        <v>0</v>
      </c>
      <c r="AP109" s="3">
        <f t="shared" si="35"/>
        <v>0</v>
      </c>
      <c r="AQ109" s="3">
        <f t="shared" si="35"/>
        <v>0</v>
      </c>
      <c r="AR109" s="3">
        <f t="shared" si="35"/>
        <v>0</v>
      </c>
      <c r="AS109" s="3">
        <f t="shared" si="42"/>
        <v>0</v>
      </c>
      <c r="AT109" s="3">
        <f t="shared" si="42"/>
        <v>0</v>
      </c>
      <c r="AU109" s="3">
        <f t="shared" si="42"/>
        <v>0</v>
      </c>
      <c r="AV109" s="3">
        <f t="shared" si="37"/>
        <v>0</v>
      </c>
      <c r="AW109" s="3">
        <f t="shared" si="38"/>
        <v>0</v>
      </c>
      <c r="AX109" s="3">
        <f t="shared" si="39"/>
        <v>0</v>
      </c>
      <c r="AY109" s="3">
        <f t="shared" si="39"/>
        <v>0</v>
      </c>
    </row>
    <row r="110" spans="1:51" x14ac:dyDescent="0.35">
      <c r="A110" s="45" t="s">
        <v>60</v>
      </c>
      <c r="B110" s="45" t="s">
        <v>63</v>
      </c>
      <c r="C110" s="73">
        <v>1230</v>
      </c>
      <c r="D110" s="73">
        <v>238</v>
      </c>
      <c r="E110" s="73">
        <v>13</v>
      </c>
      <c r="F110" s="73">
        <v>42</v>
      </c>
      <c r="G110" s="73">
        <v>177</v>
      </c>
      <c r="H110" s="73">
        <v>6</v>
      </c>
      <c r="I110" s="73">
        <v>992</v>
      </c>
      <c r="J110" s="73">
        <v>8</v>
      </c>
      <c r="K110" s="73">
        <v>382</v>
      </c>
      <c r="L110" s="73">
        <v>511</v>
      </c>
      <c r="M110" s="73">
        <v>91</v>
      </c>
      <c r="N110" s="30">
        <v>0</v>
      </c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2"/>
      <c r="AC110" s="2"/>
      <c r="AD110" s="36"/>
    </row>
    <row r="111" spans="1:51" x14ac:dyDescent="0.35">
      <c r="A111" s="45"/>
      <c r="B111" s="45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2" t="s">
        <v>51</v>
      </c>
      <c r="AC111" s="3">
        <f>AC109/2</f>
        <v>26159747.5</v>
      </c>
      <c r="AD111" s="3">
        <f>AD109/2</f>
        <v>12814803.5</v>
      </c>
      <c r="AE111" s="3">
        <f t="shared" ref="AE111:AM111" si="43">AE109/2</f>
        <v>5991798</v>
      </c>
      <c r="AF111" s="3">
        <f t="shared" si="43"/>
        <v>6311734.5</v>
      </c>
      <c r="AG111" s="3">
        <f t="shared" si="43"/>
        <v>335942</v>
      </c>
      <c r="AH111" s="3">
        <f t="shared" si="43"/>
        <v>175329</v>
      </c>
      <c r="AI111" s="3">
        <f t="shared" si="43"/>
        <v>13344944</v>
      </c>
      <c r="AJ111" s="3">
        <f t="shared" si="43"/>
        <v>5347552</v>
      </c>
      <c r="AK111" s="3">
        <f t="shared" si="43"/>
        <v>6167012</v>
      </c>
      <c r="AL111" s="3">
        <f t="shared" si="43"/>
        <v>1556500.5</v>
      </c>
      <c r="AM111" s="3">
        <f t="shared" si="43"/>
        <v>273879.5</v>
      </c>
      <c r="AO111" s="3">
        <f>SUM(AO10:AO109)</f>
        <v>1</v>
      </c>
      <c r="AP111" s="3">
        <f>SUM(AP10:AP109)</f>
        <v>1</v>
      </c>
      <c r="AQ111" s="3">
        <f t="shared" ref="AQ111:AY111" si="44">SUM(AQ10:AQ109)</f>
        <v>1</v>
      </c>
      <c r="AR111" s="3">
        <f t="shared" si="44"/>
        <v>1</v>
      </c>
      <c r="AS111" s="3">
        <f t="shared" si="44"/>
        <v>1</v>
      </c>
      <c r="AT111" s="3">
        <f t="shared" si="44"/>
        <v>1</v>
      </c>
      <c r="AU111" s="3">
        <f t="shared" si="44"/>
        <v>1</v>
      </c>
      <c r="AV111" s="3">
        <f t="shared" si="44"/>
        <v>1</v>
      </c>
      <c r="AW111" s="3">
        <f t="shared" si="44"/>
        <v>1</v>
      </c>
      <c r="AX111" s="3">
        <f t="shared" si="44"/>
        <v>1</v>
      </c>
      <c r="AY111" s="3">
        <f t="shared" si="44"/>
        <v>1</v>
      </c>
    </row>
    <row r="112" spans="1:51" x14ac:dyDescent="0.35">
      <c r="A112" s="143" t="s">
        <v>22</v>
      </c>
      <c r="B112" s="143"/>
      <c r="C112" s="73">
        <f>SUM(C10:C110)</f>
        <v>52320725</v>
      </c>
      <c r="D112" s="73">
        <f>IF(COUNTIF(D10:D110,".")=0,SUM(D10:D110),".")</f>
        <v>25629845</v>
      </c>
      <c r="E112" s="73">
        <f t="shared" ref="E112:M112" si="45">IF(COUNTIF(E10:E110,". ")=0,SUM(E10:E110),". ")</f>
        <v>11983609</v>
      </c>
      <c r="F112" s="73">
        <f t="shared" si="45"/>
        <v>12623511</v>
      </c>
      <c r="G112" s="73">
        <f t="shared" si="45"/>
        <v>672061</v>
      </c>
      <c r="H112" s="73">
        <f t="shared" si="45"/>
        <v>350664</v>
      </c>
      <c r="I112" s="73">
        <f t="shared" si="45"/>
        <v>26690880</v>
      </c>
      <c r="J112" s="73">
        <f t="shared" si="45"/>
        <v>10695112</v>
      </c>
      <c r="K112" s="73">
        <f t="shared" si="45"/>
        <v>12334406</v>
      </c>
      <c r="L112" s="73">
        <f t="shared" si="45"/>
        <v>3113512</v>
      </c>
      <c r="M112" s="73">
        <f t="shared" si="45"/>
        <v>547850</v>
      </c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2"/>
      <c r="AC112" s="2"/>
    </row>
    <row r="113" spans="1:39" x14ac:dyDescent="0.35">
      <c r="A113" s="74"/>
      <c r="B113" s="74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42" t="s">
        <v>52</v>
      </c>
      <c r="AC113" s="3">
        <f t="shared" ref="AC113:AM113" si="46">SUMPRODUCT($AB10:$AB109,AO10:AO109)</f>
        <v>30</v>
      </c>
      <c r="AD113" s="3">
        <f t="shared" si="46"/>
        <v>28</v>
      </c>
      <c r="AE113" s="3">
        <f t="shared" si="46"/>
        <v>12</v>
      </c>
      <c r="AF113" s="3">
        <f t="shared" si="46"/>
        <v>44</v>
      </c>
      <c r="AG113" s="3">
        <f t="shared" si="46"/>
        <v>71</v>
      </c>
      <c r="AH113" s="3">
        <f t="shared" si="46"/>
        <v>47</v>
      </c>
      <c r="AI113" s="3">
        <f t="shared" si="46"/>
        <v>32</v>
      </c>
      <c r="AJ113" s="3">
        <f t="shared" si="46"/>
        <v>11</v>
      </c>
      <c r="AK113" s="3">
        <f t="shared" si="46"/>
        <v>41</v>
      </c>
      <c r="AL113" s="3">
        <f t="shared" si="46"/>
        <v>71</v>
      </c>
      <c r="AM113" s="3">
        <f t="shared" si="46"/>
        <v>48</v>
      </c>
    </row>
    <row r="114" spans="1:39" x14ac:dyDescent="0.35">
      <c r="A114" s="143" t="s">
        <v>23</v>
      </c>
      <c r="B114" s="143"/>
      <c r="C114" s="73">
        <f>SUM(C10:C29)</f>
        <v>16942215</v>
      </c>
      <c r="D114" s="73">
        <f>SUM(D10:D29)</f>
        <v>8648742</v>
      </c>
      <c r="E114" s="73">
        <f t="shared" ref="E114:M114" si="47">IF(COUNTIF(E10:E29,". ")=0,SUM(E10:E29),". ")</f>
        <v>8628424</v>
      </c>
      <c r="F114" s="73">
        <f t="shared" si="47"/>
        <v>20212</v>
      </c>
      <c r="G114" s="73">
        <f t="shared" si="47"/>
        <v>50</v>
      </c>
      <c r="H114" s="73">
        <f t="shared" si="47"/>
        <v>56</v>
      </c>
      <c r="I114" s="73">
        <f t="shared" si="47"/>
        <v>8293473</v>
      </c>
      <c r="J114" s="73">
        <f t="shared" si="47"/>
        <v>8148094</v>
      </c>
      <c r="K114" s="73">
        <f t="shared" si="47"/>
        <v>144124</v>
      </c>
      <c r="L114" s="73">
        <f t="shared" si="47"/>
        <v>310</v>
      </c>
      <c r="M114" s="73">
        <f t="shared" si="47"/>
        <v>945</v>
      </c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42" t="s">
        <v>53</v>
      </c>
      <c r="AC114" s="3">
        <f t="shared" ref="AC114:AM114" si="48">SUMPRODUCT($AB11:$AB110,AO10:AO109)</f>
        <v>31</v>
      </c>
      <c r="AD114" s="3">
        <f t="shared" si="48"/>
        <v>29</v>
      </c>
      <c r="AE114" s="3">
        <f t="shared" si="48"/>
        <v>13</v>
      </c>
      <c r="AF114" s="3">
        <f t="shared" si="48"/>
        <v>45</v>
      </c>
      <c r="AG114" s="3">
        <f t="shared" si="48"/>
        <v>72</v>
      </c>
      <c r="AH114" s="3">
        <f t="shared" si="48"/>
        <v>48</v>
      </c>
      <c r="AI114" s="3">
        <f t="shared" si="48"/>
        <v>33</v>
      </c>
      <c r="AJ114" s="3">
        <f t="shared" si="48"/>
        <v>12</v>
      </c>
      <c r="AK114" s="3">
        <f t="shared" si="48"/>
        <v>42</v>
      </c>
      <c r="AL114" s="3">
        <f t="shared" si="48"/>
        <v>72</v>
      </c>
      <c r="AM114" s="3">
        <f t="shared" si="48"/>
        <v>49</v>
      </c>
    </row>
    <row r="115" spans="1:39" x14ac:dyDescent="0.35">
      <c r="A115" s="143" t="s">
        <v>24</v>
      </c>
      <c r="B115" s="143"/>
      <c r="C115" s="73">
        <f>SUM(C30:C69)</f>
        <v>25807543</v>
      </c>
      <c r="D115" s="73">
        <f>SUM(D30:D69)</f>
        <v>13070066</v>
      </c>
      <c r="E115" s="73">
        <f t="shared" ref="E115:M115" si="49">IF(COUNTIF(E30:E69,". ")=0,SUM(E30:E69),". ")</f>
        <v>3048190</v>
      </c>
      <c r="F115" s="73">
        <f t="shared" si="49"/>
        <v>9651662</v>
      </c>
      <c r="G115" s="73">
        <f t="shared" si="49"/>
        <v>109164</v>
      </c>
      <c r="H115" s="73">
        <f t="shared" si="49"/>
        <v>261050</v>
      </c>
      <c r="I115" s="73">
        <f t="shared" si="49"/>
        <v>12737477</v>
      </c>
      <c r="J115" s="73">
        <f t="shared" si="49"/>
        <v>1992438</v>
      </c>
      <c r="K115" s="73">
        <f t="shared" si="49"/>
        <v>9853541</v>
      </c>
      <c r="L115" s="73">
        <f t="shared" si="49"/>
        <v>507983</v>
      </c>
      <c r="M115" s="73">
        <f t="shared" si="49"/>
        <v>383515</v>
      </c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43" t="s">
        <v>54</v>
      </c>
      <c r="AC115" s="3">
        <f>AC114-AC113</f>
        <v>1</v>
      </c>
      <c r="AD115" s="3">
        <f>AD114-AD113</f>
        <v>1</v>
      </c>
      <c r="AE115" s="3">
        <f>AE114-AE113</f>
        <v>1</v>
      </c>
      <c r="AF115" s="3">
        <f t="shared" ref="AF115:AM115" si="50">AF114-AF113</f>
        <v>1</v>
      </c>
      <c r="AG115" s="3">
        <f t="shared" si="50"/>
        <v>1</v>
      </c>
      <c r="AH115" s="3">
        <f t="shared" si="50"/>
        <v>1</v>
      </c>
      <c r="AI115" s="3">
        <f t="shared" si="50"/>
        <v>1</v>
      </c>
      <c r="AJ115" s="3">
        <f t="shared" si="50"/>
        <v>1</v>
      </c>
      <c r="AK115" s="3">
        <f t="shared" si="50"/>
        <v>1</v>
      </c>
      <c r="AL115" s="3">
        <f t="shared" si="50"/>
        <v>1</v>
      </c>
      <c r="AM115" s="3">
        <f t="shared" si="50"/>
        <v>1</v>
      </c>
    </row>
    <row r="116" spans="1:39" x14ac:dyDescent="0.35">
      <c r="A116" s="143" t="s">
        <v>25</v>
      </c>
      <c r="B116" s="143"/>
      <c r="C116" s="73">
        <f>SUM(C70:C110)</f>
        <v>9570967</v>
      </c>
      <c r="D116" s="73">
        <f>SUM(D70:D110)</f>
        <v>3911037</v>
      </c>
      <c r="E116" s="73">
        <f t="shared" ref="E116:M116" si="51">IF(COUNTIF(E70:E110,". ")=0,SUM(E70:E110),". ")</f>
        <v>306995</v>
      </c>
      <c r="F116" s="73">
        <f t="shared" si="51"/>
        <v>2951637</v>
      </c>
      <c r="G116" s="73">
        <f t="shared" si="51"/>
        <v>562847</v>
      </c>
      <c r="H116" s="73">
        <f t="shared" si="51"/>
        <v>89558</v>
      </c>
      <c r="I116" s="73">
        <f t="shared" si="51"/>
        <v>5659930</v>
      </c>
      <c r="J116" s="73">
        <f t="shared" si="51"/>
        <v>554580</v>
      </c>
      <c r="K116" s="73">
        <f t="shared" si="51"/>
        <v>2336741</v>
      </c>
      <c r="L116" s="73">
        <f t="shared" si="51"/>
        <v>2605219</v>
      </c>
      <c r="M116" s="73">
        <f t="shared" si="51"/>
        <v>163390</v>
      </c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42" t="s">
        <v>55</v>
      </c>
      <c r="AC116" s="3">
        <f t="shared" ref="AC116:AM116" si="52">SUMPRODUCT(AC10:AC109,AO10:AO109)</f>
        <v>25767386</v>
      </c>
      <c r="AD116" s="3">
        <f t="shared" si="52"/>
        <v>12522346</v>
      </c>
      <c r="AE116" s="3">
        <f t="shared" si="52"/>
        <v>5643578</v>
      </c>
      <c r="AF116" s="3">
        <f t="shared" si="52"/>
        <v>6271134</v>
      </c>
      <c r="AG116" s="3">
        <f t="shared" si="52"/>
        <v>335530</v>
      </c>
      <c r="AH116" s="3">
        <f t="shared" si="52"/>
        <v>172218</v>
      </c>
      <c r="AI116" s="3">
        <f t="shared" si="52"/>
        <v>13123147</v>
      </c>
      <c r="AJ116" s="3">
        <f t="shared" si="52"/>
        <v>4976702</v>
      </c>
      <c r="AK116" s="3">
        <f t="shared" si="52"/>
        <v>5911810</v>
      </c>
      <c r="AL116" s="3">
        <f t="shared" si="52"/>
        <v>1540395</v>
      </c>
      <c r="AM116" s="3">
        <f t="shared" si="52"/>
        <v>267996</v>
      </c>
    </row>
    <row r="117" spans="1:39" x14ac:dyDescent="0.35">
      <c r="A117" s="74"/>
      <c r="B117" s="74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42" t="s">
        <v>57</v>
      </c>
      <c r="AC117" s="3">
        <f t="shared" ref="AC117:AM117" si="53">SUMPRODUCT(AC11:AC110,AO10:AO109)</f>
        <v>26361451</v>
      </c>
      <c r="AD117" s="3">
        <f t="shared" si="53"/>
        <v>12854803</v>
      </c>
      <c r="AE117" s="3">
        <f t="shared" si="53"/>
        <v>6075206</v>
      </c>
      <c r="AF117" s="3">
        <f t="shared" si="53"/>
        <v>6555262</v>
      </c>
      <c r="AG117" s="3">
        <f t="shared" si="53"/>
        <v>362188</v>
      </c>
      <c r="AH117" s="3">
        <f t="shared" si="53"/>
        <v>181934</v>
      </c>
      <c r="AI117" s="3">
        <f t="shared" si="53"/>
        <v>13396371</v>
      </c>
      <c r="AJ117" s="3">
        <f t="shared" si="53"/>
        <v>5395767</v>
      </c>
      <c r="AK117" s="3">
        <f t="shared" si="53"/>
        <v>6195882</v>
      </c>
      <c r="AL117" s="3">
        <f t="shared" si="53"/>
        <v>1656320</v>
      </c>
      <c r="AM117" s="3">
        <f t="shared" si="53"/>
        <v>280868</v>
      </c>
    </row>
    <row r="118" spans="1:39" x14ac:dyDescent="0.35">
      <c r="A118" s="143" t="s">
        <v>26</v>
      </c>
      <c r="B118" s="143"/>
      <c r="C118" s="73">
        <f>SUM(C10:C24)</f>
        <v>12739810</v>
      </c>
      <c r="D118" s="73">
        <f>SUM(D10:D24)</f>
        <v>6511625</v>
      </c>
      <c r="E118" s="73">
        <f t="shared" ref="E118:M118" si="54">IF(COUNTIF(E10:E24,". ")=0,SUM(E10:E24),". ")</f>
        <v>6511625</v>
      </c>
      <c r="F118" s="73">
        <f t="shared" si="54"/>
        <v>0</v>
      </c>
      <c r="G118" s="73">
        <f t="shared" si="54"/>
        <v>0</v>
      </c>
      <c r="H118" s="73">
        <f t="shared" si="54"/>
        <v>0</v>
      </c>
      <c r="I118" s="73">
        <f t="shared" si="54"/>
        <v>6228185</v>
      </c>
      <c r="J118" s="73">
        <f t="shared" si="54"/>
        <v>6227965</v>
      </c>
      <c r="K118" s="73">
        <f t="shared" si="54"/>
        <v>220</v>
      </c>
      <c r="L118" s="73">
        <f t="shared" si="54"/>
        <v>0</v>
      </c>
      <c r="M118" s="73">
        <f t="shared" si="54"/>
        <v>0</v>
      </c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" t="s">
        <v>56</v>
      </c>
      <c r="AC118" s="3">
        <f>(AC111-AC116)/(AC117-AC116)</f>
        <v>0.66046897225051127</v>
      </c>
      <c r="AD118" s="3">
        <f>(AD111-AD116)/(AD117-AD116)</f>
        <v>0.87968519237074272</v>
      </c>
      <c r="AE118" s="3">
        <f t="shared" ref="AE118:AM118" si="55">(AE111-AE116)/(AE117-AE116)</f>
        <v>0.80675952440527487</v>
      </c>
      <c r="AF118" s="3">
        <f t="shared" si="55"/>
        <v>0.142895103615272</v>
      </c>
      <c r="AG118" s="3">
        <f t="shared" si="55"/>
        <v>1.5455022882436793E-2</v>
      </c>
      <c r="AH118" s="3">
        <f t="shared" si="55"/>
        <v>0.32019349526554136</v>
      </c>
      <c r="AI118" s="3">
        <f t="shared" si="55"/>
        <v>0.81177714988434402</v>
      </c>
      <c r="AJ118" s="3">
        <f t="shared" si="55"/>
        <v>0.88494624938851973</v>
      </c>
      <c r="AK118" s="3">
        <f t="shared" si="55"/>
        <v>0.89837083556281505</v>
      </c>
      <c r="AL118" s="3">
        <f t="shared" si="55"/>
        <v>0.13893034289411257</v>
      </c>
      <c r="AM118" s="3">
        <f t="shared" si="55"/>
        <v>0.45707737725295217</v>
      </c>
    </row>
    <row r="119" spans="1:39" x14ac:dyDescent="0.35">
      <c r="A119" s="143" t="s">
        <v>27</v>
      </c>
      <c r="B119" s="143"/>
      <c r="C119" s="73">
        <f>SUM(C25:C54)</f>
        <v>21850552</v>
      </c>
      <c r="D119" s="73">
        <f>SUM(D25:D54)</f>
        <v>11205043</v>
      </c>
      <c r="E119" s="73">
        <f t="shared" ref="E119:M119" si="56">IF(COUNTIF(E25:E54,". ")=0,SUM(E25:E54),". ")</f>
        <v>4764546</v>
      </c>
      <c r="F119" s="73">
        <f t="shared" si="56"/>
        <v>6271134</v>
      </c>
      <c r="G119" s="73">
        <f t="shared" si="56"/>
        <v>25587</v>
      </c>
      <c r="H119" s="73">
        <f t="shared" si="56"/>
        <v>143776</v>
      </c>
      <c r="I119" s="73">
        <f t="shared" si="56"/>
        <v>10645509</v>
      </c>
      <c r="J119" s="73">
        <f t="shared" si="56"/>
        <v>3569635</v>
      </c>
      <c r="K119" s="73">
        <f t="shared" si="56"/>
        <v>6758519</v>
      </c>
      <c r="L119" s="73">
        <f t="shared" si="56"/>
        <v>100754</v>
      </c>
      <c r="M119" s="73">
        <f t="shared" si="56"/>
        <v>216601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42" t="s">
        <v>39</v>
      </c>
      <c r="AC119" s="3">
        <f>AC113+AC115*AC118</f>
        <v>30.660468972250513</v>
      </c>
      <c r="AD119" s="3">
        <f>AD113+AD115*AD118</f>
        <v>28.879685192370744</v>
      </c>
      <c r="AE119" s="3">
        <f t="shared" ref="AE119:AM119" si="57">AE113+AE115*AE118</f>
        <v>12.806759524405274</v>
      </c>
      <c r="AF119" s="3">
        <f t="shared" si="57"/>
        <v>44.142895103615274</v>
      </c>
      <c r="AG119" s="3">
        <f t="shared" si="57"/>
        <v>71.015455022882435</v>
      </c>
      <c r="AH119" s="3">
        <f t="shared" si="57"/>
        <v>47.320193495265542</v>
      </c>
      <c r="AI119" s="3">
        <f t="shared" si="57"/>
        <v>32.811777149884342</v>
      </c>
      <c r="AJ119" s="3">
        <f t="shared" si="57"/>
        <v>11.88494624938852</v>
      </c>
      <c r="AK119" s="3">
        <f t="shared" si="57"/>
        <v>41.898370835562815</v>
      </c>
      <c r="AL119" s="3">
        <f t="shared" si="57"/>
        <v>71.138930342894113</v>
      </c>
      <c r="AM119" s="3">
        <f t="shared" si="57"/>
        <v>48.457077377252951</v>
      </c>
    </row>
    <row r="120" spans="1:39" x14ac:dyDescent="0.35">
      <c r="A120" s="143" t="s">
        <v>28</v>
      </c>
      <c r="B120" s="143"/>
      <c r="C120" s="73">
        <f>SUM(C55:C84)</f>
        <v>15146700</v>
      </c>
      <c r="D120" s="73">
        <f>SUM(D55:D84)</f>
        <v>7097632</v>
      </c>
      <c r="E120" s="73">
        <f t="shared" ref="E120:M120" si="58">IF(COUNTIF(E55:E84,". ")=0,SUM(E55:E84),". ")</f>
        <v>658637</v>
      </c>
      <c r="F120" s="73">
        <f t="shared" si="58"/>
        <v>5854368</v>
      </c>
      <c r="G120" s="73">
        <f t="shared" si="58"/>
        <v>389054</v>
      </c>
      <c r="H120" s="73">
        <f t="shared" si="58"/>
        <v>195573</v>
      </c>
      <c r="I120" s="73">
        <f t="shared" si="58"/>
        <v>8049068</v>
      </c>
      <c r="J120" s="73">
        <f t="shared" si="58"/>
        <v>704420</v>
      </c>
      <c r="K120" s="73">
        <f t="shared" si="58"/>
        <v>5265865</v>
      </c>
      <c r="L120" s="73">
        <f t="shared" si="58"/>
        <v>1782172</v>
      </c>
      <c r="M120" s="73">
        <f t="shared" si="58"/>
        <v>296611</v>
      </c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"/>
      <c r="AC120" s="2"/>
    </row>
    <row r="121" spans="1:39" x14ac:dyDescent="0.35">
      <c r="A121" s="143" t="s">
        <v>29</v>
      </c>
      <c r="B121" s="143"/>
      <c r="C121" s="73">
        <f>SUM(C85:C110)</f>
        <v>2583663</v>
      </c>
      <c r="D121" s="73">
        <f>SUM(D85:D110)</f>
        <v>815545</v>
      </c>
      <c r="E121" s="73">
        <f t="shared" ref="E121:M121" si="59">IF(COUNTIF(E85:E110,". ")=0,SUM(E85:E110),". ")</f>
        <v>48801</v>
      </c>
      <c r="F121" s="73">
        <f t="shared" si="59"/>
        <v>498009</v>
      </c>
      <c r="G121" s="73">
        <f t="shared" si="59"/>
        <v>257420</v>
      </c>
      <c r="H121" s="73">
        <f t="shared" si="59"/>
        <v>11315</v>
      </c>
      <c r="I121" s="73">
        <f t="shared" si="59"/>
        <v>1768118</v>
      </c>
      <c r="J121" s="73">
        <f t="shared" si="59"/>
        <v>193092</v>
      </c>
      <c r="K121" s="73">
        <f t="shared" si="59"/>
        <v>309802</v>
      </c>
      <c r="L121" s="73">
        <f t="shared" si="59"/>
        <v>1230586</v>
      </c>
      <c r="M121" s="73">
        <f t="shared" si="59"/>
        <v>34638</v>
      </c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"/>
      <c r="AC121" s="2"/>
    </row>
    <row r="122" spans="1:39" x14ac:dyDescent="0.35">
      <c r="A122" s="74"/>
      <c r="B122" s="74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"/>
      <c r="AC122" s="2"/>
    </row>
    <row r="123" spans="1:39" x14ac:dyDescent="0.35">
      <c r="A123" s="143" t="s">
        <v>30</v>
      </c>
      <c r="B123" s="143"/>
      <c r="C123" s="73">
        <f>SUM(C30:C74)</f>
        <v>28440403</v>
      </c>
      <c r="D123" s="73">
        <f>SUM(D30:D74)</f>
        <v>14292085</v>
      </c>
      <c r="E123" s="73">
        <f t="shared" ref="E123:M123" si="60">IF(COUNTIF(E30:E74,". ")=0,SUM(E30:E74),". ")</f>
        <v>3156555</v>
      </c>
      <c r="F123" s="73">
        <f t="shared" si="60"/>
        <v>10658557</v>
      </c>
      <c r="G123" s="73">
        <f t="shared" si="60"/>
        <v>180821</v>
      </c>
      <c r="H123" s="73">
        <f t="shared" si="60"/>
        <v>296152</v>
      </c>
      <c r="I123" s="73">
        <f t="shared" si="60"/>
        <v>14148318</v>
      </c>
      <c r="J123" s="73">
        <f t="shared" si="60"/>
        <v>2112607</v>
      </c>
      <c r="K123" s="73">
        <f t="shared" si="60"/>
        <v>10745859</v>
      </c>
      <c r="L123" s="73">
        <f t="shared" si="60"/>
        <v>852427</v>
      </c>
      <c r="M123" s="73">
        <f t="shared" si="60"/>
        <v>437425</v>
      </c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"/>
      <c r="AC123" s="2"/>
    </row>
    <row r="124" spans="1:39" x14ac:dyDescent="0.35">
      <c r="A124" s="143" t="s">
        <v>31</v>
      </c>
      <c r="B124" s="143"/>
      <c r="C124" s="73">
        <f>SUM(C75:C110)</f>
        <v>6938107</v>
      </c>
      <c r="D124" s="73">
        <f>SUM(D75:D110)</f>
        <v>2689018</v>
      </c>
      <c r="E124" s="73">
        <f t="shared" ref="E124:M124" si="61">IF(COUNTIF(E75:E110,". ")=0,SUM(E75:E110),". ")</f>
        <v>198630</v>
      </c>
      <c r="F124" s="73">
        <f t="shared" si="61"/>
        <v>1944742</v>
      </c>
      <c r="G124" s="73">
        <f t="shared" si="61"/>
        <v>491190</v>
      </c>
      <c r="H124" s="73">
        <f t="shared" si="61"/>
        <v>54456</v>
      </c>
      <c r="I124" s="73">
        <f t="shared" si="61"/>
        <v>4249089</v>
      </c>
      <c r="J124" s="73">
        <f t="shared" si="61"/>
        <v>434411</v>
      </c>
      <c r="K124" s="73">
        <f t="shared" si="61"/>
        <v>1444423</v>
      </c>
      <c r="L124" s="73">
        <f t="shared" si="61"/>
        <v>2260775</v>
      </c>
      <c r="M124" s="73">
        <f t="shared" si="61"/>
        <v>109480</v>
      </c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2"/>
      <c r="AC124" s="2"/>
    </row>
    <row r="125" spans="1:39" x14ac:dyDescent="0.35">
      <c r="A125" s="75"/>
      <c r="B125" s="75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2"/>
      <c r="AC125" s="2"/>
    </row>
    <row r="126" spans="1:39" x14ac:dyDescent="0.35">
      <c r="A126" s="70"/>
      <c r="B126" s="70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39" x14ac:dyDescent="0.35">
      <c r="A127" s="78" t="s">
        <v>61</v>
      </c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39" x14ac:dyDescent="0.35">
      <c r="A128" s="44" t="s">
        <v>62</v>
      </c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35">
      <c r="A129" s="45"/>
      <c r="B129" s="45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35">
      <c r="A130" s="45"/>
      <c r="B130" s="45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35">
      <c r="A131" s="45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35">
      <c r="A132" s="4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35">
      <c r="A133" s="4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35">
      <c r="A134" s="4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35">
      <c r="A135" s="4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35">
      <c r="A136" s="4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35">
      <c r="A137" s="4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35">
      <c r="A138" s="4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35">
      <c r="A139" s="4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35">
      <c r="A140" s="4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35">
      <c r="A141" s="4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35">
      <c r="A142" s="4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35">
      <c r="A143" s="4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35">
      <c r="A144" s="4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35">
      <c r="A145" s="4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</sheetData>
  <mergeCells count="11">
    <mergeCell ref="V4:Z4"/>
    <mergeCell ref="A114:B114"/>
    <mergeCell ref="A115:B115"/>
    <mergeCell ref="A112:B112"/>
    <mergeCell ref="A116:B116"/>
    <mergeCell ref="A121:B121"/>
    <mergeCell ref="A124:B124"/>
    <mergeCell ref="A118:B118"/>
    <mergeCell ref="A119:B119"/>
    <mergeCell ref="A120:B120"/>
    <mergeCell ref="A123:B12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45"/>
  <sheetViews>
    <sheetView topLeftCell="H1" workbookViewId="0">
      <selection activeCell="AE13" sqref="AE13"/>
    </sheetView>
  </sheetViews>
  <sheetFormatPr baseColWidth="10" defaultRowHeight="14.25" x14ac:dyDescent="0.45"/>
  <cols>
    <col min="1" max="1" width="8.33203125" style="82" customWidth="1"/>
    <col min="2" max="2" width="5.53125" style="82" customWidth="1"/>
    <col min="3" max="6" width="7.6640625" style="82" customWidth="1"/>
    <col min="7" max="7" width="6.86328125" style="82" customWidth="1"/>
    <col min="8" max="8" width="7" style="82" customWidth="1"/>
    <col min="9" max="10" width="7.6640625" style="82" customWidth="1"/>
    <col min="11" max="11" width="7" style="82" customWidth="1"/>
    <col min="12" max="12" width="7.1328125" style="82" customWidth="1"/>
    <col min="13" max="13" width="7.33203125" style="82" customWidth="1"/>
    <col min="15" max="15" width="9.1328125" style="90" customWidth="1"/>
    <col min="16" max="20" width="7.6640625" style="90" customWidth="1"/>
    <col min="21" max="21" width="6.86328125" style="90" customWidth="1"/>
    <col min="22" max="22" width="7" style="90" customWidth="1"/>
    <col min="23" max="24" width="7.6640625" style="90" customWidth="1"/>
    <col min="25" max="25" width="9" style="90" customWidth="1"/>
    <col min="26" max="26" width="7.1328125" style="90" customWidth="1"/>
    <col min="27" max="27" width="7.33203125" style="90" customWidth="1"/>
  </cols>
  <sheetData>
    <row r="1" spans="1:27" x14ac:dyDescent="0.45">
      <c r="A1" s="92" t="s">
        <v>95</v>
      </c>
      <c r="B1" s="92"/>
      <c r="C1" s="92"/>
      <c r="D1" s="92"/>
      <c r="E1" s="92"/>
      <c r="F1" s="92"/>
      <c r="G1" s="92"/>
      <c r="H1" s="92"/>
      <c r="I1" s="92"/>
      <c r="J1" s="133"/>
      <c r="K1" s="133"/>
      <c r="L1" s="133"/>
      <c r="M1" s="134">
        <v>-1</v>
      </c>
      <c r="O1" s="44" t="s">
        <v>59</v>
      </c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x14ac:dyDescent="0.45">
      <c r="A2" s="94"/>
      <c r="B2" s="94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O2" s="45"/>
      <c r="P2" s="45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x14ac:dyDescent="0.45">
      <c r="A3" s="95"/>
      <c r="B3" s="96"/>
      <c r="C3" s="97"/>
      <c r="D3" s="98"/>
      <c r="E3" s="98"/>
      <c r="F3" s="98"/>
      <c r="G3" s="98"/>
      <c r="H3" s="99"/>
      <c r="I3" s="100"/>
      <c r="J3" s="98"/>
      <c r="K3" s="98"/>
      <c r="L3" s="98"/>
      <c r="M3" s="99"/>
      <c r="O3" s="47"/>
      <c r="P3" s="48"/>
      <c r="Q3" s="49"/>
      <c r="R3" s="50"/>
      <c r="S3" s="50"/>
      <c r="T3" s="50"/>
      <c r="U3" s="50"/>
      <c r="V3" s="51"/>
      <c r="W3" s="52"/>
      <c r="X3" s="50"/>
      <c r="Y3" s="50"/>
      <c r="Z3" s="50"/>
      <c r="AA3" s="51"/>
    </row>
    <row r="4" spans="1:27" x14ac:dyDescent="0.45">
      <c r="A4" s="102" t="s">
        <v>2</v>
      </c>
      <c r="B4" s="103" t="s">
        <v>3</v>
      </c>
      <c r="C4" s="104" t="s">
        <v>4</v>
      </c>
      <c r="D4" s="105" t="s">
        <v>102</v>
      </c>
      <c r="E4" s="105"/>
      <c r="F4" s="105"/>
      <c r="G4" s="105"/>
      <c r="H4" s="106"/>
      <c r="I4" s="136" t="s">
        <v>104</v>
      </c>
      <c r="J4" s="137"/>
      <c r="K4" s="137"/>
      <c r="L4" s="137"/>
      <c r="M4" s="138"/>
      <c r="O4" s="53" t="s">
        <v>2</v>
      </c>
      <c r="P4" s="54" t="s">
        <v>3</v>
      </c>
      <c r="Q4" s="55" t="s">
        <v>4</v>
      </c>
      <c r="R4" s="56" t="s">
        <v>101</v>
      </c>
      <c r="S4" s="56"/>
      <c r="T4" s="56"/>
      <c r="U4" s="56"/>
      <c r="V4" s="57"/>
      <c r="W4" s="58" t="s">
        <v>103</v>
      </c>
      <c r="X4" s="56"/>
      <c r="Y4" s="56"/>
      <c r="Z4" s="56"/>
      <c r="AA4" s="57"/>
    </row>
    <row r="5" spans="1:27" x14ac:dyDescent="0.45">
      <c r="A5" s="102" t="s">
        <v>7</v>
      </c>
      <c r="B5" s="103" t="s">
        <v>8</v>
      </c>
      <c r="C5" s="104" t="s">
        <v>9</v>
      </c>
      <c r="D5" s="109"/>
      <c r="E5" s="109"/>
      <c r="F5" s="109"/>
      <c r="G5" s="109"/>
      <c r="H5" s="110"/>
      <c r="I5" s="111"/>
      <c r="J5" s="109"/>
      <c r="K5" s="109"/>
      <c r="L5" s="109"/>
      <c r="M5" s="110"/>
      <c r="O5" s="53" t="s">
        <v>7</v>
      </c>
      <c r="P5" s="54" t="s">
        <v>8</v>
      </c>
      <c r="Q5" s="55" t="s">
        <v>9</v>
      </c>
      <c r="R5" s="59"/>
      <c r="S5" s="59"/>
      <c r="T5" s="59"/>
      <c r="U5" s="59"/>
      <c r="V5" s="60"/>
      <c r="W5" s="61"/>
      <c r="X5" s="59"/>
      <c r="Y5" s="59"/>
      <c r="Z5" s="59"/>
      <c r="AA5" s="60"/>
    </row>
    <row r="6" spans="1:27" x14ac:dyDescent="0.45">
      <c r="A6" s="102" t="s">
        <v>10</v>
      </c>
      <c r="B6" s="103" t="s">
        <v>11</v>
      </c>
      <c r="C6" s="104" t="s">
        <v>12</v>
      </c>
      <c r="D6" s="112"/>
      <c r="E6" s="113"/>
      <c r="F6" s="112"/>
      <c r="G6" s="113"/>
      <c r="H6" s="114"/>
      <c r="I6" s="112"/>
      <c r="J6" s="113"/>
      <c r="K6" s="112"/>
      <c r="L6" s="113"/>
      <c r="M6" s="114"/>
      <c r="O6" s="53" t="s">
        <v>10</v>
      </c>
      <c r="P6" s="54" t="s">
        <v>11</v>
      </c>
      <c r="Q6" s="55" t="s">
        <v>12</v>
      </c>
      <c r="R6" s="62"/>
      <c r="S6" s="63"/>
      <c r="T6" s="62"/>
      <c r="U6" s="63"/>
      <c r="V6" s="64"/>
      <c r="W6" s="62"/>
      <c r="X6" s="63"/>
      <c r="Y6" s="62"/>
      <c r="Z6" s="63"/>
      <c r="AA6" s="64"/>
    </row>
    <row r="7" spans="1:27" x14ac:dyDescent="0.45">
      <c r="A7" s="102"/>
      <c r="B7" s="103" t="s">
        <v>13</v>
      </c>
      <c r="C7" s="115"/>
      <c r="D7" s="112" t="s">
        <v>14</v>
      </c>
      <c r="E7" s="104" t="s">
        <v>15</v>
      </c>
      <c r="F7" s="112" t="s">
        <v>16</v>
      </c>
      <c r="G7" s="104" t="s">
        <v>17</v>
      </c>
      <c r="H7" s="114" t="s">
        <v>18</v>
      </c>
      <c r="I7" s="112" t="s">
        <v>14</v>
      </c>
      <c r="J7" s="104" t="s">
        <v>15</v>
      </c>
      <c r="K7" s="112" t="s">
        <v>19</v>
      </c>
      <c r="L7" s="104" t="s">
        <v>20</v>
      </c>
      <c r="M7" s="114" t="s">
        <v>21</v>
      </c>
      <c r="O7" s="53"/>
      <c r="P7" s="54" t="s">
        <v>13</v>
      </c>
      <c r="Q7" s="65"/>
      <c r="R7" s="62" t="s">
        <v>14</v>
      </c>
      <c r="S7" s="55" t="s">
        <v>15</v>
      </c>
      <c r="T7" s="62" t="s">
        <v>16</v>
      </c>
      <c r="U7" s="55" t="s">
        <v>17</v>
      </c>
      <c r="V7" s="64" t="s">
        <v>18</v>
      </c>
      <c r="W7" s="62" t="s">
        <v>14</v>
      </c>
      <c r="X7" s="55" t="s">
        <v>15</v>
      </c>
      <c r="Y7" s="62" t="s">
        <v>19</v>
      </c>
      <c r="Z7" s="55" t="s">
        <v>20</v>
      </c>
      <c r="AA7" s="64" t="s">
        <v>21</v>
      </c>
    </row>
    <row r="8" spans="1:27" x14ac:dyDescent="0.45">
      <c r="A8" s="116"/>
      <c r="B8" s="117"/>
      <c r="C8" s="118"/>
      <c r="D8" s="109"/>
      <c r="E8" s="119"/>
      <c r="F8" s="109"/>
      <c r="G8" s="119"/>
      <c r="H8" s="110"/>
      <c r="I8" s="109"/>
      <c r="J8" s="119"/>
      <c r="K8" s="109"/>
      <c r="L8" s="119"/>
      <c r="M8" s="110"/>
      <c r="O8" s="66"/>
      <c r="P8" s="67"/>
      <c r="Q8" s="68"/>
      <c r="R8" s="59"/>
      <c r="S8" s="69"/>
      <c r="T8" s="59"/>
      <c r="U8" s="69"/>
      <c r="V8" s="60"/>
      <c r="W8" s="59"/>
      <c r="X8" s="69"/>
      <c r="Y8" s="59"/>
      <c r="Z8" s="69"/>
      <c r="AA8" s="60"/>
    </row>
    <row r="9" spans="1:27" x14ac:dyDescent="0.45">
      <c r="A9" s="120"/>
      <c r="B9" s="120"/>
      <c r="C9" s="121"/>
      <c r="D9" s="122"/>
      <c r="E9" s="122"/>
      <c r="F9" s="122"/>
      <c r="G9" s="122"/>
      <c r="H9" s="122"/>
      <c r="I9" s="122"/>
      <c r="J9" s="122"/>
      <c r="K9" s="122"/>
      <c r="L9" s="122"/>
      <c r="M9" s="122"/>
      <c r="O9" s="70"/>
      <c r="P9" s="70"/>
      <c r="Q9" s="71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27" x14ac:dyDescent="0.45">
      <c r="A10" s="82">
        <v>1929</v>
      </c>
      <c r="B10" s="82">
        <v>0</v>
      </c>
      <c r="C10" s="83">
        <v>692449</v>
      </c>
      <c r="D10" s="134">
        <v>-351081</v>
      </c>
      <c r="E10" s="134">
        <v>-351081</v>
      </c>
      <c r="F10" s="134">
        <v>0</v>
      </c>
      <c r="G10" s="134">
        <v>0</v>
      </c>
      <c r="H10" s="134">
        <v>0</v>
      </c>
      <c r="I10" s="83">
        <v>341368</v>
      </c>
      <c r="J10" s="83">
        <v>341368</v>
      </c>
      <c r="K10" s="83">
        <v>0</v>
      </c>
      <c r="L10" s="83">
        <v>0</v>
      </c>
      <c r="M10" s="83">
        <v>0</v>
      </c>
      <c r="O10" s="2">
        <v>1973</v>
      </c>
      <c r="P10" s="2">
        <v>0</v>
      </c>
      <c r="Q10" s="73">
        <v>839904</v>
      </c>
      <c r="R10" s="134">
        <v>-430458</v>
      </c>
      <c r="S10" s="134">
        <v>-430458</v>
      </c>
      <c r="T10" s="134">
        <v>0</v>
      </c>
      <c r="U10" s="134">
        <v>0</v>
      </c>
      <c r="V10" s="134">
        <v>0</v>
      </c>
      <c r="W10" s="73">
        <v>409446</v>
      </c>
      <c r="X10" s="73">
        <v>409446</v>
      </c>
      <c r="Y10" s="73">
        <v>0</v>
      </c>
      <c r="Z10" s="73">
        <v>0</v>
      </c>
      <c r="AA10" s="73">
        <v>0</v>
      </c>
    </row>
    <row r="11" spans="1:27" x14ac:dyDescent="0.45">
      <c r="A11" s="82">
        <v>1928</v>
      </c>
      <c r="B11" s="82">
        <v>1</v>
      </c>
      <c r="C11" s="83">
        <v>678037</v>
      </c>
      <c r="D11" s="134">
        <v>-343371</v>
      </c>
      <c r="E11" s="134">
        <v>-343371</v>
      </c>
      <c r="F11" s="134">
        <v>0</v>
      </c>
      <c r="G11" s="134">
        <v>0</v>
      </c>
      <c r="H11" s="134">
        <v>0</v>
      </c>
      <c r="I11" s="83">
        <v>334666</v>
      </c>
      <c r="J11" s="83">
        <v>334666</v>
      </c>
      <c r="K11" s="83">
        <v>0</v>
      </c>
      <c r="L11" s="83">
        <v>0</v>
      </c>
      <c r="M11" s="83">
        <v>0</v>
      </c>
      <c r="O11" s="2">
        <v>1972</v>
      </c>
      <c r="P11" s="2">
        <v>1</v>
      </c>
      <c r="Q11" s="73">
        <v>858212</v>
      </c>
      <c r="R11" s="134">
        <v>-439676</v>
      </c>
      <c r="S11" s="134">
        <v>-439676</v>
      </c>
      <c r="T11" s="134">
        <v>0</v>
      </c>
      <c r="U11" s="134">
        <v>0</v>
      </c>
      <c r="V11" s="134">
        <v>0</v>
      </c>
      <c r="W11" s="73">
        <v>418536</v>
      </c>
      <c r="X11" s="73">
        <v>418536</v>
      </c>
      <c r="Y11" s="73">
        <v>0</v>
      </c>
      <c r="Z11" s="73">
        <v>0</v>
      </c>
      <c r="AA11" s="73">
        <v>0</v>
      </c>
    </row>
    <row r="12" spans="1:27" x14ac:dyDescent="0.45">
      <c r="A12" s="82">
        <v>1927</v>
      </c>
      <c r="B12" s="82">
        <v>2</v>
      </c>
      <c r="C12" s="83">
        <v>684352</v>
      </c>
      <c r="D12" s="134">
        <v>-346401</v>
      </c>
      <c r="E12" s="134">
        <v>-346401</v>
      </c>
      <c r="F12" s="134">
        <v>0</v>
      </c>
      <c r="G12" s="134">
        <v>0</v>
      </c>
      <c r="H12" s="134">
        <v>0</v>
      </c>
      <c r="I12" s="83">
        <v>337951</v>
      </c>
      <c r="J12" s="83">
        <v>337951</v>
      </c>
      <c r="K12" s="83">
        <v>0</v>
      </c>
      <c r="L12" s="83">
        <v>0</v>
      </c>
      <c r="M12" s="83">
        <v>0</v>
      </c>
      <c r="O12" s="2">
        <v>1971</v>
      </c>
      <c r="P12" s="2">
        <v>2</v>
      </c>
      <c r="Q12" s="73">
        <v>865411</v>
      </c>
      <c r="R12" s="134">
        <v>-442553</v>
      </c>
      <c r="S12" s="134">
        <v>-442553</v>
      </c>
      <c r="T12" s="134">
        <v>0</v>
      </c>
      <c r="U12" s="134">
        <v>0</v>
      </c>
      <c r="V12" s="134">
        <v>0</v>
      </c>
      <c r="W12" s="73">
        <v>422858</v>
      </c>
      <c r="X12" s="73">
        <v>422858</v>
      </c>
      <c r="Y12" s="73">
        <v>0</v>
      </c>
      <c r="Z12" s="73">
        <v>0</v>
      </c>
      <c r="AA12" s="73">
        <v>0</v>
      </c>
    </row>
    <row r="13" spans="1:27" x14ac:dyDescent="0.45">
      <c r="A13" s="82">
        <v>1926</v>
      </c>
      <c r="B13" s="82">
        <v>3</v>
      </c>
      <c r="C13" s="83">
        <v>691457</v>
      </c>
      <c r="D13" s="134">
        <v>-349273</v>
      </c>
      <c r="E13" s="134">
        <v>-349273</v>
      </c>
      <c r="F13" s="134">
        <v>0</v>
      </c>
      <c r="G13" s="134">
        <v>0</v>
      </c>
      <c r="H13" s="134">
        <v>0</v>
      </c>
      <c r="I13" s="83">
        <v>342184</v>
      </c>
      <c r="J13" s="83">
        <v>342184</v>
      </c>
      <c r="K13" s="83">
        <v>0</v>
      </c>
      <c r="L13" s="83">
        <v>0</v>
      </c>
      <c r="M13" s="83">
        <v>0</v>
      </c>
      <c r="O13" s="2">
        <v>1970</v>
      </c>
      <c r="P13" s="2">
        <v>3</v>
      </c>
      <c r="Q13" s="73">
        <v>837712</v>
      </c>
      <c r="R13" s="134">
        <v>-428941</v>
      </c>
      <c r="S13" s="134">
        <v>-428941</v>
      </c>
      <c r="T13" s="134">
        <v>0</v>
      </c>
      <c r="U13" s="134">
        <v>0</v>
      </c>
      <c r="V13" s="134">
        <v>0</v>
      </c>
      <c r="W13" s="73">
        <v>408771</v>
      </c>
      <c r="X13" s="73">
        <v>408771</v>
      </c>
      <c r="Y13" s="73">
        <v>0</v>
      </c>
      <c r="Z13" s="73">
        <v>0</v>
      </c>
      <c r="AA13" s="73">
        <v>0</v>
      </c>
    </row>
    <row r="14" spans="1:27" x14ac:dyDescent="0.45">
      <c r="A14" s="82">
        <v>1925</v>
      </c>
      <c r="B14" s="82">
        <v>4</v>
      </c>
      <c r="C14" s="83">
        <v>701805</v>
      </c>
      <c r="D14" s="134">
        <v>-355462</v>
      </c>
      <c r="E14" s="134">
        <v>-355462</v>
      </c>
      <c r="F14" s="134">
        <v>0</v>
      </c>
      <c r="G14" s="134">
        <v>0</v>
      </c>
      <c r="H14" s="134">
        <v>0</v>
      </c>
      <c r="I14" s="83">
        <v>346343</v>
      </c>
      <c r="J14" s="83">
        <v>346343</v>
      </c>
      <c r="K14" s="83">
        <v>0</v>
      </c>
      <c r="L14" s="83">
        <v>0</v>
      </c>
      <c r="M14" s="83">
        <v>0</v>
      </c>
      <c r="O14" s="2">
        <v>1969</v>
      </c>
      <c r="P14" s="2">
        <v>4</v>
      </c>
      <c r="Q14" s="73">
        <v>832267</v>
      </c>
      <c r="R14" s="134">
        <v>-425066</v>
      </c>
      <c r="S14" s="134">
        <v>-425066</v>
      </c>
      <c r="T14" s="134">
        <v>0</v>
      </c>
      <c r="U14" s="134">
        <v>0</v>
      </c>
      <c r="V14" s="134">
        <v>0</v>
      </c>
      <c r="W14" s="73">
        <v>407201</v>
      </c>
      <c r="X14" s="73">
        <v>407201</v>
      </c>
      <c r="Y14" s="73">
        <v>0</v>
      </c>
      <c r="Z14" s="73">
        <v>0</v>
      </c>
      <c r="AA14" s="73">
        <v>0</v>
      </c>
    </row>
    <row r="15" spans="1:27" x14ac:dyDescent="0.45">
      <c r="A15" s="82">
        <v>1924</v>
      </c>
      <c r="B15" s="82">
        <v>5</v>
      </c>
      <c r="C15" s="83">
        <v>684046</v>
      </c>
      <c r="D15" s="134">
        <v>-345619</v>
      </c>
      <c r="E15" s="134">
        <v>-345619</v>
      </c>
      <c r="F15" s="134">
        <v>0</v>
      </c>
      <c r="G15" s="134">
        <v>0</v>
      </c>
      <c r="H15" s="134">
        <v>0</v>
      </c>
      <c r="I15" s="83">
        <v>338427</v>
      </c>
      <c r="J15" s="83">
        <v>338427</v>
      </c>
      <c r="K15" s="83">
        <v>0</v>
      </c>
      <c r="L15" s="83">
        <v>0</v>
      </c>
      <c r="M15" s="83">
        <v>0</v>
      </c>
      <c r="O15" s="2">
        <v>1968</v>
      </c>
      <c r="P15" s="2">
        <v>5</v>
      </c>
      <c r="Q15" s="73">
        <v>831424</v>
      </c>
      <c r="R15" s="134">
        <v>-424057</v>
      </c>
      <c r="S15" s="134">
        <v>-424057</v>
      </c>
      <c r="T15" s="134">
        <v>0</v>
      </c>
      <c r="U15" s="134">
        <v>0</v>
      </c>
      <c r="V15" s="134">
        <v>0</v>
      </c>
      <c r="W15" s="73">
        <v>407367</v>
      </c>
      <c r="X15" s="73">
        <v>407367</v>
      </c>
      <c r="Y15" s="73">
        <v>0</v>
      </c>
      <c r="Z15" s="73">
        <v>0</v>
      </c>
      <c r="AA15" s="73">
        <v>0</v>
      </c>
    </row>
    <row r="16" spans="1:27" x14ac:dyDescent="0.45">
      <c r="A16" s="82">
        <v>1923</v>
      </c>
      <c r="B16" s="82">
        <v>6</v>
      </c>
      <c r="C16" s="83">
        <v>694793</v>
      </c>
      <c r="D16" s="134">
        <v>-351021</v>
      </c>
      <c r="E16" s="134">
        <v>-351021</v>
      </c>
      <c r="F16" s="134">
        <v>0</v>
      </c>
      <c r="G16" s="134">
        <v>0</v>
      </c>
      <c r="H16" s="134">
        <v>0</v>
      </c>
      <c r="I16" s="83">
        <v>343772</v>
      </c>
      <c r="J16" s="83">
        <v>343772</v>
      </c>
      <c r="K16" s="83">
        <v>0</v>
      </c>
      <c r="L16" s="83">
        <v>0</v>
      </c>
      <c r="M16" s="83">
        <v>0</v>
      </c>
      <c r="O16" s="2">
        <v>1967</v>
      </c>
      <c r="P16" s="2">
        <v>6</v>
      </c>
      <c r="Q16" s="73">
        <v>826744</v>
      </c>
      <c r="R16" s="134">
        <v>-422746</v>
      </c>
      <c r="S16" s="134">
        <v>-422746</v>
      </c>
      <c r="T16" s="134">
        <v>0</v>
      </c>
      <c r="U16" s="134">
        <v>0</v>
      </c>
      <c r="V16" s="134">
        <v>0</v>
      </c>
      <c r="W16" s="73">
        <v>403998</v>
      </c>
      <c r="X16" s="73">
        <v>403998</v>
      </c>
      <c r="Y16" s="73">
        <v>0</v>
      </c>
      <c r="Z16" s="73">
        <v>0</v>
      </c>
      <c r="AA16" s="73">
        <v>0</v>
      </c>
    </row>
    <row r="17" spans="1:27" x14ac:dyDescent="0.45">
      <c r="A17" s="82">
        <v>1922</v>
      </c>
      <c r="B17" s="82">
        <v>7</v>
      </c>
      <c r="C17" s="83">
        <v>703455</v>
      </c>
      <c r="D17" s="134">
        <v>-356126</v>
      </c>
      <c r="E17" s="134">
        <v>-356126</v>
      </c>
      <c r="F17" s="134">
        <v>0</v>
      </c>
      <c r="G17" s="134">
        <v>0</v>
      </c>
      <c r="H17" s="134">
        <v>0</v>
      </c>
      <c r="I17" s="83">
        <v>347329</v>
      </c>
      <c r="J17" s="83">
        <v>347329</v>
      </c>
      <c r="K17" s="83">
        <v>0</v>
      </c>
      <c r="L17" s="83">
        <v>0</v>
      </c>
      <c r="M17" s="83">
        <v>0</v>
      </c>
      <c r="O17" s="2">
        <v>1966</v>
      </c>
      <c r="P17" s="2">
        <v>7</v>
      </c>
      <c r="Q17" s="73">
        <v>847195</v>
      </c>
      <c r="R17" s="134">
        <v>-433171</v>
      </c>
      <c r="S17" s="134">
        <v>-433171</v>
      </c>
      <c r="T17" s="134">
        <v>0</v>
      </c>
      <c r="U17" s="134">
        <v>0</v>
      </c>
      <c r="V17" s="134">
        <v>0</v>
      </c>
      <c r="W17" s="73">
        <v>414024</v>
      </c>
      <c r="X17" s="73">
        <v>414024</v>
      </c>
      <c r="Y17" s="73">
        <v>0</v>
      </c>
      <c r="Z17" s="73">
        <v>0</v>
      </c>
      <c r="AA17" s="73">
        <v>0</v>
      </c>
    </row>
    <row r="18" spans="1:27" x14ac:dyDescent="0.45">
      <c r="A18" s="82">
        <v>1921</v>
      </c>
      <c r="B18" s="82">
        <v>8</v>
      </c>
      <c r="C18" s="83">
        <v>737814</v>
      </c>
      <c r="D18" s="134">
        <v>-373144</v>
      </c>
      <c r="E18" s="134">
        <v>-373144</v>
      </c>
      <c r="F18" s="134">
        <v>0</v>
      </c>
      <c r="G18" s="134">
        <v>0</v>
      </c>
      <c r="H18" s="134">
        <v>0</v>
      </c>
      <c r="I18" s="83">
        <v>364670</v>
      </c>
      <c r="J18" s="83">
        <v>364670</v>
      </c>
      <c r="K18" s="83">
        <v>0</v>
      </c>
      <c r="L18" s="83">
        <v>0</v>
      </c>
      <c r="M18" s="83">
        <v>0</v>
      </c>
      <c r="O18" s="2">
        <v>1965</v>
      </c>
      <c r="P18" s="2">
        <v>8</v>
      </c>
      <c r="Q18" s="73">
        <v>856426</v>
      </c>
      <c r="R18" s="134">
        <v>-438595</v>
      </c>
      <c r="S18" s="134">
        <v>-438595</v>
      </c>
      <c r="T18" s="134">
        <v>0</v>
      </c>
      <c r="U18" s="134">
        <v>0</v>
      </c>
      <c r="V18" s="134">
        <v>0</v>
      </c>
      <c r="W18" s="73">
        <v>417831</v>
      </c>
      <c r="X18" s="73">
        <v>417831</v>
      </c>
      <c r="Y18" s="73">
        <v>0</v>
      </c>
      <c r="Z18" s="73">
        <v>0</v>
      </c>
      <c r="AA18" s="73">
        <v>0</v>
      </c>
    </row>
    <row r="19" spans="1:27" x14ac:dyDescent="0.45">
      <c r="A19" s="82">
        <v>1920</v>
      </c>
      <c r="B19" s="82">
        <v>9</v>
      </c>
      <c r="C19" s="83">
        <v>759219</v>
      </c>
      <c r="D19" s="134">
        <v>-385166</v>
      </c>
      <c r="E19" s="134">
        <v>-385166</v>
      </c>
      <c r="F19" s="134">
        <v>0</v>
      </c>
      <c r="G19" s="134">
        <v>0</v>
      </c>
      <c r="H19" s="134">
        <v>0</v>
      </c>
      <c r="I19" s="83">
        <v>374053</v>
      </c>
      <c r="J19" s="83">
        <v>374053</v>
      </c>
      <c r="K19" s="83">
        <v>0</v>
      </c>
      <c r="L19" s="83">
        <v>0</v>
      </c>
      <c r="M19" s="83">
        <v>0</v>
      </c>
      <c r="O19" s="2">
        <v>1964</v>
      </c>
      <c r="P19" s="2">
        <v>9</v>
      </c>
      <c r="Q19" s="73">
        <v>875213</v>
      </c>
      <c r="R19" s="134">
        <v>-447493</v>
      </c>
      <c r="S19" s="134">
        <v>-447493</v>
      </c>
      <c r="T19" s="134">
        <v>0</v>
      </c>
      <c r="U19" s="134">
        <v>0</v>
      </c>
      <c r="V19" s="134">
        <v>0</v>
      </c>
      <c r="W19" s="73">
        <v>427720</v>
      </c>
      <c r="X19" s="73">
        <v>427720</v>
      </c>
      <c r="Y19" s="73">
        <v>0</v>
      </c>
      <c r="Z19" s="73">
        <v>0</v>
      </c>
      <c r="AA19" s="73">
        <v>0</v>
      </c>
    </row>
    <row r="20" spans="1:27" x14ac:dyDescent="0.45">
      <c r="A20" s="82">
        <v>1919</v>
      </c>
      <c r="B20" s="82">
        <v>10</v>
      </c>
      <c r="C20" s="83">
        <v>454382</v>
      </c>
      <c r="D20" s="134">
        <v>-231123</v>
      </c>
      <c r="E20" s="134">
        <v>-231123</v>
      </c>
      <c r="F20" s="134">
        <v>0</v>
      </c>
      <c r="G20" s="134">
        <v>0</v>
      </c>
      <c r="H20" s="134">
        <v>0</v>
      </c>
      <c r="I20" s="83">
        <v>223259</v>
      </c>
      <c r="J20" s="83">
        <v>223259</v>
      </c>
      <c r="K20" s="83">
        <v>0</v>
      </c>
      <c r="L20" s="83">
        <v>0</v>
      </c>
      <c r="M20" s="83">
        <v>0</v>
      </c>
      <c r="O20" s="2">
        <v>1963</v>
      </c>
      <c r="P20" s="2">
        <v>10</v>
      </c>
      <c r="Q20" s="73">
        <v>867913</v>
      </c>
      <c r="R20" s="134">
        <v>-442749</v>
      </c>
      <c r="S20" s="134">
        <v>-442749</v>
      </c>
      <c r="T20" s="134">
        <v>0</v>
      </c>
      <c r="U20" s="134">
        <v>0</v>
      </c>
      <c r="V20" s="134">
        <v>0</v>
      </c>
      <c r="W20" s="73">
        <v>425164</v>
      </c>
      <c r="X20" s="73">
        <v>425164</v>
      </c>
      <c r="Y20" s="73">
        <v>0</v>
      </c>
      <c r="Z20" s="73">
        <v>0</v>
      </c>
      <c r="AA20" s="73">
        <v>0</v>
      </c>
    </row>
    <row r="21" spans="1:27" x14ac:dyDescent="0.45">
      <c r="A21" s="82">
        <v>1918</v>
      </c>
      <c r="B21" s="82">
        <v>11</v>
      </c>
      <c r="C21" s="83">
        <v>410323</v>
      </c>
      <c r="D21" s="134">
        <v>-208587</v>
      </c>
      <c r="E21" s="134">
        <v>-208587</v>
      </c>
      <c r="F21" s="134">
        <v>0</v>
      </c>
      <c r="G21" s="134">
        <v>0</v>
      </c>
      <c r="H21" s="134">
        <v>0</v>
      </c>
      <c r="I21" s="83">
        <v>201736</v>
      </c>
      <c r="J21" s="83">
        <v>201736</v>
      </c>
      <c r="K21" s="83">
        <v>0</v>
      </c>
      <c r="L21" s="83">
        <v>0</v>
      </c>
      <c r="M21" s="83">
        <v>0</v>
      </c>
      <c r="O21" s="2">
        <v>1962</v>
      </c>
      <c r="P21" s="2">
        <v>11</v>
      </c>
      <c r="Q21" s="73">
        <v>844900</v>
      </c>
      <c r="R21" s="134">
        <v>-431114</v>
      </c>
      <c r="S21" s="134">
        <v>-431114</v>
      </c>
      <c r="T21" s="134">
        <v>0</v>
      </c>
      <c r="U21" s="134">
        <v>0</v>
      </c>
      <c r="V21" s="134">
        <v>0</v>
      </c>
      <c r="W21" s="73">
        <v>413786</v>
      </c>
      <c r="X21" s="73">
        <v>413786</v>
      </c>
      <c r="Y21" s="73">
        <v>0</v>
      </c>
      <c r="Z21" s="73">
        <v>0</v>
      </c>
      <c r="AA21" s="73">
        <v>0</v>
      </c>
    </row>
    <row r="22" spans="1:27" x14ac:dyDescent="0.45">
      <c r="A22" s="82">
        <v>1917</v>
      </c>
      <c r="B22" s="82">
        <v>12</v>
      </c>
      <c r="C22" s="83">
        <v>362257</v>
      </c>
      <c r="D22" s="134">
        <v>-183731</v>
      </c>
      <c r="E22" s="134">
        <v>-183731</v>
      </c>
      <c r="F22" s="134">
        <v>0</v>
      </c>
      <c r="G22" s="134">
        <v>0</v>
      </c>
      <c r="H22" s="134">
        <v>0</v>
      </c>
      <c r="I22" s="83">
        <v>178526</v>
      </c>
      <c r="J22" s="83">
        <v>178526</v>
      </c>
      <c r="K22" s="83">
        <v>0</v>
      </c>
      <c r="L22" s="83">
        <v>0</v>
      </c>
      <c r="M22" s="83">
        <v>0</v>
      </c>
      <c r="O22" s="2">
        <v>1961</v>
      </c>
      <c r="P22" s="2">
        <v>12</v>
      </c>
      <c r="Q22" s="73">
        <v>856024</v>
      </c>
      <c r="R22" s="134">
        <v>-436959</v>
      </c>
      <c r="S22" s="134">
        <v>-436959</v>
      </c>
      <c r="T22" s="134">
        <v>0</v>
      </c>
      <c r="U22" s="134">
        <v>0</v>
      </c>
      <c r="V22" s="134">
        <v>0</v>
      </c>
      <c r="W22" s="73">
        <v>419065</v>
      </c>
      <c r="X22" s="73">
        <v>419065</v>
      </c>
      <c r="Y22" s="73">
        <v>0</v>
      </c>
      <c r="Z22" s="73">
        <v>0</v>
      </c>
      <c r="AA22" s="73">
        <v>0</v>
      </c>
    </row>
    <row r="23" spans="1:27" x14ac:dyDescent="0.45">
      <c r="A23" s="82">
        <v>1916</v>
      </c>
      <c r="B23" s="82">
        <v>13</v>
      </c>
      <c r="C23" s="83">
        <v>343900</v>
      </c>
      <c r="D23" s="134">
        <v>-174720</v>
      </c>
      <c r="E23" s="134">
        <v>-174720</v>
      </c>
      <c r="F23" s="134">
        <v>0</v>
      </c>
      <c r="G23" s="134">
        <v>0</v>
      </c>
      <c r="H23" s="134">
        <v>0</v>
      </c>
      <c r="I23" s="83">
        <v>169180</v>
      </c>
      <c r="J23" s="83">
        <v>169180</v>
      </c>
      <c r="K23" s="83">
        <v>0</v>
      </c>
      <c r="L23" s="83">
        <v>0</v>
      </c>
      <c r="M23" s="83">
        <v>0</v>
      </c>
      <c r="O23" s="2">
        <v>1960</v>
      </c>
      <c r="P23" s="2">
        <v>13</v>
      </c>
      <c r="Q23" s="73">
        <v>845702</v>
      </c>
      <c r="R23" s="134">
        <v>-431628</v>
      </c>
      <c r="S23" s="134">
        <v>-431628</v>
      </c>
      <c r="T23" s="134">
        <v>0</v>
      </c>
      <c r="U23" s="134">
        <v>0</v>
      </c>
      <c r="V23" s="134">
        <v>0</v>
      </c>
      <c r="W23" s="73">
        <v>414074</v>
      </c>
      <c r="X23" s="73">
        <v>414074</v>
      </c>
      <c r="Y23" s="73">
        <v>0</v>
      </c>
      <c r="Z23" s="73">
        <v>0</v>
      </c>
      <c r="AA23" s="73">
        <v>0</v>
      </c>
    </row>
    <row r="24" spans="1:27" x14ac:dyDescent="0.45">
      <c r="A24" s="82">
        <v>1915</v>
      </c>
      <c r="B24" s="82">
        <v>14</v>
      </c>
      <c r="C24" s="83">
        <v>430641</v>
      </c>
      <c r="D24" s="134">
        <v>-217836</v>
      </c>
      <c r="E24" s="134">
        <v>-217836</v>
      </c>
      <c r="F24" s="134">
        <v>0</v>
      </c>
      <c r="G24" s="134">
        <v>0</v>
      </c>
      <c r="H24" s="134">
        <v>0</v>
      </c>
      <c r="I24" s="83">
        <v>212805</v>
      </c>
      <c r="J24" s="83">
        <v>212805</v>
      </c>
      <c r="K24" s="83">
        <v>0</v>
      </c>
      <c r="L24" s="83">
        <v>0</v>
      </c>
      <c r="M24" s="83">
        <v>0</v>
      </c>
      <c r="O24" s="2">
        <v>1959</v>
      </c>
      <c r="P24" s="2">
        <v>14</v>
      </c>
      <c r="Q24" s="73">
        <v>854763</v>
      </c>
      <c r="R24" s="134">
        <v>-436419</v>
      </c>
      <c r="S24" s="134">
        <v>-436419</v>
      </c>
      <c r="T24" s="134">
        <v>0</v>
      </c>
      <c r="U24" s="134">
        <v>0</v>
      </c>
      <c r="V24" s="134">
        <v>0</v>
      </c>
      <c r="W24" s="73">
        <v>418344</v>
      </c>
      <c r="X24" s="73">
        <v>418124</v>
      </c>
      <c r="Y24" s="73">
        <v>220</v>
      </c>
      <c r="Z24" s="73">
        <v>0</v>
      </c>
      <c r="AA24" s="73">
        <v>0</v>
      </c>
    </row>
    <row r="25" spans="1:27" x14ac:dyDescent="0.45">
      <c r="A25" s="82">
        <v>1914</v>
      </c>
      <c r="B25" s="82">
        <v>15</v>
      </c>
      <c r="C25" s="83">
        <v>658728</v>
      </c>
      <c r="D25" s="134">
        <v>-331064</v>
      </c>
      <c r="E25" s="134">
        <v>-331064</v>
      </c>
      <c r="F25" s="134">
        <v>0</v>
      </c>
      <c r="G25" s="134">
        <v>0</v>
      </c>
      <c r="H25" s="134">
        <v>0</v>
      </c>
      <c r="I25" s="83">
        <v>327664</v>
      </c>
      <c r="J25" s="83">
        <v>326608</v>
      </c>
      <c r="K25" s="83">
        <v>1056</v>
      </c>
      <c r="L25" s="83">
        <v>0</v>
      </c>
      <c r="M25" s="83">
        <v>0</v>
      </c>
      <c r="O25" s="2">
        <v>1958</v>
      </c>
      <c r="P25" s="2">
        <v>15</v>
      </c>
      <c r="Q25" s="73">
        <v>840560</v>
      </c>
      <c r="R25" s="134">
        <v>-428317</v>
      </c>
      <c r="S25" s="134">
        <v>-428317</v>
      </c>
      <c r="T25" s="134">
        <v>0</v>
      </c>
      <c r="U25" s="134">
        <v>0</v>
      </c>
      <c r="V25" s="134">
        <v>0</v>
      </c>
      <c r="W25" s="73">
        <v>412243</v>
      </c>
      <c r="X25" s="73">
        <v>411162</v>
      </c>
      <c r="Y25" s="73">
        <v>1079</v>
      </c>
      <c r="Z25" s="73">
        <v>2</v>
      </c>
      <c r="AA25" s="73">
        <v>0</v>
      </c>
    </row>
    <row r="26" spans="1:27" x14ac:dyDescent="0.45">
      <c r="A26" s="82">
        <v>1913</v>
      </c>
      <c r="B26" s="82">
        <v>16</v>
      </c>
      <c r="C26" s="83">
        <v>668235</v>
      </c>
      <c r="D26" s="134">
        <v>-337230</v>
      </c>
      <c r="E26" s="134">
        <v>-337230</v>
      </c>
      <c r="F26" s="134">
        <v>0</v>
      </c>
      <c r="G26" s="134">
        <v>0</v>
      </c>
      <c r="H26" s="134">
        <v>0</v>
      </c>
      <c r="I26" s="83">
        <v>331005</v>
      </c>
      <c r="J26" s="83">
        <v>328205</v>
      </c>
      <c r="K26" s="83">
        <v>2800</v>
      </c>
      <c r="L26" s="83">
        <v>0</v>
      </c>
      <c r="M26" s="83">
        <v>0</v>
      </c>
      <c r="O26" s="2">
        <v>1957</v>
      </c>
      <c r="P26" s="2">
        <v>16</v>
      </c>
      <c r="Q26" s="73">
        <v>844785</v>
      </c>
      <c r="R26" s="134">
        <v>-430418</v>
      </c>
      <c r="S26" s="134">
        <v>-430418</v>
      </c>
      <c r="T26" s="134">
        <v>0</v>
      </c>
      <c r="U26" s="134">
        <v>0</v>
      </c>
      <c r="V26" s="134">
        <v>0</v>
      </c>
      <c r="W26" s="73">
        <v>414367</v>
      </c>
      <c r="X26" s="73">
        <v>409463</v>
      </c>
      <c r="Y26" s="73">
        <v>4900</v>
      </c>
      <c r="Z26" s="73">
        <v>4</v>
      </c>
      <c r="AA26" s="73">
        <v>0</v>
      </c>
    </row>
    <row r="27" spans="1:27" x14ac:dyDescent="0.45">
      <c r="A27" s="82">
        <v>1912</v>
      </c>
      <c r="B27" s="82">
        <v>17</v>
      </c>
      <c r="C27" s="83">
        <v>671922</v>
      </c>
      <c r="D27" s="134">
        <v>-337789</v>
      </c>
      <c r="E27" s="134">
        <v>-337789</v>
      </c>
      <c r="F27" s="134">
        <v>0</v>
      </c>
      <c r="G27" s="134">
        <v>0</v>
      </c>
      <c r="H27" s="134">
        <v>0</v>
      </c>
      <c r="I27" s="83">
        <v>334133</v>
      </c>
      <c r="J27" s="83">
        <v>323840</v>
      </c>
      <c r="K27" s="83">
        <v>10267</v>
      </c>
      <c r="L27" s="83">
        <v>26</v>
      </c>
      <c r="M27" s="83">
        <v>0</v>
      </c>
      <c r="O27" s="2">
        <v>1956</v>
      </c>
      <c r="P27" s="2">
        <v>17</v>
      </c>
      <c r="Q27" s="73">
        <v>840455</v>
      </c>
      <c r="R27" s="134">
        <v>-428002</v>
      </c>
      <c r="S27" s="134">
        <v>-427533</v>
      </c>
      <c r="T27" s="134">
        <v>-469</v>
      </c>
      <c r="U27" s="134">
        <v>0</v>
      </c>
      <c r="V27" s="134">
        <v>0</v>
      </c>
      <c r="W27" s="73">
        <v>412453</v>
      </c>
      <c r="X27" s="73">
        <v>396776</v>
      </c>
      <c r="Y27" s="73">
        <v>15648</v>
      </c>
      <c r="Z27" s="73">
        <v>29</v>
      </c>
      <c r="AA27" s="73">
        <v>0</v>
      </c>
    </row>
    <row r="28" spans="1:27" x14ac:dyDescent="0.45">
      <c r="A28" s="82">
        <v>1911</v>
      </c>
      <c r="B28" s="82">
        <v>18</v>
      </c>
      <c r="C28" s="83">
        <v>634363</v>
      </c>
      <c r="D28" s="134">
        <v>-317527</v>
      </c>
      <c r="E28" s="134">
        <v>-316073</v>
      </c>
      <c r="F28" s="134">
        <v>-1438</v>
      </c>
      <c r="G28" s="134">
        <v>-10</v>
      </c>
      <c r="H28" s="134">
        <v>-6</v>
      </c>
      <c r="I28" s="83">
        <v>316836</v>
      </c>
      <c r="J28" s="83">
        <v>290798</v>
      </c>
      <c r="K28" s="83">
        <v>25965</v>
      </c>
      <c r="L28" s="83">
        <v>35</v>
      </c>
      <c r="M28" s="83">
        <v>38</v>
      </c>
      <c r="O28" s="2">
        <v>1955</v>
      </c>
      <c r="P28" s="2">
        <v>18</v>
      </c>
      <c r="Q28" s="73">
        <v>837443</v>
      </c>
      <c r="R28" s="134">
        <v>-424936</v>
      </c>
      <c r="S28" s="134">
        <v>-420582</v>
      </c>
      <c r="T28" s="134">
        <v>-4340</v>
      </c>
      <c r="U28" s="134">
        <v>-5</v>
      </c>
      <c r="V28" s="134">
        <v>-9</v>
      </c>
      <c r="W28" s="73">
        <v>412507</v>
      </c>
      <c r="X28" s="73">
        <v>371686</v>
      </c>
      <c r="Y28" s="73">
        <v>40580</v>
      </c>
      <c r="Z28" s="73">
        <v>57</v>
      </c>
      <c r="AA28" s="73">
        <v>184</v>
      </c>
    </row>
    <row r="29" spans="1:27" x14ac:dyDescent="0.45">
      <c r="A29" s="82">
        <v>1910</v>
      </c>
      <c r="B29" s="82">
        <v>19</v>
      </c>
      <c r="C29" s="83">
        <v>672686</v>
      </c>
      <c r="D29" s="134">
        <v>-336287</v>
      </c>
      <c r="E29" s="134">
        <v>-330307</v>
      </c>
      <c r="F29" s="134">
        <v>-5933</v>
      </c>
      <c r="G29" s="134">
        <v>-34</v>
      </c>
      <c r="H29" s="134">
        <v>-13</v>
      </c>
      <c r="I29" s="83">
        <v>336399</v>
      </c>
      <c r="J29" s="83">
        <v>276036</v>
      </c>
      <c r="K29" s="83">
        <v>59856</v>
      </c>
      <c r="L29" s="83">
        <v>360</v>
      </c>
      <c r="M29" s="83">
        <v>147</v>
      </c>
      <c r="O29" s="2">
        <v>1954</v>
      </c>
      <c r="P29" s="2">
        <v>19</v>
      </c>
      <c r="Q29" s="73">
        <v>839162</v>
      </c>
      <c r="R29" s="134">
        <v>-425444</v>
      </c>
      <c r="S29" s="134">
        <v>-409949</v>
      </c>
      <c r="T29" s="134">
        <v>-15403</v>
      </c>
      <c r="U29" s="134">
        <v>-45</v>
      </c>
      <c r="V29" s="134">
        <v>-47</v>
      </c>
      <c r="W29" s="73">
        <v>413718</v>
      </c>
      <c r="X29" s="73">
        <v>331042</v>
      </c>
      <c r="Y29" s="73">
        <v>81697</v>
      </c>
      <c r="Z29" s="73">
        <v>218</v>
      </c>
      <c r="AA29" s="73">
        <v>761</v>
      </c>
    </row>
    <row r="30" spans="1:27" x14ac:dyDescent="0.45">
      <c r="A30" s="82">
        <v>1909</v>
      </c>
      <c r="B30" s="82">
        <v>20</v>
      </c>
      <c r="C30" s="83">
        <v>670425</v>
      </c>
      <c r="D30" s="134">
        <v>-338971</v>
      </c>
      <c r="E30" s="134">
        <v>-325481</v>
      </c>
      <c r="F30" s="134">
        <v>-13203</v>
      </c>
      <c r="G30" s="134">
        <v>-220</v>
      </c>
      <c r="H30" s="134">
        <v>-67</v>
      </c>
      <c r="I30" s="83">
        <v>331454</v>
      </c>
      <c r="J30" s="83">
        <v>237929</v>
      </c>
      <c r="K30" s="83">
        <v>92602</v>
      </c>
      <c r="L30" s="83">
        <v>560</v>
      </c>
      <c r="M30" s="83">
        <v>363</v>
      </c>
      <c r="O30" s="2">
        <v>1953</v>
      </c>
      <c r="P30" s="2">
        <v>20</v>
      </c>
      <c r="Q30" s="73">
        <v>825704</v>
      </c>
      <c r="R30" s="134">
        <v>-417172</v>
      </c>
      <c r="S30" s="134">
        <v>-378667</v>
      </c>
      <c r="T30" s="134">
        <v>-38149</v>
      </c>
      <c r="U30" s="134">
        <v>-56</v>
      </c>
      <c r="V30" s="134">
        <v>-300</v>
      </c>
      <c r="W30" s="73">
        <v>408532</v>
      </c>
      <c r="X30" s="73">
        <v>274220</v>
      </c>
      <c r="Y30" s="73">
        <v>132734</v>
      </c>
      <c r="Z30" s="73">
        <v>288</v>
      </c>
      <c r="AA30" s="73">
        <v>1290</v>
      </c>
    </row>
    <row r="31" spans="1:27" x14ac:dyDescent="0.45">
      <c r="A31" s="82">
        <v>1908</v>
      </c>
      <c r="B31" s="82">
        <v>21</v>
      </c>
      <c r="C31" s="83">
        <v>678920</v>
      </c>
      <c r="D31" s="134">
        <v>-343391</v>
      </c>
      <c r="E31" s="134">
        <v>-317508</v>
      </c>
      <c r="F31" s="134">
        <v>-25335</v>
      </c>
      <c r="G31" s="134">
        <v>-412</v>
      </c>
      <c r="H31" s="134">
        <v>-136</v>
      </c>
      <c r="I31" s="83">
        <v>335529</v>
      </c>
      <c r="J31" s="83">
        <v>205601</v>
      </c>
      <c r="K31" s="83">
        <v>128504</v>
      </c>
      <c r="L31" s="83">
        <v>745</v>
      </c>
      <c r="M31" s="83">
        <v>679</v>
      </c>
      <c r="O31" s="2">
        <v>1952</v>
      </c>
      <c r="P31" s="2">
        <v>21</v>
      </c>
      <c r="Q31" s="73">
        <v>846161</v>
      </c>
      <c r="R31" s="134">
        <v>-427496</v>
      </c>
      <c r="S31" s="134">
        <v>-342247</v>
      </c>
      <c r="T31" s="134">
        <v>-84331</v>
      </c>
      <c r="U31" s="134">
        <v>-118</v>
      </c>
      <c r="V31" s="134">
        <v>-800</v>
      </c>
      <c r="W31" s="73">
        <v>418665</v>
      </c>
      <c r="X31" s="73">
        <v>226163</v>
      </c>
      <c r="Y31" s="73">
        <v>189840</v>
      </c>
      <c r="Z31" s="73">
        <v>455</v>
      </c>
      <c r="AA31" s="73">
        <v>2207</v>
      </c>
    </row>
    <row r="32" spans="1:27" x14ac:dyDescent="0.45">
      <c r="A32" s="82">
        <v>1907</v>
      </c>
      <c r="B32" s="82">
        <v>22</v>
      </c>
      <c r="C32" s="83">
        <v>668050</v>
      </c>
      <c r="D32" s="134">
        <v>-337943</v>
      </c>
      <c r="E32" s="134">
        <v>-281265</v>
      </c>
      <c r="F32" s="134">
        <v>-55974</v>
      </c>
      <c r="G32" s="134">
        <v>-453</v>
      </c>
      <c r="H32" s="134">
        <v>-251</v>
      </c>
      <c r="I32" s="83">
        <v>330107</v>
      </c>
      <c r="J32" s="83">
        <v>168720</v>
      </c>
      <c r="K32" s="83">
        <v>159410</v>
      </c>
      <c r="L32" s="83">
        <v>1010</v>
      </c>
      <c r="M32" s="83">
        <v>967</v>
      </c>
      <c r="O32" s="2">
        <v>1951</v>
      </c>
      <c r="P32" s="2">
        <v>22</v>
      </c>
      <c r="Q32" s="73">
        <v>843863</v>
      </c>
      <c r="R32" s="134">
        <v>-429956</v>
      </c>
      <c r="S32" s="134">
        <v>-288870</v>
      </c>
      <c r="T32" s="134">
        <v>-139874</v>
      </c>
      <c r="U32" s="134">
        <v>-152</v>
      </c>
      <c r="V32" s="134">
        <v>-1060</v>
      </c>
      <c r="W32" s="73">
        <v>413907</v>
      </c>
      <c r="X32" s="73">
        <v>177015</v>
      </c>
      <c r="Y32" s="73">
        <v>233165</v>
      </c>
      <c r="Z32" s="73">
        <v>588</v>
      </c>
      <c r="AA32" s="73">
        <v>3139</v>
      </c>
    </row>
    <row r="33" spans="1:27" x14ac:dyDescent="0.45">
      <c r="A33" s="82">
        <v>1906</v>
      </c>
      <c r="B33" s="82">
        <v>23</v>
      </c>
      <c r="C33" s="83">
        <v>677946</v>
      </c>
      <c r="D33" s="134">
        <v>-342440</v>
      </c>
      <c r="E33" s="134">
        <v>-239777</v>
      </c>
      <c r="F33" s="134">
        <v>-101486</v>
      </c>
      <c r="G33" s="134">
        <v>-702</v>
      </c>
      <c r="H33" s="134">
        <v>-475</v>
      </c>
      <c r="I33" s="83">
        <v>335506</v>
      </c>
      <c r="J33" s="83">
        <v>146452</v>
      </c>
      <c r="K33" s="83">
        <v>186284</v>
      </c>
      <c r="L33" s="83">
        <v>1433</v>
      </c>
      <c r="M33" s="83">
        <v>1337</v>
      </c>
      <c r="O33" s="2">
        <v>1950</v>
      </c>
      <c r="P33" s="2">
        <v>23</v>
      </c>
      <c r="Q33" s="73">
        <v>881782</v>
      </c>
      <c r="R33" s="134">
        <v>-451470</v>
      </c>
      <c r="S33" s="134">
        <v>-242846</v>
      </c>
      <c r="T33" s="134">
        <v>-207154</v>
      </c>
      <c r="U33" s="134">
        <v>-228</v>
      </c>
      <c r="V33" s="134">
        <v>-1242</v>
      </c>
      <c r="W33" s="73">
        <v>430312</v>
      </c>
      <c r="X33" s="73">
        <v>145343</v>
      </c>
      <c r="Y33" s="73">
        <v>279651</v>
      </c>
      <c r="Z33" s="73">
        <v>821</v>
      </c>
      <c r="AA33" s="73">
        <v>4497</v>
      </c>
    </row>
    <row r="34" spans="1:27" x14ac:dyDescent="0.45">
      <c r="A34" s="82">
        <v>1905</v>
      </c>
      <c r="B34" s="82">
        <v>24</v>
      </c>
      <c r="C34" s="83">
        <v>675718</v>
      </c>
      <c r="D34" s="134">
        <v>-341279</v>
      </c>
      <c r="E34" s="134">
        <v>-199999</v>
      </c>
      <c r="F34" s="134">
        <v>-139639</v>
      </c>
      <c r="G34" s="134">
        <v>-1167</v>
      </c>
      <c r="H34" s="134">
        <v>-474</v>
      </c>
      <c r="I34" s="83">
        <v>334439</v>
      </c>
      <c r="J34" s="83">
        <v>122200</v>
      </c>
      <c r="K34" s="83">
        <v>208500</v>
      </c>
      <c r="L34" s="83">
        <v>2013</v>
      </c>
      <c r="M34" s="83">
        <v>1726</v>
      </c>
      <c r="O34" s="2">
        <v>1949</v>
      </c>
      <c r="P34" s="2">
        <v>24</v>
      </c>
      <c r="Q34" s="73">
        <v>882807</v>
      </c>
      <c r="R34" s="134">
        <v>-453673</v>
      </c>
      <c r="S34" s="134">
        <v>-197612</v>
      </c>
      <c r="T34" s="134">
        <v>-253483</v>
      </c>
      <c r="U34" s="134">
        <v>-248</v>
      </c>
      <c r="V34" s="134">
        <v>-2330</v>
      </c>
      <c r="W34" s="73">
        <v>429134</v>
      </c>
      <c r="X34" s="73">
        <v>114981</v>
      </c>
      <c r="Y34" s="73">
        <v>307436</v>
      </c>
      <c r="Z34" s="73">
        <v>1052</v>
      </c>
      <c r="AA34" s="73">
        <v>5665</v>
      </c>
    </row>
    <row r="35" spans="1:27" x14ac:dyDescent="0.45">
      <c r="A35" s="82">
        <v>1904</v>
      </c>
      <c r="B35" s="82">
        <v>25</v>
      </c>
      <c r="C35" s="83">
        <v>677013</v>
      </c>
      <c r="D35" s="134">
        <v>-341130</v>
      </c>
      <c r="E35" s="134">
        <v>-165123</v>
      </c>
      <c r="F35" s="134">
        <v>-173802</v>
      </c>
      <c r="G35" s="134">
        <v>-1515</v>
      </c>
      <c r="H35" s="134">
        <v>-690</v>
      </c>
      <c r="I35" s="83">
        <v>335883</v>
      </c>
      <c r="J35" s="83">
        <v>104496</v>
      </c>
      <c r="K35" s="83">
        <v>226853</v>
      </c>
      <c r="L35" s="83">
        <v>2523</v>
      </c>
      <c r="M35" s="83">
        <v>2011</v>
      </c>
      <c r="O35" s="2">
        <v>1948</v>
      </c>
      <c r="P35" s="2">
        <v>25</v>
      </c>
      <c r="Q35" s="73">
        <v>891687</v>
      </c>
      <c r="R35" s="134">
        <v>-459808</v>
      </c>
      <c r="S35" s="134">
        <v>-162428</v>
      </c>
      <c r="T35" s="134">
        <v>-293583</v>
      </c>
      <c r="U35" s="134">
        <v>-345</v>
      </c>
      <c r="V35" s="134">
        <v>-3452</v>
      </c>
      <c r="W35" s="73">
        <v>431879</v>
      </c>
      <c r="X35" s="73">
        <v>95793</v>
      </c>
      <c r="Y35" s="73">
        <v>327482</v>
      </c>
      <c r="Z35" s="73">
        <v>1339</v>
      </c>
      <c r="AA35" s="73">
        <v>7265</v>
      </c>
    </row>
    <row r="36" spans="1:27" x14ac:dyDescent="0.45">
      <c r="A36" s="82">
        <v>1903</v>
      </c>
      <c r="B36" s="82">
        <v>26</v>
      </c>
      <c r="C36" s="83">
        <v>685741</v>
      </c>
      <c r="D36" s="134">
        <v>-348366</v>
      </c>
      <c r="E36" s="134">
        <v>-141736</v>
      </c>
      <c r="F36" s="134">
        <v>-203785</v>
      </c>
      <c r="G36" s="134">
        <v>-1899</v>
      </c>
      <c r="H36" s="134">
        <v>-946</v>
      </c>
      <c r="I36" s="83">
        <v>337375</v>
      </c>
      <c r="J36" s="83">
        <v>93159</v>
      </c>
      <c r="K36" s="83">
        <v>238668</v>
      </c>
      <c r="L36" s="83">
        <v>3209</v>
      </c>
      <c r="M36" s="83">
        <v>2339</v>
      </c>
      <c r="O36" s="2">
        <v>1947</v>
      </c>
      <c r="P36" s="2">
        <v>26</v>
      </c>
      <c r="Q36" s="73">
        <v>888001</v>
      </c>
      <c r="R36" s="134">
        <v>-460309</v>
      </c>
      <c r="S36" s="134">
        <v>-131506</v>
      </c>
      <c r="T36" s="134">
        <v>-323726</v>
      </c>
      <c r="U36" s="134">
        <v>-449</v>
      </c>
      <c r="V36" s="134">
        <v>-4628</v>
      </c>
      <c r="W36" s="73">
        <v>427692</v>
      </c>
      <c r="X36" s="73">
        <v>79384</v>
      </c>
      <c r="Y36" s="73">
        <v>338021</v>
      </c>
      <c r="Z36" s="73">
        <v>1511</v>
      </c>
      <c r="AA36" s="73">
        <v>8776</v>
      </c>
    </row>
    <row r="37" spans="1:27" x14ac:dyDescent="0.45">
      <c r="A37" s="82">
        <v>1902</v>
      </c>
      <c r="B37" s="82">
        <v>27</v>
      </c>
      <c r="C37" s="83">
        <v>704459</v>
      </c>
      <c r="D37" s="134">
        <v>-360974</v>
      </c>
      <c r="E37" s="134">
        <v>-123861</v>
      </c>
      <c r="F37" s="134">
        <v>-233464</v>
      </c>
      <c r="G37" s="134">
        <v>-2296</v>
      </c>
      <c r="H37" s="134">
        <v>-1353</v>
      </c>
      <c r="I37" s="83">
        <v>343485</v>
      </c>
      <c r="J37" s="83">
        <v>82967</v>
      </c>
      <c r="K37" s="83">
        <v>253618</v>
      </c>
      <c r="L37" s="83">
        <v>4036</v>
      </c>
      <c r="M37" s="83">
        <v>2864</v>
      </c>
      <c r="O37" s="2">
        <v>1946</v>
      </c>
      <c r="P37" s="2">
        <v>27</v>
      </c>
      <c r="Q37" s="73">
        <v>846902</v>
      </c>
      <c r="R37" s="134">
        <v>-439007</v>
      </c>
      <c r="S37" s="134">
        <v>-105428</v>
      </c>
      <c r="T37" s="134">
        <v>-327004</v>
      </c>
      <c r="U37" s="134">
        <v>-499</v>
      </c>
      <c r="V37" s="134">
        <v>-6076</v>
      </c>
      <c r="W37" s="73">
        <v>407895</v>
      </c>
      <c r="X37" s="73">
        <v>63053</v>
      </c>
      <c r="Y37" s="73">
        <v>333251</v>
      </c>
      <c r="Z37" s="73">
        <v>1825</v>
      </c>
      <c r="AA37" s="73">
        <v>9766</v>
      </c>
    </row>
    <row r="38" spans="1:27" x14ac:dyDescent="0.45">
      <c r="A38" s="82">
        <v>1901</v>
      </c>
      <c r="B38" s="82">
        <v>28</v>
      </c>
      <c r="C38" s="83">
        <v>704742</v>
      </c>
      <c r="D38" s="134">
        <v>-362431</v>
      </c>
      <c r="E38" s="134">
        <v>-107158</v>
      </c>
      <c r="F38" s="134">
        <v>-250782</v>
      </c>
      <c r="G38" s="134">
        <v>-2623</v>
      </c>
      <c r="H38" s="134">
        <v>-1868</v>
      </c>
      <c r="I38" s="83">
        <v>342311</v>
      </c>
      <c r="J38" s="83">
        <v>74411</v>
      </c>
      <c r="K38" s="83">
        <v>259779</v>
      </c>
      <c r="L38" s="83">
        <v>4820</v>
      </c>
      <c r="M38" s="83">
        <v>3301</v>
      </c>
      <c r="O38" s="2">
        <v>1945</v>
      </c>
      <c r="P38" s="2">
        <v>28</v>
      </c>
      <c r="Q38" s="73">
        <v>644986</v>
      </c>
      <c r="R38" s="134">
        <v>-334713</v>
      </c>
      <c r="S38" s="134">
        <v>-71057</v>
      </c>
      <c r="T38" s="134">
        <v>-257957</v>
      </c>
      <c r="U38" s="134">
        <v>-425</v>
      </c>
      <c r="V38" s="134">
        <v>-5274</v>
      </c>
      <c r="W38" s="73">
        <v>310273</v>
      </c>
      <c r="X38" s="73">
        <v>42696</v>
      </c>
      <c r="Y38" s="73">
        <v>257790</v>
      </c>
      <c r="Z38" s="73">
        <v>1624</v>
      </c>
      <c r="AA38" s="73">
        <v>8163</v>
      </c>
    </row>
    <row r="39" spans="1:27" x14ac:dyDescent="0.45">
      <c r="A39" s="82">
        <v>1900</v>
      </c>
      <c r="B39" s="82">
        <v>29</v>
      </c>
      <c r="C39" s="83">
        <v>692524</v>
      </c>
      <c r="D39" s="134">
        <v>-354322</v>
      </c>
      <c r="E39" s="134">
        <v>-94212</v>
      </c>
      <c r="F39" s="134">
        <v>-255033</v>
      </c>
      <c r="G39" s="134">
        <v>-2962</v>
      </c>
      <c r="H39" s="134">
        <v>-2115</v>
      </c>
      <c r="I39" s="83">
        <v>338202</v>
      </c>
      <c r="J39" s="83">
        <v>70244</v>
      </c>
      <c r="K39" s="83">
        <v>258681</v>
      </c>
      <c r="L39" s="83">
        <v>5682</v>
      </c>
      <c r="M39" s="83">
        <v>3595</v>
      </c>
      <c r="O39" s="2">
        <v>1944</v>
      </c>
      <c r="P39" s="2">
        <v>29</v>
      </c>
      <c r="Q39" s="73">
        <v>639696</v>
      </c>
      <c r="R39" s="134">
        <v>-332457</v>
      </c>
      <c r="S39" s="134">
        <v>-62433</v>
      </c>
      <c r="T39" s="134">
        <v>-263481</v>
      </c>
      <c r="U39" s="134">
        <v>-482</v>
      </c>
      <c r="V39" s="134">
        <v>-6061</v>
      </c>
      <c r="W39" s="73">
        <v>307239</v>
      </c>
      <c r="X39" s="73">
        <v>37733</v>
      </c>
      <c r="Y39" s="73">
        <v>259293</v>
      </c>
      <c r="Z39" s="73">
        <v>1841</v>
      </c>
      <c r="AA39" s="73">
        <v>8372</v>
      </c>
    </row>
    <row r="40" spans="1:27" x14ac:dyDescent="0.45">
      <c r="A40" s="82">
        <v>1899</v>
      </c>
      <c r="B40" s="82">
        <v>30</v>
      </c>
      <c r="C40" s="83">
        <v>667626</v>
      </c>
      <c r="D40" s="134">
        <v>-339214</v>
      </c>
      <c r="E40" s="134">
        <v>-74686</v>
      </c>
      <c r="F40" s="134">
        <v>-258862</v>
      </c>
      <c r="G40" s="134">
        <v>-3328</v>
      </c>
      <c r="H40" s="134">
        <v>-2338</v>
      </c>
      <c r="I40" s="83">
        <v>328412</v>
      </c>
      <c r="J40" s="83">
        <v>61922</v>
      </c>
      <c r="K40" s="83">
        <v>256188</v>
      </c>
      <c r="L40" s="83">
        <v>6605</v>
      </c>
      <c r="M40" s="83">
        <v>3697</v>
      </c>
      <c r="O40" s="2">
        <v>1943</v>
      </c>
      <c r="P40" s="2">
        <v>30</v>
      </c>
      <c r="Q40" s="73">
        <v>633582</v>
      </c>
      <c r="R40" s="134">
        <v>-329867</v>
      </c>
      <c r="S40" s="134">
        <v>-56212</v>
      </c>
      <c r="T40" s="134">
        <v>-266607</v>
      </c>
      <c r="U40" s="134">
        <v>-538</v>
      </c>
      <c r="V40" s="134">
        <v>-6510</v>
      </c>
      <c r="W40" s="73">
        <v>303715</v>
      </c>
      <c r="X40" s="73">
        <v>33618</v>
      </c>
      <c r="Y40" s="73">
        <v>259009</v>
      </c>
      <c r="Z40" s="73">
        <v>1983</v>
      </c>
      <c r="AA40" s="73">
        <v>9105</v>
      </c>
    </row>
    <row r="41" spans="1:27" x14ac:dyDescent="0.45">
      <c r="A41" s="82">
        <v>1898</v>
      </c>
      <c r="B41" s="82">
        <v>31</v>
      </c>
      <c r="C41" s="83">
        <v>641449</v>
      </c>
      <c r="D41" s="134">
        <v>-319398</v>
      </c>
      <c r="E41" s="134">
        <v>-63682</v>
      </c>
      <c r="F41" s="134">
        <v>-249796</v>
      </c>
      <c r="G41" s="134">
        <v>-3523</v>
      </c>
      <c r="H41" s="134">
        <v>-2397</v>
      </c>
      <c r="I41" s="83">
        <v>322051</v>
      </c>
      <c r="J41" s="83">
        <v>59128</v>
      </c>
      <c r="K41" s="83">
        <v>251548</v>
      </c>
      <c r="L41" s="83">
        <v>7701</v>
      </c>
      <c r="M41" s="83">
        <v>3674</v>
      </c>
      <c r="O41" s="2">
        <v>1942</v>
      </c>
      <c r="P41" s="2">
        <v>31</v>
      </c>
      <c r="Q41" s="73">
        <v>594065</v>
      </c>
      <c r="R41" s="134">
        <v>-310668</v>
      </c>
      <c r="S41" s="134">
        <v>-49308</v>
      </c>
      <c r="T41" s="134">
        <v>-254435</v>
      </c>
      <c r="U41" s="134">
        <v>-595</v>
      </c>
      <c r="V41" s="134">
        <v>-6330</v>
      </c>
      <c r="W41" s="73">
        <v>283397</v>
      </c>
      <c r="X41" s="73">
        <v>28979</v>
      </c>
      <c r="Y41" s="73">
        <v>243515</v>
      </c>
      <c r="Z41" s="73">
        <v>2127</v>
      </c>
      <c r="AA41" s="73">
        <v>8776</v>
      </c>
    </row>
    <row r="42" spans="1:27" x14ac:dyDescent="0.45">
      <c r="A42" s="82">
        <v>1897</v>
      </c>
      <c r="B42" s="82">
        <v>32</v>
      </c>
      <c r="C42" s="83">
        <v>634345</v>
      </c>
      <c r="D42" s="134">
        <v>-309692</v>
      </c>
      <c r="E42" s="134">
        <v>-54463</v>
      </c>
      <c r="F42" s="134">
        <v>-248997</v>
      </c>
      <c r="G42" s="134">
        <v>-3822</v>
      </c>
      <c r="H42" s="134">
        <v>-2410</v>
      </c>
      <c r="I42" s="83">
        <v>324653</v>
      </c>
      <c r="J42" s="83">
        <v>55976</v>
      </c>
      <c r="K42" s="83">
        <v>255663</v>
      </c>
      <c r="L42" s="83">
        <v>9013</v>
      </c>
      <c r="M42" s="83">
        <v>4001</v>
      </c>
      <c r="O42" s="2">
        <v>1941</v>
      </c>
      <c r="P42" s="2">
        <v>32</v>
      </c>
      <c r="Q42" s="73">
        <v>539309</v>
      </c>
      <c r="R42" s="134">
        <v>-282275</v>
      </c>
      <c r="S42" s="134">
        <v>-43538</v>
      </c>
      <c r="T42" s="134">
        <v>-232449</v>
      </c>
      <c r="U42" s="134">
        <v>-708</v>
      </c>
      <c r="V42" s="134">
        <v>-5580</v>
      </c>
      <c r="W42" s="73">
        <v>257034</v>
      </c>
      <c r="X42" s="73">
        <v>24443</v>
      </c>
      <c r="Y42" s="73">
        <v>222160</v>
      </c>
      <c r="Z42" s="73">
        <v>2195</v>
      </c>
      <c r="AA42" s="73">
        <v>8236</v>
      </c>
    </row>
    <row r="43" spans="1:27" x14ac:dyDescent="0.45">
      <c r="A43" s="82">
        <v>1896</v>
      </c>
      <c r="B43" s="82">
        <v>33</v>
      </c>
      <c r="C43" s="83">
        <v>629562</v>
      </c>
      <c r="D43" s="134">
        <v>-299400</v>
      </c>
      <c r="E43" s="134">
        <v>-47605</v>
      </c>
      <c r="F43" s="134">
        <v>-245316</v>
      </c>
      <c r="G43" s="134">
        <v>-3985</v>
      </c>
      <c r="H43" s="134">
        <v>-2494</v>
      </c>
      <c r="I43" s="83">
        <v>330162</v>
      </c>
      <c r="J43" s="83">
        <v>55760</v>
      </c>
      <c r="K43" s="83">
        <v>259521</v>
      </c>
      <c r="L43" s="83">
        <v>10628</v>
      </c>
      <c r="M43" s="83">
        <v>4253</v>
      </c>
      <c r="O43" s="2">
        <v>1940</v>
      </c>
      <c r="P43" s="2">
        <v>33</v>
      </c>
      <c r="Q43" s="73">
        <v>571581</v>
      </c>
      <c r="R43" s="134">
        <v>-298357</v>
      </c>
      <c r="S43" s="134">
        <v>-44521</v>
      </c>
      <c r="T43" s="134">
        <v>-247092</v>
      </c>
      <c r="U43" s="134">
        <v>-685</v>
      </c>
      <c r="V43" s="134">
        <v>-6059</v>
      </c>
      <c r="W43" s="73">
        <v>273224</v>
      </c>
      <c r="X43" s="73">
        <v>25132</v>
      </c>
      <c r="Y43" s="73">
        <v>236705</v>
      </c>
      <c r="Z43" s="73">
        <v>2625</v>
      </c>
      <c r="AA43" s="73">
        <v>8762</v>
      </c>
    </row>
    <row r="44" spans="1:27" x14ac:dyDescent="0.45">
      <c r="A44" s="82">
        <v>1895</v>
      </c>
      <c r="B44" s="82">
        <v>34</v>
      </c>
      <c r="C44" s="83">
        <v>567850</v>
      </c>
      <c r="D44" s="134">
        <v>-256520</v>
      </c>
      <c r="E44" s="134">
        <v>-39890</v>
      </c>
      <c r="F44" s="134">
        <v>-210612</v>
      </c>
      <c r="G44" s="134">
        <v>-3576</v>
      </c>
      <c r="H44" s="134">
        <v>-2442</v>
      </c>
      <c r="I44" s="83">
        <v>311330</v>
      </c>
      <c r="J44" s="83">
        <v>51783</v>
      </c>
      <c r="K44" s="83">
        <v>243264</v>
      </c>
      <c r="L44" s="83">
        <v>12136</v>
      </c>
      <c r="M44" s="83">
        <v>4147</v>
      </c>
      <c r="O44" s="2">
        <v>1939</v>
      </c>
      <c r="P44" s="2">
        <v>34</v>
      </c>
      <c r="Q44" s="73">
        <v>612422</v>
      </c>
      <c r="R44" s="134">
        <v>-316975</v>
      </c>
      <c r="S44" s="134">
        <v>-45647</v>
      </c>
      <c r="T44" s="134">
        <v>-264163</v>
      </c>
      <c r="U44" s="134">
        <v>-781</v>
      </c>
      <c r="V44" s="134">
        <v>-6384</v>
      </c>
      <c r="W44" s="73">
        <v>295447</v>
      </c>
      <c r="X44" s="73">
        <v>25560</v>
      </c>
      <c r="Y44" s="73">
        <v>257567</v>
      </c>
      <c r="Z44" s="73">
        <v>3157</v>
      </c>
      <c r="AA44" s="73">
        <v>9163</v>
      </c>
    </row>
    <row r="45" spans="1:27" x14ac:dyDescent="0.45">
      <c r="A45" s="82">
        <v>1894</v>
      </c>
      <c r="B45" s="82">
        <v>35</v>
      </c>
      <c r="C45" s="83">
        <v>564973</v>
      </c>
      <c r="D45" s="134">
        <v>-253449</v>
      </c>
      <c r="E45" s="134">
        <v>-36158</v>
      </c>
      <c r="F45" s="134">
        <v>-210867</v>
      </c>
      <c r="G45" s="134">
        <v>-3868</v>
      </c>
      <c r="H45" s="134">
        <v>-2556</v>
      </c>
      <c r="I45" s="83">
        <v>311524</v>
      </c>
      <c r="J45" s="83">
        <v>48949</v>
      </c>
      <c r="K45" s="83">
        <v>243531</v>
      </c>
      <c r="L45" s="83">
        <v>14624</v>
      </c>
      <c r="M45" s="83">
        <v>4420</v>
      </c>
      <c r="O45" s="2">
        <v>1938</v>
      </c>
      <c r="P45" s="2">
        <v>35</v>
      </c>
      <c r="Q45" s="73">
        <v>613467</v>
      </c>
      <c r="R45" s="134">
        <v>-317134</v>
      </c>
      <c r="S45" s="134">
        <v>-44001</v>
      </c>
      <c r="T45" s="134">
        <v>-265214</v>
      </c>
      <c r="U45" s="134">
        <v>-1005</v>
      </c>
      <c r="V45" s="134">
        <v>-6914</v>
      </c>
      <c r="W45" s="73">
        <v>296333</v>
      </c>
      <c r="X45" s="73">
        <v>24857</v>
      </c>
      <c r="Y45" s="73">
        <v>258058</v>
      </c>
      <c r="Z45" s="73">
        <v>3819</v>
      </c>
      <c r="AA45" s="73">
        <v>9599</v>
      </c>
    </row>
    <row r="46" spans="1:27" x14ac:dyDescent="0.45">
      <c r="A46" s="82">
        <v>1893</v>
      </c>
      <c r="B46" s="82">
        <v>36</v>
      </c>
      <c r="C46" s="83">
        <v>568233</v>
      </c>
      <c r="D46" s="134">
        <v>-254558</v>
      </c>
      <c r="E46" s="134">
        <v>-33391</v>
      </c>
      <c r="F46" s="134">
        <v>-214530</v>
      </c>
      <c r="G46" s="134">
        <v>-4045</v>
      </c>
      <c r="H46" s="134">
        <v>-2592</v>
      </c>
      <c r="I46" s="83">
        <v>313675</v>
      </c>
      <c r="J46" s="83">
        <v>47506</v>
      </c>
      <c r="K46" s="83">
        <v>243870</v>
      </c>
      <c r="L46" s="83">
        <v>17655</v>
      </c>
      <c r="M46" s="83">
        <v>4644</v>
      </c>
      <c r="O46" s="2">
        <v>1937</v>
      </c>
      <c r="P46" s="2">
        <v>36</v>
      </c>
      <c r="Q46" s="73">
        <v>617743</v>
      </c>
      <c r="R46" s="134">
        <v>-318406</v>
      </c>
      <c r="S46" s="134">
        <v>-43471</v>
      </c>
      <c r="T46" s="134">
        <v>-266764</v>
      </c>
      <c r="U46" s="134">
        <v>-1101</v>
      </c>
      <c r="V46" s="134">
        <v>-7070</v>
      </c>
      <c r="W46" s="73">
        <v>299337</v>
      </c>
      <c r="X46" s="73">
        <v>24476</v>
      </c>
      <c r="Y46" s="73">
        <v>261007</v>
      </c>
      <c r="Z46" s="73">
        <v>4136</v>
      </c>
      <c r="AA46" s="73">
        <v>9718</v>
      </c>
    </row>
    <row r="47" spans="1:27" x14ac:dyDescent="0.45">
      <c r="A47" s="82">
        <v>1892</v>
      </c>
      <c r="B47" s="82">
        <v>37</v>
      </c>
      <c r="C47" s="83">
        <v>542889</v>
      </c>
      <c r="D47" s="134">
        <v>-244357</v>
      </c>
      <c r="E47" s="134">
        <v>-30586</v>
      </c>
      <c r="F47" s="134">
        <v>-207116</v>
      </c>
      <c r="G47" s="134">
        <v>-4140</v>
      </c>
      <c r="H47" s="134">
        <v>-2515</v>
      </c>
      <c r="I47" s="83">
        <v>298532</v>
      </c>
      <c r="J47" s="83">
        <v>43934</v>
      </c>
      <c r="K47" s="83">
        <v>229728</v>
      </c>
      <c r="L47" s="83">
        <v>20239</v>
      </c>
      <c r="M47" s="83">
        <v>4631</v>
      </c>
      <c r="O47" s="2">
        <v>1936</v>
      </c>
      <c r="P47" s="2">
        <v>37</v>
      </c>
      <c r="Q47" s="73">
        <v>631223</v>
      </c>
      <c r="R47" s="134">
        <v>-324567</v>
      </c>
      <c r="S47" s="134">
        <v>-43544</v>
      </c>
      <c r="T47" s="134">
        <v>-272419</v>
      </c>
      <c r="U47" s="134">
        <v>-1235</v>
      </c>
      <c r="V47" s="134">
        <v>-7369</v>
      </c>
      <c r="W47" s="73">
        <v>306656</v>
      </c>
      <c r="X47" s="73">
        <v>24609</v>
      </c>
      <c r="Y47" s="73">
        <v>267040</v>
      </c>
      <c r="Z47" s="73">
        <v>5028</v>
      </c>
      <c r="AA47" s="73">
        <v>9979</v>
      </c>
    </row>
    <row r="48" spans="1:27" x14ac:dyDescent="0.45">
      <c r="A48" s="82">
        <v>1891</v>
      </c>
      <c r="B48" s="82">
        <v>38</v>
      </c>
      <c r="C48" s="83">
        <v>555060</v>
      </c>
      <c r="D48" s="134">
        <v>-251073</v>
      </c>
      <c r="E48" s="134">
        <v>-29338</v>
      </c>
      <c r="F48" s="134">
        <v>-214767</v>
      </c>
      <c r="G48" s="134">
        <v>-4419</v>
      </c>
      <c r="H48" s="134">
        <v>-2549</v>
      </c>
      <c r="I48" s="83">
        <v>303987</v>
      </c>
      <c r="J48" s="83">
        <v>42569</v>
      </c>
      <c r="K48" s="83">
        <v>232480</v>
      </c>
      <c r="L48" s="83">
        <v>24068</v>
      </c>
      <c r="M48" s="83">
        <v>4870</v>
      </c>
      <c r="O48" s="2">
        <v>1935</v>
      </c>
      <c r="P48" s="2">
        <v>38</v>
      </c>
      <c r="Q48" s="73">
        <v>629920</v>
      </c>
      <c r="R48" s="134">
        <v>-322462</v>
      </c>
      <c r="S48" s="134">
        <v>-42889</v>
      </c>
      <c r="T48" s="134">
        <v>-270564</v>
      </c>
      <c r="U48" s="134">
        <v>-1480</v>
      </c>
      <c r="V48" s="134">
        <v>-7529</v>
      </c>
      <c r="W48" s="73">
        <v>307458</v>
      </c>
      <c r="X48" s="73">
        <v>24272</v>
      </c>
      <c r="Y48" s="73">
        <v>266845</v>
      </c>
      <c r="Z48" s="73">
        <v>5670</v>
      </c>
      <c r="AA48" s="73">
        <v>10671</v>
      </c>
    </row>
    <row r="49" spans="1:27" x14ac:dyDescent="0.45">
      <c r="A49" s="82">
        <v>1890</v>
      </c>
      <c r="B49" s="82">
        <v>39</v>
      </c>
      <c r="C49" s="83">
        <v>533048</v>
      </c>
      <c r="D49" s="134">
        <v>-246116</v>
      </c>
      <c r="E49" s="134">
        <v>-29197</v>
      </c>
      <c r="F49" s="134">
        <v>-209786</v>
      </c>
      <c r="G49" s="134">
        <v>-4600</v>
      </c>
      <c r="H49" s="134">
        <v>-2533</v>
      </c>
      <c r="I49" s="83">
        <v>286932</v>
      </c>
      <c r="J49" s="83">
        <v>39789</v>
      </c>
      <c r="K49" s="83">
        <v>217066</v>
      </c>
      <c r="L49" s="83">
        <v>25269</v>
      </c>
      <c r="M49" s="83">
        <v>4808</v>
      </c>
      <c r="O49" s="2">
        <v>1934</v>
      </c>
      <c r="P49" s="2">
        <v>39</v>
      </c>
      <c r="Q49" s="73">
        <v>655554</v>
      </c>
      <c r="R49" s="134">
        <v>-335169</v>
      </c>
      <c r="S49" s="134">
        <v>-43516</v>
      </c>
      <c r="T49" s="134">
        <v>-282132</v>
      </c>
      <c r="U49" s="134">
        <v>-1679</v>
      </c>
      <c r="V49" s="134">
        <v>-7842</v>
      </c>
      <c r="W49" s="73">
        <v>320385</v>
      </c>
      <c r="X49" s="73">
        <v>25360</v>
      </c>
      <c r="Y49" s="73">
        <v>276905</v>
      </c>
      <c r="Z49" s="73">
        <v>6742</v>
      </c>
      <c r="AA49" s="73">
        <v>11378</v>
      </c>
    </row>
    <row r="50" spans="1:27" x14ac:dyDescent="0.45">
      <c r="A50" s="82">
        <v>1889</v>
      </c>
      <c r="B50" s="82">
        <v>40</v>
      </c>
      <c r="C50" s="83">
        <v>550041</v>
      </c>
      <c r="D50" s="134">
        <v>-248909</v>
      </c>
      <c r="E50" s="134">
        <v>-26880</v>
      </c>
      <c r="F50" s="134">
        <v>-214454</v>
      </c>
      <c r="G50" s="134">
        <v>-5001</v>
      </c>
      <c r="H50" s="134">
        <v>-2574</v>
      </c>
      <c r="I50" s="83">
        <v>301132</v>
      </c>
      <c r="J50" s="83">
        <v>39203</v>
      </c>
      <c r="K50" s="83">
        <v>226600</v>
      </c>
      <c r="L50" s="83">
        <v>30169</v>
      </c>
      <c r="M50" s="83">
        <v>5160</v>
      </c>
      <c r="O50" s="2">
        <v>1933</v>
      </c>
      <c r="P50" s="2">
        <v>40</v>
      </c>
      <c r="Q50" s="73">
        <v>648744</v>
      </c>
      <c r="R50" s="134">
        <v>-330707</v>
      </c>
      <c r="S50" s="134">
        <v>-41529</v>
      </c>
      <c r="T50" s="134">
        <v>-278629</v>
      </c>
      <c r="U50" s="134">
        <v>-1945</v>
      </c>
      <c r="V50" s="134">
        <v>-8604</v>
      </c>
      <c r="W50" s="73">
        <v>318037</v>
      </c>
      <c r="X50" s="73">
        <v>25034</v>
      </c>
      <c r="Y50" s="73">
        <v>273865</v>
      </c>
      <c r="Z50" s="73">
        <v>7628</v>
      </c>
      <c r="AA50" s="73">
        <v>11510</v>
      </c>
    </row>
    <row r="51" spans="1:27" x14ac:dyDescent="0.45">
      <c r="A51" s="82">
        <v>1888</v>
      </c>
      <c r="B51" s="82">
        <v>41</v>
      </c>
      <c r="C51" s="83">
        <v>540469</v>
      </c>
      <c r="D51" s="134">
        <v>-246923</v>
      </c>
      <c r="E51" s="134">
        <v>-26154</v>
      </c>
      <c r="F51" s="134">
        <v>-212896</v>
      </c>
      <c r="G51" s="134">
        <v>-5322</v>
      </c>
      <c r="H51" s="134">
        <v>-2551</v>
      </c>
      <c r="I51" s="83">
        <v>293546</v>
      </c>
      <c r="J51" s="83">
        <v>36719</v>
      </c>
      <c r="K51" s="83">
        <v>219282</v>
      </c>
      <c r="L51" s="83">
        <v>32418</v>
      </c>
      <c r="M51" s="83">
        <v>5127</v>
      </c>
      <c r="O51" s="2">
        <v>1932</v>
      </c>
      <c r="P51" s="2">
        <v>41</v>
      </c>
      <c r="Q51" s="73">
        <v>678150</v>
      </c>
      <c r="R51" s="134">
        <v>-344869</v>
      </c>
      <c r="S51" s="134">
        <v>-42333</v>
      </c>
      <c r="T51" s="134">
        <v>-291644</v>
      </c>
      <c r="U51" s="134">
        <v>-2234</v>
      </c>
      <c r="V51" s="134">
        <v>-8658</v>
      </c>
      <c r="W51" s="73">
        <v>333281</v>
      </c>
      <c r="X51" s="73">
        <v>26245</v>
      </c>
      <c r="Y51" s="73">
        <v>286347</v>
      </c>
      <c r="Z51" s="73">
        <v>8849</v>
      </c>
      <c r="AA51" s="73">
        <v>11840</v>
      </c>
    </row>
    <row r="52" spans="1:27" x14ac:dyDescent="0.45">
      <c r="A52" s="82">
        <v>1887</v>
      </c>
      <c r="B52" s="82">
        <v>42</v>
      </c>
      <c r="C52" s="83">
        <v>541873</v>
      </c>
      <c r="D52" s="134">
        <v>-248176</v>
      </c>
      <c r="E52" s="134">
        <v>-25321</v>
      </c>
      <c r="F52" s="134">
        <v>-214303</v>
      </c>
      <c r="G52" s="134">
        <v>-5843</v>
      </c>
      <c r="H52" s="134">
        <v>-2709</v>
      </c>
      <c r="I52" s="83">
        <v>293697</v>
      </c>
      <c r="J52" s="83">
        <v>35258</v>
      </c>
      <c r="K52" s="83">
        <v>218381</v>
      </c>
      <c r="L52" s="83">
        <v>34829</v>
      </c>
      <c r="M52" s="83">
        <v>5229</v>
      </c>
      <c r="O52" s="2">
        <v>1931</v>
      </c>
      <c r="P52" s="2">
        <v>42</v>
      </c>
      <c r="Q52" s="73">
        <v>676693</v>
      </c>
      <c r="R52" s="134">
        <v>-343641</v>
      </c>
      <c r="S52" s="134">
        <v>-41773</v>
      </c>
      <c r="T52" s="134">
        <v>-290569</v>
      </c>
      <c r="U52" s="134">
        <v>-2566</v>
      </c>
      <c r="V52" s="134">
        <v>-8733</v>
      </c>
      <c r="W52" s="73">
        <v>333052</v>
      </c>
      <c r="X52" s="73">
        <v>26458</v>
      </c>
      <c r="Y52" s="73">
        <v>284072</v>
      </c>
      <c r="Z52" s="73">
        <v>10226</v>
      </c>
      <c r="AA52" s="73">
        <v>12296</v>
      </c>
    </row>
    <row r="53" spans="1:27" x14ac:dyDescent="0.45">
      <c r="A53" s="82">
        <v>1886</v>
      </c>
      <c r="B53" s="82">
        <v>43</v>
      </c>
      <c r="C53" s="83">
        <v>538313</v>
      </c>
      <c r="D53" s="134">
        <v>-247932</v>
      </c>
      <c r="E53" s="134">
        <v>-24295</v>
      </c>
      <c r="F53" s="134">
        <v>-214526</v>
      </c>
      <c r="G53" s="134">
        <v>-6291</v>
      </c>
      <c r="H53" s="134">
        <v>-2820</v>
      </c>
      <c r="I53" s="83">
        <v>290381</v>
      </c>
      <c r="J53" s="83">
        <v>34183</v>
      </c>
      <c r="K53" s="83">
        <v>214507</v>
      </c>
      <c r="L53" s="83">
        <v>36625</v>
      </c>
      <c r="M53" s="83">
        <v>5066</v>
      </c>
      <c r="O53" s="2">
        <v>1930</v>
      </c>
      <c r="P53" s="2">
        <v>43</v>
      </c>
      <c r="Q53" s="73">
        <v>693499</v>
      </c>
      <c r="R53" s="134">
        <v>-352438</v>
      </c>
      <c r="S53" s="134">
        <v>-43097</v>
      </c>
      <c r="T53" s="134">
        <v>-296813</v>
      </c>
      <c r="U53" s="134">
        <v>-2865</v>
      </c>
      <c r="V53" s="134">
        <v>-9663</v>
      </c>
      <c r="W53" s="73">
        <v>341061</v>
      </c>
      <c r="X53" s="73">
        <v>27404</v>
      </c>
      <c r="Y53" s="73">
        <v>288795</v>
      </c>
      <c r="Z53" s="73">
        <v>11938</v>
      </c>
      <c r="AA53" s="73">
        <v>12924</v>
      </c>
    </row>
    <row r="54" spans="1:27" x14ac:dyDescent="0.45">
      <c r="A54" s="82">
        <v>1885</v>
      </c>
      <c r="B54" s="82">
        <v>44</v>
      </c>
      <c r="C54" s="83">
        <v>538405</v>
      </c>
      <c r="D54" s="134">
        <v>-247699</v>
      </c>
      <c r="E54" s="134">
        <v>-24250</v>
      </c>
      <c r="F54" s="134">
        <v>-213152</v>
      </c>
      <c r="G54" s="134">
        <v>-7048</v>
      </c>
      <c r="H54" s="134">
        <v>-3249</v>
      </c>
      <c r="I54" s="83">
        <v>290706</v>
      </c>
      <c r="J54" s="83">
        <v>33218</v>
      </c>
      <c r="K54" s="83">
        <v>213547</v>
      </c>
      <c r="L54" s="83">
        <v>38896</v>
      </c>
      <c r="M54" s="83">
        <v>5045</v>
      </c>
      <c r="O54" s="2">
        <v>1929</v>
      </c>
      <c r="P54" s="2">
        <v>44</v>
      </c>
      <c r="Q54" s="73">
        <v>660606</v>
      </c>
      <c r="R54" s="134">
        <v>-334330</v>
      </c>
      <c r="S54" s="134">
        <v>-39274</v>
      </c>
      <c r="T54" s="134">
        <v>-282686</v>
      </c>
      <c r="U54" s="134">
        <v>-3118</v>
      </c>
      <c r="V54" s="134">
        <v>-9252</v>
      </c>
      <c r="W54" s="73">
        <v>326276</v>
      </c>
      <c r="X54" s="73">
        <v>26678</v>
      </c>
      <c r="Y54" s="73">
        <v>274062</v>
      </c>
      <c r="Z54" s="73">
        <v>12977</v>
      </c>
      <c r="AA54" s="73">
        <v>12559</v>
      </c>
    </row>
    <row r="55" spans="1:27" x14ac:dyDescent="0.45">
      <c r="A55" s="82">
        <v>1884</v>
      </c>
      <c r="B55" s="82">
        <v>45</v>
      </c>
      <c r="C55" s="83">
        <v>527160</v>
      </c>
      <c r="D55" s="134">
        <v>-240441</v>
      </c>
      <c r="E55" s="134">
        <v>-23116</v>
      </c>
      <c r="F55" s="134">
        <v>-206712</v>
      </c>
      <c r="G55" s="134">
        <v>-7349</v>
      </c>
      <c r="H55" s="134">
        <v>-3264</v>
      </c>
      <c r="I55" s="83">
        <v>286719</v>
      </c>
      <c r="J55" s="83">
        <v>31871</v>
      </c>
      <c r="K55" s="83">
        <v>210136</v>
      </c>
      <c r="L55" s="83">
        <v>39899</v>
      </c>
      <c r="M55" s="83">
        <v>4813</v>
      </c>
      <c r="O55" s="2">
        <v>1928</v>
      </c>
      <c r="P55" s="2">
        <v>45</v>
      </c>
      <c r="Q55" s="73">
        <v>666870</v>
      </c>
      <c r="R55" s="134">
        <v>-336410</v>
      </c>
      <c r="S55" s="134">
        <v>-39168</v>
      </c>
      <c r="T55" s="134">
        <v>-284128</v>
      </c>
      <c r="U55" s="134">
        <v>-3510</v>
      </c>
      <c r="V55" s="134">
        <v>-9604</v>
      </c>
      <c r="W55" s="73">
        <v>330460</v>
      </c>
      <c r="X55" s="73">
        <v>26896</v>
      </c>
      <c r="Y55" s="73">
        <v>276063</v>
      </c>
      <c r="Z55" s="73">
        <v>14823</v>
      </c>
      <c r="AA55" s="73">
        <v>12678</v>
      </c>
    </row>
    <row r="56" spans="1:27" x14ac:dyDescent="0.45">
      <c r="A56" s="82">
        <v>1883</v>
      </c>
      <c r="B56" s="82">
        <v>46</v>
      </c>
      <c r="C56" s="83">
        <v>519739</v>
      </c>
      <c r="D56" s="134">
        <v>-236993</v>
      </c>
      <c r="E56" s="134">
        <v>-22427</v>
      </c>
      <c r="F56" s="134">
        <v>-203352</v>
      </c>
      <c r="G56" s="134">
        <v>-7976</v>
      </c>
      <c r="H56" s="134">
        <v>-3238</v>
      </c>
      <c r="I56" s="83">
        <v>282746</v>
      </c>
      <c r="J56" s="83">
        <v>31239</v>
      </c>
      <c r="K56" s="83">
        <v>206401</v>
      </c>
      <c r="L56" s="83">
        <v>40500</v>
      </c>
      <c r="M56" s="83">
        <v>4606</v>
      </c>
      <c r="O56" s="2">
        <v>1927</v>
      </c>
      <c r="P56" s="2">
        <v>46</v>
      </c>
      <c r="Q56" s="73">
        <v>655543</v>
      </c>
      <c r="R56" s="134">
        <v>-329409</v>
      </c>
      <c r="S56" s="134">
        <v>-36661</v>
      </c>
      <c r="T56" s="134">
        <v>-279458</v>
      </c>
      <c r="U56" s="134">
        <v>-3752</v>
      </c>
      <c r="V56" s="134">
        <v>-9538</v>
      </c>
      <c r="W56" s="73">
        <v>326134</v>
      </c>
      <c r="X56" s="73">
        <v>26896</v>
      </c>
      <c r="Y56" s="73">
        <v>270192</v>
      </c>
      <c r="Z56" s="73">
        <v>16325</v>
      </c>
      <c r="AA56" s="73">
        <v>12721</v>
      </c>
    </row>
    <row r="57" spans="1:27" x14ac:dyDescent="0.45">
      <c r="A57" s="82">
        <v>1882</v>
      </c>
      <c r="B57" s="82">
        <v>47</v>
      </c>
      <c r="C57" s="83">
        <v>516392</v>
      </c>
      <c r="D57" s="134">
        <v>-236852</v>
      </c>
      <c r="E57" s="134">
        <v>-22278</v>
      </c>
      <c r="F57" s="134">
        <v>-202685</v>
      </c>
      <c r="G57" s="134">
        <v>-8712</v>
      </c>
      <c r="H57" s="134">
        <v>-3177</v>
      </c>
      <c r="I57" s="83">
        <v>279540</v>
      </c>
      <c r="J57" s="83">
        <v>30491</v>
      </c>
      <c r="K57" s="83">
        <v>202559</v>
      </c>
      <c r="L57" s="83">
        <v>42054</v>
      </c>
      <c r="M57" s="83">
        <v>4436</v>
      </c>
      <c r="O57" s="2">
        <v>1926</v>
      </c>
      <c r="P57" s="2">
        <v>47</v>
      </c>
      <c r="Q57" s="73">
        <v>659147</v>
      </c>
      <c r="R57" s="134">
        <v>-329011</v>
      </c>
      <c r="S57" s="134">
        <v>-36043</v>
      </c>
      <c r="T57" s="134">
        <v>-279512</v>
      </c>
      <c r="U57" s="134">
        <v>-4156</v>
      </c>
      <c r="V57" s="134">
        <v>-9300</v>
      </c>
      <c r="W57" s="73">
        <v>330136</v>
      </c>
      <c r="X57" s="73">
        <v>27676</v>
      </c>
      <c r="Y57" s="73">
        <v>270978</v>
      </c>
      <c r="Z57" s="73">
        <v>18455</v>
      </c>
      <c r="AA57" s="73">
        <v>13027</v>
      </c>
    </row>
    <row r="58" spans="1:27" x14ac:dyDescent="0.45">
      <c r="A58" s="82">
        <v>1881</v>
      </c>
      <c r="B58" s="82">
        <v>48</v>
      </c>
      <c r="C58" s="83">
        <v>514974</v>
      </c>
      <c r="D58" s="134">
        <v>-236653</v>
      </c>
      <c r="E58" s="134">
        <v>-21346</v>
      </c>
      <c r="F58" s="134">
        <v>-202837</v>
      </c>
      <c r="G58" s="134">
        <v>-9335</v>
      </c>
      <c r="H58" s="134">
        <v>-3135</v>
      </c>
      <c r="I58" s="83">
        <v>278321</v>
      </c>
      <c r="J58" s="83">
        <v>30113</v>
      </c>
      <c r="K58" s="83">
        <v>200713</v>
      </c>
      <c r="L58" s="83">
        <v>43225</v>
      </c>
      <c r="M58" s="83">
        <v>4270</v>
      </c>
      <c r="O58" s="2">
        <v>1925</v>
      </c>
      <c r="P58" s="2">
        <v>48</v>
      </c>
      <c r="Q58" s="73">
        <v>657688</v>
      </c>
      <c r="R58" s="134">
        <v>-326717</v>
      </c>
      <c r="S58" s="134">
        <v>-36467</v>
      </c>
      <c r="T58" s="134">
        <v>-275862</v>
      </c>
      <c r="U58" s="134">
        <v>-4672</v>
      </c>
      <c r="V58" s="134">
        <v>-9716</v>
      </c>
      <c r="W58" s="73">
        <v>330971</v>
      </c>
      <c r="X58" s="73">
        <v>28161</v>
      </c>
      <c r="Y58" s="73">
        <v>269082</v>
      </c>
      <c r="Z58" s="73">
        <v>20759</v>
      </c>
      <c r="AA58" s="73">
        <v>12969</v>
      </c>
    </row>
    <row r="59" spans="1:27" x14ac:dyDescent="0.45">
      <c r="A59" s="82">
        <v>1880</v>
      </c>
      <c r="B59" s="82">
        <v>49</v>
      </c>
      <c r="C59" s="83">
        <v>496144</v>
      </c>
      <c r="D59" s="134">
        <v>-230116</v>
      </c>
      <c r="E59" s="134">
        <v>-22204</v>
      </c>
      <c r="F59" s="134">
        <v>-194848</v>
      </c>
      <c r="G59" s="134">
        <v>-10011</v>
      </c>
      <c r="H59" s="134">
        <v>-3053</v>
      </c>
      <c r="I59" s="83">
        <v>266028</v>
      </c>
      <c r="J59" s="83">
        <v>29986</v>
      </c>
      <c r="K59" s="83">
        <v>188715</v>
      </c>
      <c r="L59" s="83">
        <v>43309</v>
      </c>
      <c r="M59" s="83">
        <v>4018</v>
      </c>
      <c r="O59" s="2">
        <v>1924</v>
      </c>
      <c r="P59" s="2">
        <v>49</v>
      </c>
      <c r="Q59" s="73">
        <v>638949</v>
      </c>
      <c r="R59" s="134">
        <v>-314567</v>
      </c>
      <c r="S59" s="134">
        <v>-34229</v>
      </c>
      <c r="T59" s="134">
        <v>-266451</v>
      </c>
      <c r="U59" s="134">
        <v>-4890</v>
      </c>
      <c r="V59" s="134">
        <v>-8997</v>
      </c>
      <c r="W59" s="73">
        <v>324382</v>
      </c>
      <c r="X59" s="73">
        <v>27690</v>
      </c>
      <c r="Y59" s="73">
        <v>261077</v>
      </c>
      <c r="Z59" s="73">
        <v>22743</v>
      </c>
      <c r="AA59" s="73">
        <v>12872</v>
      </c>
    </row>
    <row r="60" spans="1:27" x14ac:dyDescent="0.45">
      <c r="A60" s="82">
        <v>1879</v>
      </c>
      <c r="B60" s="82">
        <v>50</v>
      </c>
      <c r="C60" s="83">
        <v>510220</v>
      </c>
      <c r="D60" s="134">
        <v>-239410</v>
      </c>
      <c r="E60" s="134">
        <v>-21607</v>
      </c>
      <c r="F60" s="134">
        <v>-203435</v>
      </c>
      <c r="G60" s="134">
        <v>-11280</v>
      </c>
      <c r="H60" s="134">
        <v>-3088</v>
      </c>
      <c r="I60" s="83">
        <v>270810</v>
      </c>
      <c r="J60" s="83">
        <v>28987</v>
      </c>
      <c r="K60" s="83">
        <v>192184</v>
      </c>
      <c r="L60" s="83">
        <v>45670</v>
      </c>
      <c r="M60" s="83">
        <v>3969</v>
      </c>
      <c r="O60" s="2">
        <v>1923</v>
      </c>
      <c r="P60" s="2">
        <v>50</v>
      </c>
      <c r="Q60" s="73">
        <v>638669</v>
      </c>
      <c r="R60" s="134">
        <v>-314113</v>
      </c>
      <c r="S60" s="134">
        <v>-31891</v>
      </c>
      <c r="T60" s="134">
        <v>-267670</v>
      </c>
      <c r="U60" s="134">
        <v>-5251</v>
      </c>
      <c r="V60" s="134">
        <v>-9301</v>
      </c>
      <c r="W60" s="73">
        <v>324556</v>
      </c>
      <c r="X60" s="73">
        <v>27661</v>
      </c>
      <c r="Y60" s="73">
        <v>258845</v>
      </c>
      <c r="Z60" s="73">
        <v>25288</v>
      </c>
      <c r="AA60" s="73">
        <v>12762</v>
      </c>
    </row>
    <row r="61" spans="1:27" x14ac:dyDescent="0.45">
      <c r="A61" s="82">
        <v>1878</v>
      </c>
      <c r="B61" s="82">
        <v>51</v>
      </c>
      <c r="C61" s="83">
        <v>503040</v>
      </c>
      <c r="D61" s="134">
        <v>-238394</v>
      </c>
      <c r="E61" s="134">
        <v>-21484</v>
      </c>
      <c r="F61" s="134">
        <v>-201767</v>
      </c>
      <c r="G61" s="134">
        <v>-12181</v>
      </c>
      <c r="H61" s="134">
        <v>-2962</v>
      </c>
      <c r="I61" s="83">
        <v>264646</v>
      </c>
      <c r="J61" s="83">
        <v>28568</v>
      </c>
      <c r="K61" s="83">
        <v>185542</v>
      </c>
      <c r="L61" s="83">
        <v>46734</v>
      </c>
      <c r="M61" s="83">
        <v>3802</v>
      </c>
      <c r="O61" s="2">
        <v>1922</v>
      </c>
      <c r="P61" s="2">
        <v>51</v>
      </c>
      <c r="Q61" s="73">
        <v>640890</v>
      </c>
      <c r="R61" s="134">
        <v>-313791</v>
      </c>
      <c r="S61" s="134">
        <v>-30989</v>
      </c>
      <c r="T61" s="134">
        <v>-267651</v>
      </c>
      <c r="U61" s="134">
        <v>-5949</v>
      </c>
      <c r="V61" s="134">
        <v>-9202</v>
      </c>
      <c r="W61" s="73">
        <v>327099</v>
      </c>
      <c r="X61" s="73">
        <v>26138</v>
      </c>
      <c r="Y61" s="73">
        <v>259049</v>
      </c>
      <c r="Z61" s="73">
        <v>28979</v>
      </c>
      <c r="AA61" s="73">
        <v>12933</v>
      </c>
    </row>
    <row r="62" spans="1:27" x14ac:dyDescent="0.45">
      <c r="A62" s="82">
        <v>1877</v>
      </c>
      <c r="B62" s="82">
        <v>52</v>
      </c>
      <c r="C62" s="83">
        <v>505592</v>
      </c>
      <c r="D62" s="134">
        <v>-240475</v>
      </c>
      <c r="E62" s="134">
        <v>-21542</v>
      </c>
      <c r="F62" s="134">
        <v>-202578</v>
      </c>
      <c r="G62" s="134">
        <v>-13422</v>
      </c>
      <c r="H62" s="134">
        <v>-2933</v>
      </c>
      <c r="I62" s="83">
        <v>265117</v>
      </c>
      <c r="J62" s="83">
        <v>28486</v>
      </c>
      <c r="K62" s="83">
        <v>183306</v>
      </c>
      <c r="L62" s="83">
        <v>49609</v>
      </c>
      <c r="M62" s="83">
        <v>3716</v>
      </c>
      <c r="O62" s="2">
        <v>1921</v>
      </c>
      <c r="P62" s="2">
        <v>52</v>
      </c>
      <c r="Q62" s="73">
        <v>655203</v>
      </c>
      <c r="R62" s="134">
        <v>-319977</v>
      </c>
      <c r="S62" s="134">
        <v>-29851</v>
      </c>
      <c r="T62" s="134">
        <v>-273871</v>
      </c>
      <c r="U62" s="134">
        <v>-6903</v>
      </c>
      <c r="V62" s="134">
        <v>-9352</v>
      </c>
      <c r="W62" s="73">
        <v>335226</v>
      </c>
      <c r="X62" s="73">
        <v>27367</v>
      </c>
      <c r="Y62" s="73">
        <v>261868</v>
      </c>
      <c r="Z62" s="73">
        <v>32386</v>
      </c>
      <c r="AA62" s="73">
        <v>13605</v>
      </c>
    </row>
    <row r="63" spans="1:27" x14ac:dyDescent="0.45">
      <c r="A63" s="82">
        <v>1876</v>
      </c>
      <c r="B63" s="82">
        <v>53</v>
      </c>
      <c r="C63" s="83">
        <v>515128</v>
      </c>
      <c r="D63" s="134">
        <v>-246535</v>
      </c>
      <c r="E63" s="134">
        <v>-21737</v>
      </c>
      <c r="F63" s="134">
        <v>-206775</v>
      </c>
      <c r="G63" s="134">
        <v>-15070</v>
      </c>
      <c r="H63" s="134">
        <v>-2953</v>
      </c>
      <c r="I63" s="83">
        <v>268593</v>
      </c>
      <c r="J63" s="83">
        <v>28972</v>
      </c>
      <c r="K63" s="83">
        <v>182923</v>
      </c>
      <c r="L63" s="83">
        <v>53069</v>
      </c>
      <c r="M63" s="83">
        <v>3629</v>
      </c>
      <c r="O63" s="2">
        <v>1920</v>
      </c>
      <c r="P63" s="2">
        <v>53</v>
      </c>
      <c r="Q63" s="73">
        <v>669804</v>
      </c>
      <c r="R63" s="134">
        <v>-328152</v>
      </c>
      <c r="S63" s="134">
        <v>-28779</v>
      </c>
      <c r="T63" s="134">
        <v>-281866</v>
      </c>
      <c r="U63" s="134">
        <v>-7795</v>
      </c>
      <c r="V63" s="134">
        <v>-9712</v>
      </c>
      <c r="W63" s="73">
        <v>341652</v>
      </c>
      <c r="X63" s="73">
        <v>27309</v>
      </c>
      <c r="Y63" s="73">
        <v>262602</v>
      </c>
      <c r="Z63" s="73">
        <v>37537</v>
      </c>
      <c r="AA63" s="73">
        <v>14204</v>
      </c>
    </row>
    <row r="64" spans="1:27" x14ac:dyDescent="0.45">
      <c r="A64" s="82">
        <v>1875</v>
      </c>
      <c r="B64" s="82">
        <v>54</v>
      </c>
      <c r="C64" s="83">
        <v>496935</v>
      </c>
      <c r="D64" s="134">
        <v>-239055</v>
      </c>
      <c r="E64" s="134">
        <v>-20857</v>
      </c>
      <c r="F64" s="134">
        <v>-199526</v>
      </c>
      <c r="G64" s="134">
        <v>-15870</v>
      </c>
      <c r="H64" s="134">
        <v>-2802</v>
      </c>
      <c r="I64" s="83">
        <v>257880</v>
      </c>
      <c r="J64" s="83">
        <v>28095</v>
      </c>
      <c r="K64" s="83">
        <v>172370</v>
      </c>
      <c r="L64" s="83">
        <v>54124</v>
      </c>
      <c r="M64" s="83">
        <v>3291</v>
      </c>
      <c r="O64" s="2">
        <v>1919</v>
      </c>
      <c r="P64" s="2">
        <v>54</v>
      </c>
      <c r="Q64" s="73">
        <v>403120</v>
      </c>
      <c r="R64" s="134">
        <v>-196859</v>
      </c>
      <c r="S64" s="134">
        <v>-17273</v>
      </c>
      <c r="T64" s="134">
        <v>-168430</v>
      </c>
      <c r="U64" s="134">
        <v>-5155</v>
      </c>
      <c r="V64" s="134">
        <v>-6001</v>
      </c>
      <c r="W64" s="73">
        <v>206261</v>
      </c>
      <c r="X64" s="73">
        <v>16781</v>
      </c>
      <c r="Y64" s="73">
        <v>155194</v>
      </c>
      <c r="Z64" s="73">
        <v>25452</v>
      </c>
      <c r="AA64" s="73">
        <v>8834</v>
      </c>
    </row>
    <row r="65" spans="1:27" x14ac:dyDescent="0.45">
      <c r="A65" s="82">
        <v>1874</v>
      </c>
      <c r="B65" s="82">
        <v>55</v>
      </c>
      <c r="C65" s="83">
        <v>487104</v>
      </c>
      <c r="D65" s="134">
        <v>-231845</v>
      </c>
      <c r="E65" s="134">
        <v>-19947</v>
      </c>
      <c r="F65" s="134">
        <v>-192567</v>
      </c>
      <c r="G65" s="134">
        <v>-16669</v>
      </c>
      <c r="H65" s="134">
        <v>-2662</v>
      </c>
      <c r="I65" s="83">
        <v>255259</v>
      </c>
      <c r="J65" s="83">
        <v>27138</v>
      </c>
      <c r="K65" s="83">
        <v>167578</v>
      </c>
      <c r="L65" s="83">
        <v>57390</v>
      </c>
      <c r="M65" s="83">
        <v>3153</v>
      </c>
      <c r="O65" s="2">
        <v>1918</v>
      </c>
      <c r="P65" s="2">
        <v>55</v>
      </c>
      <c r="Q65" s="73">
        <v>356410</v>
      </c>
      <c r="R65" s="134">
        <v>-172682</v>
      </c>
      <c r="S65" s="134">
        <v>-15073</v>
      </c>
      <c r="T65" s="134">
        <v>-147406</v>
      </c>
      <c r="U65" s="134">
        <v>-5005</v>
      </c>
      <c r="V65" s="134">
        <v>-5198</v>
      </c>
      <c r="W65" s="73">
        <v>183728</v>
      </c>
      <c r="X65" s="73">
        <v>14860</v>
      </c>
      <c r="Y65" s="73">
        <v>135800</v>
      </c>
      <c r="Z65" s="73">
        <v>25090</v>
      </c>
      <c r="AA65" s="73">
        <v>7978</v>
      </c>
    </row>
    <row r="66" spans="1:27" x14ac:dyDescent="0.45">
      <c r="A66" s="82">
        <v>1873</v>
      </c>
      <c r="B66" s="82">
        <v>56</v>
      </c>
      <c r="C66" s="83">
        <v>465562</v>
      </c>
      <c r="D66" s="134">
        <v>-222430</v>
      </c>
      <c r="E66" s="134">
        <v>-19291</v>
      </c>
      <c r="F66" s="134">
        <v>-183405</v>
      </c>
      <c r="G66" s="134">
        <v>-17220</v>
      </c>
      <c r="H66" s="134">
        <v>-2514</v>
      </c>
      <c r="I66" s="83">
        <v>243132</v>
      </c>
      <c r="J66" s="83">
        <v>25720</v>
      </c>
      <c r="K66" s="83">
        <v>155551</v>
      </c>
      <c r="L66" s="83">
        <v>58979</v>
      </c>
      <c r="M66" s="83">
        <v>2882</v>
      </c>
      <c r="O66" s="2">
        <v>1917</v>
      </c>
      <c r="P66" s="2">
        <v>56</v>
      </c>
      <c r="Q66" s="73">
        <v>314613</v>
      </c>
      <c r="R66" s="134">
        <v>-151160</v>
      </c>
      <c r="S66" s="134">
        <v>-13141</v>
      </c>
      <c r="T66" s="134">
        <v>-128821</v>
      </c>
      <c r="U66" s="134">
        <v>-4571</v>
      </c>
      <c r="V66" s="134">
        <v>-4627</v>
      </c>
      <c r="W66" s="73">
        <v>163453</v>
      </c>
      <c r="X66" s="73">
        <v>13256</v>
      </c>
      <c r="Y66" s="73">
        <v>118677</v>
      </c>
      <c r="Z66" s="73">
        <v>24449</v>
      </c>
      <c r="AA66" s="73">
        <v>7071</v>
      </c>
    </row>
    <row r="67" spans="1:27" x14ac:dyDescent="0.45">
      <c r="A67" s="82">
        <v>1872</v>
      </c>
      <c r="B67" s="82">
        <v>57</v>
      </c>
      <c r="C67" s="83">
        <v>476326</v>
      </c>
      <c r="D67" s="134">
        <v>-226136</v>
      </c>
      <c r="E67" s="134">
        <v>-19056</v>
      </c>
      <c r="F67" s="134">
        <v>-185959</v>
      </c>
      <c r="G67" s="134">
        <v>-18755</v>
      </c>
      <c r="H67" s="134">
        <v>-2366</v>
      </c>
      <c r="I67" s="83">
        <v>250190</v>
      </c>
      <c r="J67" s="83">
        <v>26504</v>
      </c>
      <c r="K67" s="83">
        <v>156541</v>
      </c>
      <c r="L67" s="83">
        <v>64226</v>
      </c>
      <c r="M67" s="83">
        <v>2919</v>
      </c>
      <c r="O67" s="2">
        <v>1916</v>
      </c>
      <c r="P67" s="2">
        <v>57</v>
      </c>
      <c r="Q67" s="73">
        <v>295227</v>
      </c>
      <c r="R67" s="134">
        <v>-141406</v>
      </c>
      <c r="S67" s="134">
        <v>-12491</v>
      </c>
      <c r="T67" s="134">
        <v>-119821</v>
      </c>
      <c r="U67" s="134">
        <v>-4773</v>
      </c>
      <c r="V67" s="134">
        <v>-4321</v>
      </c>
      <c r="W67" s="73">
        <v>153821</v>
      </c>
      <c r="X67" s="73">
        <v>12569</v>
      </c>
      <c r="Y67" s="73">
        <v>109379</v>
      </c>
      <c r="Z67" s="73">
        <v>25272</v>
      </c>
      <c r="AA67" s="73">
        <v>6601</v>
      </c>
    </row>
    <row r="68" spans="1:27" x14ac:dyDescent="0.45">
      <c r="A68" s="82">
        <v>1871</v>
      </c>
      <c r="B68" s="82">
        <v>58</v>
      </c>
      <c r="C68" s="83">
        <v>380269</v>
      </c>
      <c r="D68" s="134">
        <v>-182722</v>
      </c>
      <c r="E68" s="134">
        <v>-16309</v>
      </c>
      <c r="F68" s="134">
        <v>-147561</v>
      </c>
      <c r="G68" s="134">
        <v>-16973</v>
      </c>
      <c r="H68" s="134">
        <v>-1879</v>
      </c>
      <c r="I68" s="83">
        <v>197547</v>
      </c>
      <c r="J68" s="83">
        <v>21660</v>
      </c>
      <c r="K68" s="83">
        <v>120072</v>
      </c>
      <c r="L68" s="83">
        <v>53593</v>
      </c>
      <c r="M68" s="83">
        <v>2222</v>
      </c>
      <c r="O68" s="2">
        <v>1915</v>
      </c>
      <c r="P68" s="2">
        <v>58</v>
      </c>
      <c r="Q68" s="73">
        <v>366499</v>
      </c>
      <c r="R68" s="134">
        <v>-174296</v>
      </c>
      <c r="S68" s="134">
        <v>-15854</v>
      </c>
      <c r="T68" s="134">
        <v>-146705</v>
      </c>
      <c r="U68" s="134">
        <v>-6679</v>
      </c>
      <c r="V68" s="134">
        <v>-5058</v>
      </c>
      <c r="W68" s="73">
        <v>192203</v>
      </c>
      <c r="X68" s="73">
        <v>15975</v>
      </c>
      <c r="Y68" s="73">
        <v>133342</v>
      </c>
      <c r="Z68" s="73">
        <v>34875</v>
      </c>
      <c r="AA68" s="73">
        <v>8011</v>
      </c>
    </row>
    <row r="69" spans="1:27" x14ac:dyDescent="0.45">
      <c r="A69" s="82">
        <v>1870</v>
      </c>
      <c r="B69" s="82">
        <v>59</v>
      </c>
      <c r="C69" s="83">
        <v>420060</v>
      </c>
      <c r="D69" s="134">
        <v>-197996</v>
      </c>
      <c r="E69" s="134">
        <v>-17508</v>
      </c>
      <c r="F69" s="134">
        <v>-158630</v>
      </c>
      <c r="G69" s="134">
        <v>-20011</v>
      </c>
      <c r="H69" s="134">
        <v>-1847</v>
      </c>
      <c r="I69" s="83">
        <v>222064</v>
      </c>
      <c r="J69" s="83">
        <v>24999</v>
      </c>
      <c r="K69" s="83">
        <v>128851</v>
      </c>
      <c r="L69" s="83">
        <v>65842</v>
      </c>
      <c r="M69" s="83">
        <v>2372</v>
      </c>
      <c r="O69" s="2">
        <v>1914</v>
      </c>
      <c r="P69" s="2">
        <v>59</v>
      </c>
      <c r="Q69" s="73">
        <v>540764</v>
      </c>
      <c r="R69" s="134">
        <v>-253590</v>
      </c>
      <c r="S69" s="134">
        <v>-22533</v>
      </c>
      <c r="T69" s="134">
        <v>-213088</v>
      </c>
      <c r="U69" s="134">
        <v>-10566</v>
      </c>
      <c r="V69" s="134">
        <v>-7403</v>
      </c>
      <c r="W69" s="73">
        <v>287174</v>
      </c>
      <c r="X69" s="73">
        <v>23697</v>
      </c>
      <c r="Y69" s="73">
        <v>196778</v>
      </c>
      <c r="Z69" s="73">
        <v>55106</v>
      </c>
      <c r="AA69" s="73">
        <v>11593</v>
      </c>
    </row>
    <row r="70" spans="1:27" x14ac:dyDescent="0.45">
      <c r="A70" s="82">
        <v>1869</v>
      </c>
      <c r="B70" s="82">
        <v>60</v>
      </c>
      <c r="C70" s="83">
        <v>408465</v>
      </c>
      <c r="D70" s="134">
        <v>-191257</v>
      </c>
      <c r="E70" s="134">
        <v>-15952</v>
      </c>
      <c r="F70" s="134">
        <v>-152915</v>
      </c>
      <c r="G70" s="134">
        <v>-20634</v>
      </c>
      <c r="H70" s="134">
        <v>-1756</v>
      </c>
      <c r="I70" s="83">
        <v>217208</v>
      </c>
      <c r="J70" s="83">
        <v>23218</v>
      </c>
      <c r="K70" s="83">
        <v>123488</v>
      </c>
      <c r="L70" s="83">
        <v>68269</v>
      </c>
      <c r="M70" s="83">
        <v>2233</v>
      </c>
      <c r="O70" s="2">
        <v>1913</v>
      </c>
      <c r="P70" s="2">
        <v>60</v>
      </c>
      <c r="Q70" s="73">
        <v>544453</v>
      </c>
      <c r="R70" s="134">
        <v>-256597</v>
      </c>
      <c r="S70" s="134">
        <v>-22541</v>
      </c>
      <c r="T70" s="134">
        <v>-214471</v>
      </c>
      <c r="U70" s="134">
        <v>-12086</v>
      </c>
      <c r="V70" s="134">
        <v>-7499</v>
      </c>
      <c r="W70" s="73">
        <v>287856</v>
      </c>
      <c r="X70" s="73">
        <v>23801</v>
      </c>
      <c r="Y70" s="73">
        <v>193434</v>
      </c>
      <c r="Z70" s="73">
        <v>59344</v>
      </c>
      <c r="AA70" s="73">
        <v>11277</v>
      </c>
    </row>
    <row r="71" spans="1:27" x14ac:dyDescent="0.45">
      <c r="A71" s="82">
        <v>1868</v>
      </c>
      <c r="B71" s="82">
        <v>61</v>
      </c>
      <c r="C71" s="83">
        <v>381839</v>
      </c>
      <c r="D71" s="134">
        <v>-178218</v>
      </c>
      <c r="E71" s="134">
        <v>-15036</v>
      </c>
      <c r="F71" s="134">
        <v>-140517</v>
      </c>
      <c r="G71" s="134">
        <v>-20992</v>
      </c>
      <c r="H71" s="134">
        <v>-1673</v>
      </c>
      <c r="I71" s="83">
        <v>203621</v>
      </c>
      <c r="J71" s="83">
        <v>21794</v>
      </c>
      <c r="K71" s="83">
        <v>111722</v>
      </c>
      <c r="L71" s="83">
        <v>68093</v>
      </c>
      <c r="M71" s="83">
        <v>2012</v>
      </c>
      <c r="O71" s="2">
        <v>1912</v>
      </c>
      <c r="P71" s="2">
        <v>61</v>
      </c>
      <c r="Q71" s="73">
        <v>545808</v>
      </c>
      <c r="R71" s="134">
        <v>-255598</v>
      </c>
      <c r="S71" s="134">
        <v>-22989</v>
      </c>
      <c r="T71" s="134">
        <v>-212128</v>
      </c>
      <c r="U71" s="134">
        <v>-13024</v>
      </c>
      <c r="V71" s="134">
        <v>-7457</v>
      </c>
      <c r="W71" s="73">
        <v>290210</v>
      </c>
      <c r="X71" s="73">
        <v>24491</v>
      </c>
      <c r="Y71" s="73">
        <v>188912</v>
      </c>
      <c r="Z71" s="73">
        <v>65388</v>
      </c>
      <c r="AA71" s="73">
        <v>11419</v>
      </c>
    </row>
    <row r="72" spans="1:27" x14ac:dyDescent="0.45">
      <c r="A72" s="82">
        <v>1867</v>
      </c>
      <c r="B72" s="82">
        <v>62</v>
      </c>
      <c r="C72" s="83">
        <v>383640</v>
      </c>
      <c r="D72" s="134">
        <v>-179082</v>
      </c>
      <c r="E72" s="134">
        <v>-15116</v>
      </c>
      <c r="F72" s="134">
        <v>-138906</v>
      </c>
      <c r="G72" s="134">
        <v>-23467</v>
      </c>
      <c r="H72" s="134">
        <v>-1593</v>
      </c>
      <c r="I72" s="83">
        <v>204558</v>
      </c>
      <c r="J72" s="83">
        <v>21310</v>
      </c>
      <c r="K72" s="83">
        <v>108157</v>
      </c>
      <c r="L72" s="83">
        <v>73173</v>
      </c>
      <c r="M72" s="83">
        <v>1918</v>
      </c>
      <c r="O72" s="2">
        <v>1911</v>
      </c>
      <c r="P72" s="2">
        <v>62</v>
      </c>
      <c r="Q72" s="73">
        <v>506162</v>
      </c>
      <c r="R72" s="134">
        <v>-234719</v>
      </c>
      <c r="S72" s="134">
        <v>-20861</v>
      </c>
      <c r="T72" s="134">
        <v>-193209</v>
      </c>
      <c r="U72" s="134">
        <v>-13819</v>
      </c>
      <c r="V72" s="134">
        <v>-6830</v>
      </c>
      <c r="W72" s="73">
        <v>271443</v>
      </c>
      <c r="X72" s="73">
        <v>23128</v>
      </c>
      <c r="Y72" s="73">
        <v>171707</v>
      </c>
      <c r="Z72" s="73">
        <v>66163</v>
      </c>
      <c r="AA72" s="73">
        <v>10445</v>
      </c>
    </row>
    <row r="73" spans="1:27" x14ac:dyDescent="0.45">
      <c r="A73" s="82">
        <v>1866</v>
      </c>
      <c r="B73" s="82">
        <v>63</v>
      </c>
      <c r="C73" s="83">
        <v>379789</v>
      </c>
      <c r="D73" s="134">
        <v>-177428</v>
      </c>
      <c r="E73" s="134">
        <v>-15114</v>
      </c>
      <c r="F73" s="134">
        <v>-135945</v>
      </c>
      <c r="G73" s="134">
        <v>-24840</v>
      </c>
      <c r="H73" s="134">
        <v>-1529</v>
      </c>
      <c r="I73" s="83">
        <v>202361</v>
      </c>
      <c r="J73" s="83">
        <v>21281</v>
      </c>
      <c r="K73" s="83">
        <v>103153</v>
      </c>
      <c r="L73" s="83">
        <v>76084</v>
      </c>
      <c r="M73" s="83">
        <v>1843</v>
      </c>
      <c r="O73" s="2">
        <v>1910</v>
      </c>
      <c r="P73" s="2">
        <v>63</v>
      </c>
      <c r="Q73" s="73">
        <v>525209</v>
      </c>
      <c r="R73" s="134">
        <v>-241996</v>
      </c>
      <c r="S73" s="134">
        <v>-21405</v>
      </c>
      <c r="T73" s="134">
        <v>-197922</v>
      </c>
      <c r="U73" s="134">
        <v>-15918</v>
      </c>
      <c r="V73" s="134">
        <v>-6751</v>
      </c>
      <c r="W73" s="73">
        <v>283213</v>
      </c>
      <c r="X73" s="73">
        <v>24519</v>
      </c>
      <c r="Y73" s="73">
        <v>173361</v>
      </c>
      <c r="Z73" s="73">
        <v>74776</v>
      </c>
      <c r="AA73" s="73">
        <v>10557</v>
      </c>
    </row>
    <row r="74" spans="1:27" x14ac:dyDescent="0.45">
      <c r="A74" s="82">
        <v>1865</v>
      </c>
      <c r="B74" s="82">
        <v>64</v>
      </c>
      <c r="C74" s="83">
        <v>358194</v>
      </c>
      <c r="D74" s="134">
        <v>-165244</v>
      </c>
      <c r="E74" s="134">
        <v>-13875</v>
      </c>
      <c r="F74" s="134">
        <v>-124876</v>
      </c>
      <c r="G74" s="134">
        <v>-25158</v>
      </c>
      <c r="H74" s="134">
        <v>-1335</v>
      </c>
      <c r="I74" s="83">
        <v>192950</v>
      </c>
      <c r="J74" s="83">
        <v>20710</v>
      </c>
      <c r="K74" s="83">
        <v>92913</v>
      </c>
      <c r="L74" s="83">
        <v>77682</v>
      </c>
      <c r="M74" s="83">
        <v>1645</v>
      </c>
      <c r="O74" s="2">
        <v>1909</v>
      </c>
      <c r="P74" s="2">
        <v>64</v>
      </c>
      <c r="Q74" s="73">
        <v>511228</v>
      </c>
      <c r="R74" s="134">
        <v>-233109</v>
      </c>
      <c r="S74" s="134">
        <v>-20569</v>
      </c>
      <c r="T74" s="134">
        <v>-189165</v>
      </c>
      <c r="U74" s="134">
        <v>-16810</v>
      </c>
      <c r="V74" s="134">
        <v>-6565</v>
      </c>
      <c r="W74" s="73">
        <v>278119</v>
      </c>
      <c r="X74" s="73">
        <v>24230</v>
      </c>
      <c r="Y74" s="73">
        <v>164904</v>
      </c>
      <c r="Z74" s="73">
        <v>78773</v>
      </c>
      <c r="AA74" s="73">
        <v>10212</v>
      </c>
    </row>
    <row r="75" spans="1:27" x14ac:dyDescent="0.45">
      <c r="A75" s="82">
        <v>1864</v>
      </c>
      <c r="B75" s="82">
        <v>65</v>
      </c>
      <c r="C75" s="83">
        <v>345711</v>
      </c>
      <c r="D75" s="134">
        <v>-158070</v>
      </c>
      <c r="E75" s="134">
        <v>-13321</v>
      </c>
      <c r="F75" s="134">
        <v>-117739</v>
      </c>
      <c r="G75" s="134">
        <v>-25822</v>
      </c>
      <c r="H75" s="134">
        <v>-1188</v>
      </c>
      <c r="I75" s="83">
        <v>187641</v>
      </c>
      <c r="J75" s="83">
        <v>19512</v>
      </c>
      <c r="K75" s="83">
        <v>86605</v>
      </c>
      <c r="L75" s="83">
        <v>79980</v>
      </c>
      <c r="M75" s="83">
        <v>1544</v>
      </c>
      <c r="O75" s="2">
        <v>1908</v>
      </c>
      <c r="P75" s="2">
        <v>65</v>
      </c>
      <c r="Q75" s="73">
        <v>507269</v>
      </c>
      <c r="R75" s="134">
        <v>-229457</v>
      </c>
      <c r="S75" s="134">
        <v>-19844</v>
      </c>
      <c r="T75" s="134">
        <v>-184964</v>
      </c>
      <c r="U75" s="134">
        <v>-18475</v>
      </c>
      <c r="V75" s="134">
        <v>-6174</v>
      </c>
      <c r="W75" s="73">
        <v>277812</v>
      </c>
      <c r="X75" s="73">
        <v>25056</v>
      </c>
      <c r="Y75" s="73">
        <v>157157</v>
      </c>
      <c r="Z75" s="73">
        <v>85760</v>
      </c>
      <c r="AA75" s="73">
        <v>9839</v>
      </c>
    </row>
    <row r="76" spans="1:27" x14ac:dyDescent="0.45">
      <c r="A76" s="82">
        <v>1863</v>
      </c>
      <c r="B76" s="82">
        <v>66</v>
      </c>
      <c r="C76" s="83">
        <v>335546</v>
      </c>
      <c r="D76" s="134">
        <v>-153590</v>
      </c>
      <c r="E76" s="134">
        <v>-12446</v>
      </c>
      <c r="F76" s="134">
        <v>-113493</v>
      </c>
      <c r="G76" s="134">
        <v>-26559</v>
      </c>
      <c r="H76" s="134">
        <v>-1092</v>
      </c>
      <c r="I76" s="83">
        <v>181956</v>
      </c>
      <c r="J76" s="83">
        <v>18784</v>
      </c>
      <c r="K76" s="83">
        <v>79604</v>
      </c>
      <c r="L76" s="83">
        <v>82156</v>
      </c>
      <c r="M76" s="83">
        <v>1412</v>
      </c>
      <c r="O76" s="2">
        <v>1907</v>
      </c>
      <c r="P76" s="2">
        <v>66</v>
      </c>
      <c r="Q76" s="73">
        <v>482078</v>
      </c>
      <c r="R76" s="134">
        <v>-216423</v>
      </c>
      <c r="S76" s="134">
        <v>-18530</v>
      </c>
      <c r="T76" s="134">
        <v>-172953</v>
      </c>
      <c r="U76" s="134">
        <v>-19236</v>
      </c>
      <c r="V76" s="134">
        <v>-5704</v>
      </c>
      <c r="W76" s="73">
        <v>265655</v>
      </c>
      <c r="X76" s="73">
        <v>24308</v>
      </c>
      <c r="Y76" s="73">
        <v>144895</v>
      </c>
      <c r="Z76" s="73">
        <v>87165</v>
      </c>
      <c r="AA76" s="73">
        <v>9287</v>
      </c>
    </row>
    <row r="77" spans="1:27" x14ac:dyDescent="0.45">
      <c r="A77" s="82">
        <v>1862</v>
      </c>
      <c r="B77" s="82">
        <v>67</v>
      </c>
      <c r="C77" s="83">
        <v>317891</v>
      </c>
      <c r="D77" s="134">
        <v>-144047</v>
      </c>
      <c r="E77" s="134">
        <v>-11717</v>
      </c>
      <c r="F77" s="134">
        <v>-104360</v>
      </c>
      <c r="G77" s="134">
        <v>-26983</v>
      </c>
      <c r="H77" s="134">
        <v>-987</v>
      </c>
      <c r="I77" s="83">
        <v>173844</v>
      </c>
      <c r="J77" s="83">
        <v>18185</v>
      </c>
      <c r="K77" s="83">
        <v>72191</v>
      </c>
      <c r="L77" s="83">
        <v>82185</v>
      </c>
      <c r="M77" s="83">
        <v>1283</v>
      </c>
      <c r="O77" s="2">
        <v>1906</v>
      </c>
      <c r="P77" s="2">
        <v>67</v>
      </c>
      <c r="Q77" s="73">
        <v>477413</v>
      </c>
      <c r="R77" s="134">
        <v>-212047</v>
      </c>
      <c r="S77" s="134">
        <v>-17606</v>
      </c>
      <c r="T77" s="134">
        <v>-168076</v>
      </c>
      <c r="U77" s="134">
        <v>-20832</v>
      </c>
      <c r="V77" s="134">
        <v>-5533</v>
      </c>
      <c r="W77" s="73">
        <v>265366</v>
      </c>
      <c r="X77" s="73">
        <v>24906</v>
      </c>
      <c r="Y77" s="73">
        <v>137861</v>
      </c>
      <c r="Z77" s="73">
        <v>93804</v>
      </c>
      <c r="AA77" s="73">
        <v>8795</v>
      </c>
    </row>
    <row r="78" spans="1:27" x14ac:dyDescent="0.45">
      <c r="A78" s="82">
        <v>1861</v>
      </c>
      <c r="B78" s="82">
        <v>68</v>
      </c>
      <c r="C78" s="83">
        <v>303197</v>
      </c>
      <c r="D78" s="134">
        <v>-134893</v>
      </c>
      <c r="E78" s="134">
        <v>-10641</v>
      </c>
      <c r="F78" s="134">
        <v>-96173</v>
      </c>
      <c r="G78" s="134">
        <v>-27188</v>
      </c>
      <c r="H78" s="134">
        <v>-891</v>
      </c>
      <c r="I78" s="83">
        <v>168304</v>
      </c>
      <c r="J78" s="83">
        <v>17474</v>
      </c>
      <c r="K78" s="83">
        <v>65993</v>
      </c>
      <c r="L78" s="83">
        <v>83636</v>
      </c>
      <c r="M78" s="83">
        <v>1201</v>
      </c>
      <c r="O78" s="2">
        <v>1905</v>
      </c>
      <c r="P78" s="2">
        <v>68</v>
      </c>
      <c r="Q78" s="73">
        <v>463753</v>
      </c>
      <c r="R78" s="134">
        <v>-204301</v>
      </c>
      <c r="S78" s="134">
        <v>-16783</v>
      </c>
      <c r="T78" s="134">
        <v>-160416</v>
      </c>
      <c r="U78" s="134">
        <v>-22002</v>
      </c>
      <c r="V78" s="134">
        <v>-5100</v>
      </c>
      <c r="W78" s="73">
        <v>259452</v>
      </c>
      <c r="X78" s="73">
        <v>24775</v>
      </c>
      <c r="Y78" s="73">
        <v>128025</v>
      </c>
      <c r="Z78" s="73">
        <v>98352</v>
      </c>
      <c r="AA78" s="73">
        <v>8300</v>
      </c>
    </row>
    <row r="79" spans="1:27" x14ac:dyDescent="0.45">
      <c r="A79" s="82">
        <v>1860</v>
      </c>
      <c r="B79" s="82">
        <v>69</v>
      </c>
      <c r="C79" s="83">
        <v>289887</v>
      </c>
      <c r="D79" s="134">
        <v>-132367</v>
      </c>
      <c r="E79" s="134">
        <v>-10619</v>
      </c>
      <c r="F79" s="134">
        <v>-91745</v>
      </c>
      <c r="G79" s="134">
        <v>-29113</v>
      </c>
      <c r="H79" s="134">
        <v>-890</v>
      </c>
      <c r="I79" s="83">
        <v>157520</v>
      </c>
      <c r="J79" s="83">
        <v>16446</v>
      </c>
      <c r="K79" s="83">
        <v>58013</v>
      </c>
      <c r="L79" s="83">
        <v>81951</v>
      </c>
      <c r="M79" s="83">
        <v>1110</v>
      </c>
      <c r="O79" s="2">
        <v>1904</v>
      </c>
      <c r="P79" s="2">
        <v>69</v>
      </c>
      <c r="Q79" s="73">
        <v>448720</v>
      </c>
      <c r="R79" s="134">
        <v>-194137</v>
      </c>
      <c r="S79" s="134">
        <v>-15917</v>
      </c>
      <c r="T79" s="134">
        <v>-150905</v>
      </c>
      <c r="U79" s="134">
        <v>-22820</v>
      </c>
      <c r="V79" s="134">
        <v>-4495</v>
      </c>
      <c r="W79" s="73">
        <v>254583</v>
      </c>
      <c r="X79" s="73">
        <v>24793</v>
      </c>
      <c r="Y79" s="73">
        <v>119471</v>
      </c>
      <c r="Z79" s="73">
        <v>102596</v>
      </c>
      <c r="AA79" s="73">
        <v>7723</v>
      </c>
    </row>
    <row r="80" spans="1:27" x14ac:dyDescent="0.45">
      <c r="A80" s="82">
        <v>1859</v>
      </c>
      <c r="B80" s="82">
        <v>70</v>
      </c>
      <c r="C80" s="83">
        <v>274919</v>
      </c>
      <c r="D80" s="134">
        <v>-121414</v>
      </c>
      <c r="E80" s="134">
        <v>-9252</v>
      </c>
      <c r="F80" s="134">
        <v>-83808</v>
      </c>
      <c r="G80" s="134">
        <v>-27586</v>
      </c>
      <c r="H80" s="134">
        <v>-768</v>
      </c>
      <c r="I80" s="83">
        <v>153505</v>
      </c>
      <c r="J80" s="83">
        <v>15896</v>
      </c>
      <c r="K80" s="83">
        <v>53778</v>
      </c>
      <c r="L80" s="83">
        <v>82738</v>
      </c>
      <c r="M80" s="83">
        <v>1093</v>
      </c>
      <c r="O80" s="2">
        <v>1903</v>
      </c>
      <c r="P80" s="2">
        <v>70</v>
      </c>
      <c r="Q80" s="73">
        <v>432953</v>
      </c>
      <c r="R80" s="134">
        <v>-185302</v>
      </c>
      <c r="S80" s="134">
        <v>-14756</v>
      </c>
      <c r="T80" s="134">
        <v>-142441</v>
      </c>
      <c r="U80" s="134">
        <v>-24075</v>
      </c>
      <c r="V80" s="134">
        <v>-4030</v>
      </c>
      <c r="W80" s="73">
        <v>247651</v>
      </c>
      <c r="X80" s="73">
        <v>24429</v>
      </c>
      <c r="Y80" s="73">
        <v>109284</v>
      </c>
      <c r="Z80" s="73">
        <v>106884</v>
      </c>
      <c r="AA80" s="73">
        <v>7054</v>
      </c>
    </row>
    <row r="81" spans="1:27" x14ac:dyDescent="0.45">
      <c r="A81" s="82">
        <v>1858</v>
      </c>
      <c r="B81" s="82">
        <v>71</v>
      </c>
      <c r="C81" s="83">
        <v>240291</v>
      </c>
      <c r="D81" s="134">
        <v>-105315</v>
      </c>
      <c r="E81" s="134">
        <v>-8039</v>
      </c>
      <c r="F81" s="134">
        <v>-70518</v>
      </c>
      <c r="G81" s="134">
        <v>-26152</v>
      </c>
      <c r="H81" s="134">
        <v>-606</v>
      </c>
      <c r="I81" s="83">
        <v>134976</v>
      </c>
      <c r="J81" s="83">
        <v>14394</v>
      </c>
      <c r="K81" s="83">
        <v>43661</v>
      </c>
      <c r="L81" s="83">
        <v>76054</v>
      </c>
      <c r="M81" s="83">
        <v>867</v>
      </c>
      <c r="O81" s="2">
        <v>1902</v>
      </c>
      <c r="P81" s="2">
        <v>71</v>
      </c>
      <c r="Q81" s="73">
        <v>426005</v>
      </c>
      <c r="R81" s="134">
        <v>-179631</v>
      </c>
      <c r="S81" s="134">
        <v>-13808</v>
      </c>
      <c r="T81" s="134">
        <v>-134898</v>
      </c>
      <c r="U81" s="134">
        <v>-27219</v>
      </c>
      <c r="V81" s="134">
        <v>-3706</v>
      </c>
      <c r="W81" s="73">
        <v>246374</v>
      </c>
      <c r="X81" s="73">
        <v>24442</v>
      </c>
      <c r="Y81" s="73">
        <v>102120</v>
      </c>
      <c r="Z81" s="73">
        <v>113097</v>
      </c>
      <c r="AA81" s="73">
        <v>6715</v>
      </c>
    </row>
    <row r="82" spans="1:27" x14ac:dyDescent="0.45">
      <c r="A82" s="82">
        <v>1857</v>
      </c>
      <c r="B82" s="82">
        <v>72</v>
      </c>
      <c r="C82" s="83">
        <v>216151</v>
      </c>
      <c r="D82" s="134">
        <v>-93575</v>
      </c>
      <c r="E82" s="134">
        <v>-6754</v>
      </c>
      <c r="F82" s="134">
        <v>-60161</v>
      </c>
      <c r="G82" s="134">
        <v>-26153</v>
      </c>
      <c r="H82" s="134">
        <v>-507</v>
      </c>
      <c r="I82" s="83">
        <v>122576</v>
      </c>
      <c r="J82" s="83">
        <v>12390</v>
      </c>
      <c r="K82" s="83">
        <v>35271</v>
      </c>
      <c r="L82" s="83">
        <v>74240</v>
      </c>
      <c r="M82" s="83">
        <v>675</v>
      </c>
      <c r="O82" s="2">
        <v>1901</v>
      </c>
      <c r="P82" s="2">
        <v>72</v>
      </c>
      <c r="Q82" s="73">
        <v>404202</v>
      </c>
      <c r="R82" s="134">
        <v>-166967</v>
      </c>
      <c r="S82" s="134">
        <v>-12536</v>
      </c>
      <c r="T82" s="134">
        <v>-124578</v>
      </c>
      <c r="U82" s="134">
        <v>-26658</v>
      </c>
      <c r="V82" s="134">
        <v>-3195</v>
      </c>
      <c r="W82" s="73">
        <v>237235</v>
      </c>
      <c r="X82" s="73">
        <v>24136</v>
      </c>
      <c r="Y82" s="73">
        <v>90752</v>
      </c>
      <c r="Z82" s="73">
        <v>115925</v>
      </c>
      <c r="AA82" s="73">
        <v>6422</v>
      </c>
    </row>
    <row r="83" spans="1:27" x14ac:dyDescent="0.45">
      <c r="A83" s="82">
        <v>1856</v>
      </c>
      <c r="B83" s="82">
        <v>73</v>
      </c>
      <c r="C83" s="83">
        <v>208270</v>
      </c>
      <c r="D83" s="134">
        <v>-90072</v>
      </c>
      <c r="E83" s="134">
        <v>-6460</v>
      </c>
      <c r="F83" s="134">
        <v>-56209</v>
      </c>
      <c r="G83" s="134">
        <v>-26923</v>
      </c>
      <c r="H83" s="134">
        <v>-480</v>
      </c>
      <c r="I83" s="83">
        <v>118198</v>
      </c>
      <c r="J83" s="83">
        <v>11850</v>
      </c>
      <c r="K83" s="83">
        <v>31421</v>
      </c>
      <c r="L83" s="83">
        <v>74273</v>
      </c>
      <c r="M83" s="83">
        <v>654</v>
      </c>
      <c r="O83" s="2">
        <v>1900</v>
      </c>
      <c r="P83" s="2">
        <v>73</v>
      </c>
      <c r="Q83" s="73">
        <v>367768</v>
      </c>
      <c r="R83" s="134">
        <v>-148971</v>
      </c>
      <c r="S83" s="134">
        <v>-10797</v>
      </c>
      <c r="T83" s="134">
        <v>-109122</v>
      </c>
      <c r="U83" s="134">
        <v>-26278</v>
      </c>
      <c r="V83" s="134">
        <v>-2774</v>
      </c>
      <c r="W83" s="73">
        <v>218797</v>
      </c>
      <c r="X83" s="73">
        <v>22544</v>
      </c>
      <c r="Y83" s="73">
        <v>76975</v>
      </c>
      <c r="Z83" s="73">
        <v>113622</v>
      </c>
      <c r="AA83" s="73">
        <v>5656</v>
      </c>
    </row>
    <row r="84" spans="1:27" x14ac:dyDescent="0.45">
      <c r="A84" s="82">
        <v>1855</v>
      </c>
      <c r="B84" s="82">
        <v>74</v>
      </c>
      <c r="C84" s="83">
        <v>182057</v>
      </c>
      <c r="D84" s="134">
        <v>-78350</v>
      </c>
      <c r="E84" s="134">
        <v>-5295</v>
      </c>
      <c r="F84" s="134">
        <v>-47609</v>
      </c>
      <c r="G84" s="134">
        <v>-25093</v>
      </c>
      <c r="H84" s="134">
        <v>-353</v>
      </c>
      <c r="I84" s="83">
        <v>103707</v>
      </c>
      <c r="J84" s="83">
        <v>10278</v>
      </c>
      <c r="K84" s="83">
        <v>24807</v>
      </c>
      <c r="L84" s="83">
        <v>68159</v>
      </c>
      <c r="M84" s="83">
        <v>463</v>
      </c>
      <c r="O84" s="2">
        <v>1899</v>
      </c>
      <c r="P84" s="2">
        <v>74</v>
      </c>
      <c r="Q84" s="73">
        <v>344283</v>
      </c>
      <c r="R84" s="134">
        <v>-136237</v>
      </c>
      <c r="S84" s="134">
        <v>-9252</v>
      </c>
      <c r="T84" s="134">
        <v>-98380</v>
      </c>
      <c r="U84" s="134">
        <v>-26175</v>
      </c>
      <c r="V84" s="134">
        <v>-2430</v>
      </c>
      <c r="W84" s="73">
        <v>208046</v>
      </c>
      <c r="X84" s="73">
        <v>21930</v>
      </c>
      <c r="Y84" s="73">
        <v>68081</v>
      </c>
      <c r="Z84" s="73">
        <v>112984</v>
      </c>
      <c r="AA84" s="73">
        <v>5051</v>
      </c>
    </row>
    <row r="85" spans="1:27" x14ac:dyDescent="0.45">
      <c r="A85" s="82">
        <v>1854</v>
      </c>
      <c r="B85" s="82">
        <v>75</v>
      </c>
      <c r="C85" s="83">
        <v>166881</v>
      </c>
      <c r="D85" s="134">
        <v>-70321</v>
      </c>
      <c r="E85" s="134">
        <v>-4703</v>
      </c>
      <c r="F85" s="134">
        <v>-41197</v>
      </c>
      <c r="G85" s="134">
        <v>-24097</v>
      </c>
      <c r="H85" s="134">
        <v>-324</v>
      </c>
      <c r="I85" s="83">
        <v>96560</v>
      </c>
      <c r="J85" s="83">
        <v>9689</v>
      </c>
      <c r="K85" s="83">
        <v>20841</v>
      </c>
      <c r="L85" s="83">
        <v>65590</v>
      </c>
      <c r="M85" s="83">
        <v>440</v>
      </c>
      <c r="O85" s="2">
        <v>1898</v>
      </c>
      <c r="P85" s="2">
        <v>75</v>
      </c>
      <c r="Q85" s="73">
        <v>315040</v>
      </c>
      <c r="R85" s="134">
        <v>-119186</v>
      </c>
      <c r="S85" s="134">
        <v>-7949</v>
      </c>
      <c r="T85" s="134">
        <v>-83923</v>
      </c>
      <c r="U85" s="134">
        <v>-25380</v>
      </c>
      <c r="V85" s="134">
        <v>-1934</v>
      </c>
      <c r="W85" s="73">
        <v>195854</v>
      </c>
      <c r="X85" s="73">
        <v>21192</v>
      </c>
      <c r="Y85" s="73">
        <v>57973</v>
      </c>
      <c r="Z85" s="73">
        <v>112212</v>
      </c>
      <c r="AA85" s="73">
        <v>4477</v>
      </c>
    </row>
    <row r="86" spans="1:27" x14ac:dyDescent="0.45">
      <c r="A86" s="82">
        <v>1853</v>
      </c>
      <c r="B86" s="82">
        <v>76</v>
      </c>
      <c r="C86" s="83">
        <v>154341</v>
      </c>
      <c r="D86" s="134">
        <v>-64111</v>
      </c>
      <c r="E86" s="134">
        <v>-4265</v>
      </c>
      <c r="F86" s="134">
        <v>-36291</v>
      </c>
      <c r="G86" s="134">
        <v>-23317</v>
      </c>
      <c r="H86" s="134">
        <v>-238</v>
      </c>
      <c r="I86" s="83">
        <v>90230</v>
      </c>
      <c r="J86" s="83">
        <v>8792</v>
      </c>
      <c r="K86" s="83">
        <v>18296</v>
      </c>
      <c r="L86" s="83">
        <v>62760</v>
      </c>
      <c r="M86" s="83">
        <v>382</v>
      </c>
      <c r="O86" s="2">
        <v>1897</v>
      </c>
      <c r="P86" s="2">
        <v>76</v>
      </c>
      <c r="Q86" s="73">
        <v>294239</v>
      </c>
      <c r="R86" s="134">
        <v>-107146</v>
      </c>
      <c r="S86" s="134">
        <v>-6849</v>
      </c>
      <c r="T86" s="134">
        <v>-73535</v>
      </c>
      <c r="U86" s="134">
        <v>-25111</v>
      </c>
      <c r="V86" s="134">
        <v>-1651</v>
      </c>
      <c r="W86" s="73">
        <v>187093</v>
      </c>
      <c r="X86" s="73">
        <v>20693</v>
      </c>
      <c r="Y86" s="73">
        <v>50473</v>
      </c>
      <c r="Z86" s="73">
        <v>111785</v>
      </c>
      <c r="AA86" s="73">
        <v>4142</v>
      </c>
    </row>
    <row r="87" spans="1:27" x14ac:dyDescent="0.45">
      <c r="A87" s="82">
        <v>1852</v>
      </c>
      <c r="B87" s="82">
        <v>77</v>
      </c>
      <c r="C87" s="83">
        <v>143963</v>
      </c>
      <c r="D87" s="134">
        <v>-59992</v>
      </c>
      <c r="E87" s="134">
        <v>-3831</v>
      </c>
      <c r="F87" s="134">
        <v>-32560</v>
      </c>
      <c r="G87" s="134">
        <v>-23393</v>
      </c>
      <c r="H87" s="134">
        <v>-208</v>
      </c>
      <c r="I87" s="83">
        <v>83971</v>
      </c>
      <c r="J87" s="83">
        <v>7923</v>
      </c>
      <c r="K87" s="83">
        <v>15786</v>
      </c>
      <c r="L87" s="83">
        <v>59935</v>
      </c>
      <c r="M87" s="83">
        <v>327</v>
      </c>
      <c r="O87" s="2">
        <v>1896</v>
      </c>
      <c r="P87" s="2">
        <v>77</v>
      </c>
      <c r="Q87" s="73">
        <v>272444</v>
      </c>
      <c r="R87" s="134">
        <v>-94267</v>
      </c>
      <c r="S87" s="134">
        <v>-5924</v>
      </c>
      <c r="T87" s="134">
        <v>-63313</v>
      </c>
      <c r="U87" s="134">
        <v>-23613</v>
      </c>
      <c r="V87" s="134">
        <v>-1417</v>
      </c>
      <c r="W87" s="73">
        <v>178177</v>
      </c>
      <c r="X87" s="73">
        <v>20220</v>
      </c>
      <c r="Y87" s="73">
        <v>43602</v>
      </c>
      <c r="Z87" s="73">
        <v>110652</v>
      </c>
      <c r="AA87" s="73">
        <v>3703</v>
      </c>
    </row>
    <row r="88" spans="1:27" x14ac:dyDescent="0.45">
      <c r="A88" s="82">
        <v>1851</v>
      </c>
      <c r="B88" s="82">
        <v>78</v>
      </c>
      <c r="C88" s="83">
        <v>128272</v>
      </c>
      <c r="D88" s="134">
        <v>-51892</v>
      </c>
      <c r="E88" s="134">
        <v>-3264</v>
      </c>
      <c r="F88" s="134">
        <v>-26779</v>
      </c>
      <c r="G88" s="134">
        <v>-21702</v>
      </c>
      <c r="H88" s="134">
        <v>-147</v>
      </c>
      <c r="I88" s="83">
        <v>76380</v>
      </c>
      <c r="J88" s="83">
        <v>7939</v>
      </c>
      <c r="K88" s="83">
        <v>13037</v>
      </c>
      <c r="L88" s="83">
        <v>55112</v>
      </c>
      <c r="M88" s="83">
        <v>292</v>
      </c>
      <c r="O88" s="2">
        <v>1895</v>
      </c>
      <c r="P88" s="2">
        <v>78</v>
      </c>
      <c r="Q88" s="73">
        <v>231049</v>
      </c>
      <c r="R88" s="134">
        <v>-74183</v>
      </c>
      <c r="S88" s="134">
        <v>-4569</v>
      </c>
      <c r="T88" s="134">
        <v>-48401</v>
      </c>
      <c r="U88" s="134">
        <v>-20186</v>
      </c>
      <c r="V88" s="134">
        <v>-1027</v>
      </c>
      <c r="W88" s="73">
        <v>156866</v>
      </c>
      <c r="X88" s="73">
        <v>17853</v>
      </c>
      <c r="Y88" s="73">
        <v>34207</v>
      </c>
      <c r="Z88" s="73">
        <v>101548</v>
      </c>
      <c r="AA88" s="73">
        <v>3258</v>
      </c>
    </row>
    <row r="89" spans="1:27" x14ac:dyDescent="0.45">
      <c r="A89" s="82">
        <v>1850</v>
      </c>
      <c r="B89" s="82">
        <v>79</v>
      </c>
      <c r="C89" s="83">
        <v>112097</v>
      </c>
      <c r="D89" s="134">
        <v>-44563</v>
      </c>
      <c r="E89" s="134">
        <v>-2850</v>
      </c>
      <c r="F89" s="134">
        <v>-21433</v>
      </c>
      <c r="G89" s="134">
        <v>-20160</v>
      </c>
      <c r="H89" s="134">
        <v>-120</v>
      </c>
      <c r="I89" s="83">
        <v>67534</v>
      </c>
      <c r="J89" s="83">
        <v>6514</v>
      </c>
      <c r="K89" s="83">
        <v>9827</v>
      </c>
      <c r="L89" s="83">
        <v>50998</v>
      </c>
      <c r="M89" s="83">
        <v>195</v>
      </c>
      <c r="O89" s="2">
        <v>1894</v>
      </c>
      <c r="P89" s="2">
        <v>79</v>
      </c>
      <c r="Q89" s="73">
        <v>215942</v>
      </c>
      <c r="R89" s="134">
        <v>-67239</v>
      </c>
      <c r="S89" s="134">
        <v>-3993</v>
      </c>
      <c r="T89" s="134">
        <v>-42947</v>
      </c>
      <c r="U89" s="134">
        <v>-19454</v>
      </c>
      <c r="V89" s="134">
        <v>-845</v>
      </c>
      <c r="W89" s="73">
        <v>148703</v>
      </c>
      <c r="X89" s="73">
        <v>17056</v>
      </c>
      <c r="Y89" s="73">
        <v>29092</v>
      </c>
      <c r="Z89" s="73">
        <v>99692</v>
      </c>
      <c r="AA89" s="73">
        <v>2863</v>
      </c>
    </row>
    <row r="90" spans="1:27" x14ac:dyDescent="0.45">
      <c r="A90" s="82">
        <v>1849</v>
      </c>
      <c r="B90" s="82">
        <v>80</v>
      </c>
      <c r="C90" s="83">
        <v>95138</v>
      </c>
      <c r="D90" s="134">
        <v>-35366</v>
      </c>
      <c r="E90" s="134">
        <v>-2120</v>
      </c>
      <c r="F90" s="134">
        <v>-16173</v>
      </c>
      <c r="G90" s="134">
        <v>-16975</v>
      </c>
      <c r="H90" s="134">
        <v>-98</v>
      </c>
      <c r="I90" s="83">
        <v>59772</v>
      </c>
      <c r="J90" s="83">
        <v>5794</v>
      </c>
      <c r="K90" s="83">
        <v>7717</v>
      </c>
      <c r="L90" s="83">
        <v>46081</v>
      </c>
      <c r="M90" s="83">
        <v>180</v>
      </c>
      <c r="O90" s="2">
        <v>1893</v>
      </c>
      <c r="P90" s="2">
        <v>80</v>
      </c>
      <c r="Q90" s="73">
        <v>197745</v>
      </c>
      <c r="R90" s="134">
        <v>-60373</v>
      </c>
      <c r="S90" s="134">
        <v>-3574</v>
      </c>
      <c r="T90" s="134">
        <v>-37473</v>
      </c>
      <c r="U90" s="134">
        <v>-18516</v>
      </c>
      <c r="V90" s="134">
        <v>-810</v>
      </c>
      <c r="W90" s="73">
        <v>137372</v>
      </c>
      <c r="X90" s="73">
        <v>15510</v>
      </c>
      <c r="Y90" s="73">
        <v>23524</v>
      </c>
      <c r="Z90" s="73">
        <v>95667</v>
      </c>
      <c r="AA90" s="73">
        <v>2671</v>
      </c>
    </row>
    <row r="91" spans="1:27" x14ac:dyDescent="0.45">
      <c r="A91" s="82">
        <v>1848</v>
      </c>
      <c r="B91" s="82">
        <v>81</v>
      </c>
      <c r="C91" s="83">
        <v>77684</v>
      </c>
      <c r="D91" s="134">
        <v>-29574</v>
      </c>
      <c r="E91" s="134">
        <v>-1815</v>
      </c>
      <c r="F91" s="134">
        <v>-12643</v>
      </c>
      <c r="G91" s="134">
        <v>-15040</v>
      </c>
      <c r="H91" s="134">
        <v>-76</v>
      </c>
      <c r="I91" s="83">
        <v>48110</v>
      </c>
      <c r="J91" s="83">
        <v>4629</v>
      </c>
      <c r="K91" s="83">
        <v>5553</v>
      </c>
      <c r="L91" s="83">
        <v>37785</v>
      </c>
      <c r="M91" s="83">
        <v>143</v>
      </c>
      <c r="O91" s="2">
        <v>1892</v>
      </c>
      <c r="P91" s="2">
        <v>81</v>
      </c>
      <c r="Q91" s="73">
        <v>170474</v>
      </c>
      <c r="R91" s="134">
        <v>-50751</v>
      </c>
      <c r="S91" s="134">
        <v>-2876</v>
      </c>
      <c r="T91" s="134">
        <v>-30534</v>
      </c>
      <c r="U91" s="134">
        <v>-16727</v>
      </c>
      <c r="V91" s="134">
        <v>-614</v>
      </c>
      <c r="W91" s="73">
        <v>119723</v>
      </c>
      <c r="X91" s="73">
        <v>13616</v>
      </c>
      <c r="Y91" s="73">
        <v>17812</v>
      </c>
      <c r="Z91" s="73">
        <v>86056</v>
      </c>
      <c r="AA91" s="73">
        <v>2239</v>
      </c>
    </row>
    <row r="92" spans="1:27" x14ac:dyDescent="0.45">
      <c r="A92" s="82">
        <v>1847</v>
      </c>
      <c r="B92" s="82">
        <v>82</v>
      </c>
      <c r="C92" s="83">
        <v>60632</v>
      </c>
      <c r="D92" s="134">
        <v>-22208</v>
      </c>
      <c r="E92" s="134">
        <v>-1393</v>
      </c>
      <c r="F92" s="134">
        <v>-8942</v>
      </c>
      <c r="G92" s="134">
        <v>-11813</v>
      </c>
      <c r="H92" s="134">
        <v>-60</v>
      </c>
      <c r="I92" s="83">
        <v>38424</v>
      </c>
      <c r="J92" s="83">
        <v>3627</v>
      </c>
      <c r="K92" s="83">
        <v>3968</v>
      </c>
      <c r="L92" s="83">
        <v>30707</v>
      </c>
      <c r="M92" s="83">
        <v>122</v>
      </c>
      <c r="O92" s="2">
        <v>1891</v>
      </c>
      <c r="P92" s="2">
        <v>82</v>
      </c>
      <c r="Q92" s="73">
        <v>153909</v>
      </c>
      <c r="R92" s="134">
        <v>-46069</v>
      </c>
      <c r="S92" s="134">
        <v>-2620</v>
      </c>
      <c r="T92" s="134">
        <v>-26779</v>
      </c>
      <c r="U92" s="134">
        <v>-16149</v>
      </c>
      <c r="V92" s="134">
        <v>-521</v>
      </c>
      <c r="W92" s="73">
        <v>107840</v>
      </c>
      <c r="X92" s="73">
        <v>12222</v>
      </c>
      <c r="Y92" s="73">
        <v>13538</v>
      </c>
      <c r="Z92" s="73">
        <v>80100</v>
      </c>
      <c r="AA92" s="73">
        <v>1980</v>
      </c>
    </row>
    <row r="93" spans="1:27" x14ac:dyDescent="0.45">
      <c r="A93" s="82">
        <v>1846</v>
      </c>
      <c r="B93" s="82">
        <v>83</v>
      </c>
      <c r="C93" s="83">
        <v>52590</v>
      </c>
      <c r="D93" s="134">
        <v>-19108</v>
      </c>
      <c r="E93" s="134">
        <v>-1157</v>
      </c>
      <c r="F93" s="134">
        <v>-7240</v>
      </c>
      <c r="G93" s="134">
        <v>-10677</v>
      </c>
      <c r="H93" s="134">
        <v>-34</v>
      </c>
      <c r="I93" s="83">
        <v>33482</v>
      </c>
      <c r="J93" s="83">
        <v>3174</v>
      </c>
      <c r="K93" s="83">
        <v>3253</v>
      </c>
      <c r="L93" s="83">
        <v>26966</v>
      </c>
      <c r="M93" s="83">
        <v>89</v>
      </c>
      <c r="O93" s="2">
        <v>1890</v>
      </c>
      <c r="P93" s="2">
        <v>83</v>
      </c>
      <c r="Q93" s="73">
        <v>131654</v>
      </c>
      <c r="R93" s="134">
        <v>-38353</v>
      </c>
      <c r="S93" s="134">
        <v>-2109</v>
      </c>
      <c r="T93" s="134">
        <v>-21240</v>
      </c>
      <c r="U93" s="134">
        <v>-14571</v>
      </c>
      <c r="V93" s="134">
        <v>-433</v>
      </c>
      <c r="W93" s="73">
        <v>93301</v>
      </c>
      <c r="X93" s="73">
        <v>10306</v>
      </c>
      <c r="Y93" s="73">
        <v>10109</v>
      </c>
      <c r="Z93" s="73">
        <v>71122</v>
      </c>
      <c r="AA93" s="73">
        <v>1764</v>
      </c>
    </row>
    <row r="94" spans="1:27" x14ac:dyDescent="0.45">
      <c r="A94" s="82">
        <v>1845</v>
      </c>
      <c r="B94" s="82">
        <v>84</v>
      </c>
      <c r="C94" s="83">
        <v>44157</v>
      </c>
      <c r="D94" s="134">
        <v>-15979</v>
      </c>
      <c r="E94" s="134">
        <v>-914</v>
      </c>
      <c r="F94" s="134">
        <v>-5576</v>
      </c>
      <c r="G94" s="134">
        <v>-9458</v>
      </c>
      <c r="H94" s="134">
        <v>-31</v>
      </c>
      <c r="I94" s="83">
        <v>28178</v>
      </c>
      <c r="J94" s="83">
        <v>2617</v>
      </c>
      <c r="K94" s="83">
        <v>2271</v>
      </c>
      <c r="L94" s="83">
        <v>23242</v>
      </c>
      <c r="M94" s="83">
        <v>48</v>
      </c>
      <c r="O94" s="2">
        <v>1889</v>
      </c>
      <c r="P94" s="2">
        <v>84</v>
      </c>
      <c r="Q94" s="73">
        <v>119518</v>
      </c>
      <c r="R94" s="134">
        <v>-34118</v>
      </c>
      <c r="S94" s="134">
        <v>-1942</v>
      </c>
      <c r="T94" s="134">
        <v>-18224</v>
      </c>
      <c r="U94" s="134">
        <v>-13560</v>
      </c>
      <c r="V94" s="134">
        <v>-392</v>
      </c>
      <c r="W94" s="73">
        <v>85400</v>
      </c>
      <c r="X94" s="73">
        <v>9451</v>
      </c>
      <c r="Y94" s="73">
        <v>8202</v>
      </c>
      <c r="Z94" s="73">
        <v>66215</v>
      </c>
      <c r="AA94" s="73">
        <v>1532</v>
      </c>
    </row>
    <row r="95" spans="1:27" x14ac:dyDescent="0.45">
      <c r="A95" s="82">
        <v>1844</v>
      </c>
      <c r="B95" s="82">
        <v>85</v>
      </c>
      <c r="C95" s="83">
        <v>34507</v>
      </c>
      <c r="D95" s="134">
        <v>-12201</v>
      </c>
      <c r="E95" s="134">
        <v>-739</v>
      </c>
      <c r="F95" s="134">
        <v>-4051</v>
      </c>
      <c r="G95" s="134">
        <v>-7394</v>
      </c>
      <c r="H95" s="134">
        <v>-17</v>
      </c>
      <c r="I95" s="83">
        <v>22306</v>
      </c>
      <c r="J95" s="83">
        <v>2076</v>
      </c>
      <c r="K95" s="83">
        <v>1735</v>
      </c>
      <c r="L95" s="83">
        <v>18451</v>
      </c>
      <c r="M95" s="83">
        <v>44</v>
      </c>
      <c r="O95" s="2">
        <v>1888</v>
      </c>
      <c r="P95" s="2">
        <v>85</v>
      </c>
      <c r="Q95" s="73">
        <v>103261</v>
      </c>
      <c r="R95" s="134">
        <v>-28647</v>
      </c>
      <c r="S95" s="134">
        <v>-1557</v>
      </c>
      <c r="T95" s="134">
        <v>-14394</v>
      </c>
      <c r="U95" s="134">
        <v>-12345</v>
      </c>
      <c r="V95" s="134">
        <v>-351</v>
      </c>
      <c r="W95" s="73">
        <v>74614</v>
      </c>
      <c r="X95" s="73">
        <v>7966</v>
      </c>
      <c r="Y95" s="73">
        <v>6473</v>
      </c>
      <c r="Z95" s="73">
        <v>58887</v>
      </c>
      <c r="AA95" s="73">
        <v>1288</v>
      </c>
    </row>
    <row r="96" spans="1:27" x14ac:dyDescent="0.45">
      <c r="A96" s="82">
        <v>1843</v>
      </c>
      <c r="B96" s="82">
        <v>86</v>
      </c>
      <c r="C96" s="83">
        <v>27393</v>
      </c>
      <c r="D96" s="134">
        <v>-9453</v>
      </c>
      <c r="E96" s="134">
        <v>-518</v>
      </c>
      <c r="F96" s="134">
        <v>-2977</v>
      </c>
      <c r="G96" s="134">
        <v>-5947</v>
      </c>
      <c r="H96" s="134">
        <v>-11</v>
      </c>
      <c r="I96" s="83">
        <v>17940</v>
      </c>
      <c r="J96" s="83">
        <v>1695</v>
      </c>
      <c r="K96" s="83">
        <v>1280</v>
      </c>
      <c r="L96" s="83">
        <v>14935</v>
      </c>
      <c r="M96" s="83">
        <v>30</v>
      </c>
      <c r="O96" s="2">
        <v>1887</v>
      </c>
      <c r="P96" s="2">
        <v>86</v>
      </c>
      <c r="Q96" s="73">
        <v>84511</v>
      </c>
      <c r="R96" s="134">
        <v>-23073</v>
      </c>
      <c r="S96" s="134">
        <v>-1311</v>
      </c>
      <c r="T96" s="134">
        <v>-10814</v>
      </c>
      <c r="U96" s="134">
        <v>-10659</v>
      </c>
      <c r="V96" s="134">
        <v>-289</v>
      </c>
      <c r="W96" s="73">
        <v>61438</v>
      </c>
      <c r="X96" s="73">
        <v>5501</v>
      </c>
      <c r="Y96" s="73">
        <v>4272</v>
      </c>
      <c r="Z96" s="73">
        <v>50608</v>
      </c>
      <c r="AA96" s="73">
        <v>1057</v>
      </c>
    </row>
    <row r="97" spans="1:27" x14ac:dyDescent="0.45">
      <c r="A97" s="82">
        <v>1842</v>
      </c>
      <c r="B97" s="82">
        <v>87</v>
      </c>
      <c r="C97" s="83">
        <v>20678</v>
      </c>
      <c r="D97" s="134">
        <v>-7072</v>
      </c>
      <c r="E97" s="134">
        <v>-390</v>
      </c>
      <c r="F97" s="134">
        <v>-2020</v>
      </c>
      <c r="G97" s="134">
        <v>-4652</v>
      </c>
      <c r="H97" s="134">
        <v>-10</v>
      </c>
      <c r="I97" s="83">
        <v>13606</v>
      </c>
      <c r="J97" s="83">
        <v>1237</v>
      </c>
      <c r="K97" s="83">
        <v>896</v>
      </c>
      <c r="L97" s="83">
        <v>11449</v>
      </c>
      <c r="M97" s="83">
        <v>24</v>
      </c>
      <c r="O97" s="2">
        <v>1886</v>
      </c>
      <c r="P97" s="2">
        <v>87</v>
      </c>
      <c r="Q97" s="73">
        <v>68237</v>
      </c>
      <c r="R97" s="134">
        <v>-17936</v>
      </c>
      <c r="S97" s="134">
        <v>-968</v>
      </c>
      <c r="T97" s="134">
        <v>-7855</v>
      </c>
      <c r="U97" s="134">
        <v>-8884</v>
      </c>
      <c r="V97" s="134">
        <v>-229</v>
      </c>
      <c r="W97" s="73">
        <v>50301</v>
      </c>
      <c r="X97" s="73">
        <v>4603</v>
      </c>
      <c r="Y97" s="73">
        <v>2930</v>
      </c>
      <c r="Z97" s="73">
        <v>41938</v>
      </c>
      <c r="AA97" s="73">
        <v>830</v>
      </c>
    </row>
    <row r="98" spans="1:27" x14ac:dyDescent="0.45">
      <c r="A98" s="82">
        <v>1841</v>
      </c>
      <c r="B98" s="82">
        <v>88</v>
      </c>
      <c r="C98" s="83">
        <v>15644</v>
      </c>
      <c r="D98" s="134">
        <v>-5098</v>
      </c>
      <c r="E98" s="134">
        <v>-258</v>
      </c>
      <c r="F98" s="134">
        <v>-1375</v>
      </c>
      <c r="G98" s="134">
        <v>-3454</v>
      </c>
      <c r="H98" s="134">
        <v>-11</v>
      </c>
      <c r="I98" s="83">
        <v>10546</v>
      </c>
      <c r="J98" s="83">
        <v>974</v>
      </c>
      <c r="K98" s="83">
        <v>656</v>
      </c>
      <c r="L98" s="83">
        <v>8907</v>
      </c>
      <c r="M98" s="83">
        <v>9</v>
      </c>
      <c r="O98" s="2">
        <v>1885</v>
      </c>
      <c r="P98" s="2">
        <v>88</v>
      </c>
      <c r="Q98" s="73">
        <v>57011</v>
      </c>
      <c r="R98" s="134">
        <v>-14476</v>
      </c>
      <c r="S98" s="134">
        <v>-835</v>
      </c>
      <c r="T98" s="134">
        <v>-5698</v>
      </c>
      <c r="U98" s="134">
        <v>-7757</v>
      </c>
      <c r="V98" s="134">
        <v>-186</v>
      </c>
      <c r="W98" s="73">
        <v>42535</v>
      </c>
      <c r="X98" s="73">
        <v>3898</v>
      </c>
      <c r="Y98" s="73">
        <v>1984</v>
      </c>
      <c r="Z98" s="73">
        <v>35948</v>
      </c>
      <c r="AA98" s="73">
        <v>705</v>
      </c>
    </row>
    <row r="99" spans="1:27" x14ac:dyDescent="0.45">
      <c r="A99" s="82">
        <v>1840</v>
      </c>
      <c r="B99" s="82">
        <v>89</v>
      </c>
      <c r="C99" s="83">
        <v>11227</v>
      </c>
      <c r="D99" s="134">
        <v>-3624</v>
      </c>
      <c r="E99" s="134">
        <v>-193</v>
      </c>
      <c r="F99" s="134">
        <v>-873</v>
      </c>
      <c r="G99" s="134">
        <v>-2553</v>
      </c>
      <c r="H99" s="134">
        <v>-5</v>
      </c>
      <c r="I99" s="83">
        <v>7603</v>
      </c>
      <c r="J99" s="83">
        <v>674</v>
      </c>
      <c r="K99" s="83">
        <v>478</v>
      </c>
      <c r="L99" s="83">
        <v>6439</v>
      </c>
      <c r="M99" s="83">
        <v>12</v>
      </c>
      <c r="O99" s="2">
        <v>1884</v>
      </c>
      <c r="P99" s="2">
        <v>89</v>
      </c>
      <c r="Q99" s="73">
        <v>45658</v>
      </c>
      <c r="R99" s="134">
        <v>-11419</v>
      </c>
      <c r="S99" s="134">
        <v>-516</v>
      </c>
      <c r="T99" s="134">
        <v>-4302</v>
      </c>
      <c r="U99" s="134">
        <v>-6447</v>
      </c>
      <c r="V99" s="134">
        <v>-154</v>
      </c>
      <c r="W99" s="73">
        <v>34239</v>
      </c>
      <c r="X99" s="73">
        <v>3445</v>
      </c>
      <c r="Y99" s="73">
        <v>1712</v>
      </c>
      <c r="Z99" s="73">
        <v>28534</v>
      </c>
      <c r="AA99" s="73">
        <v>548</v>
      </c>
    </row>
    <row r="100" spans="1:27" x14ac:dyDescent="0.45">
      <c r="A100" s="82">
        <v>1839</v>
      </c>
      <c r="B100" s="82">
        <v>90</v>
      </c>
      <c r="C100" s="83">
        <v>7560</v>
      </c>
      <c r="D100" s="134">
        <v>-2256</v>
      </c>
      <c r="E100" s="134">
        <v>-115</v>
      </c>
      <c r="F100" s="134">
        <v>-548</v>
      </c>
      <c r="G100" s="134">
        <v>-1592</v>
      </c>
      <c r="H100" s="134">
        <v>-1</v>
      </c>
      <c r="I100" s="83">
        <v>5304</v>
      </c>
      <c r="J100" s="83">
        <v>540</v>
      </c>
      <c r="K100" s="83">
        <v>321</v>
      </c>
      <c r="L100" s="83">
        <v>4436</v>
      </c>
      <c r="M100" s="83">
        <v>7</v>
      </c>
      <c r="O100" s="2">
        <v>1883</v>
      </c>
      <c r="P100" s="2">
        <v>90</v>
      </c>
      <c r="Q100" s="73">
        <v>33912</v>
      </c>
      <c r="R100" s="134">
        <v>-8281</v>
      </c>
      <c r="S100" s="134">
        <v>-368</v>
      </c>
      <c r="T100" s="134">
        <v>-3013</v>
      </c>
      <c r="U100" s="134">
        <v>-4787</v>
      </c>
      <c r="V100" s="134">
        <v>-113</v>
      </c>
      <c r="W100" s="73">
        <v>25631</v>
      </c>
      <c r="X100" s="73">
        <v>2580</v>
      </c>
      <c r="Y100" s="73">
        <v>1109</v>
      </c>
      <c r="Z100" s="73">
        <v>21508</v>
      </c>
      <c r="AA100" s="73">
        <v>434</v>
      </c>
    </row>
    <row r="101" spans="1:27" x14ac:dyDescent="0.45">
      <c r="A101" s="82">
        <v>1838</v>
      </c>
      <c r="B101" s="82">
        <v>91</v>
      </c>
      <c r="C101" s="83">
        <v>5049</v>
      </c>
      <c r="D101" s="134">
        <v>-1466</v>
      </c>
      <c r="E101" s="134">
        <v>-70</v>
      </c>
      <c r="F101" s="134">
        <v>-322</v>
      </c>
      <c r="G101" s="134">
        <v>-1073</v>
      </c>
      <c r="H101" s="134">
        <v>-1</v>
      </c>
      <c r="I101" s="83">
        <v>3583</v>
      </c>
      <c r="J101" s="83">
        <v>360</v>
      </c>
      <c r="K101" s="83">
        <v>222</v>
      </c>
      <c r="L101" s="83">
        <v>2997</v>
      </c>
      <c r="M101" s="83">
        <v>4</v>
      </c>
      <c r="O101" s="2">
        <v>1882</v>
      </c>
      <c r="P101" s="2">
        <v>91</v>
      </c>
      <c r="Q101" s="73">
        <v>26858</v>
      </c>
      <c r="R101" s="134">
        <v>-6256</v>
      </c>
      <c r="S101" s="134">
        <v>-245</v>
      </c>
      <c r="T101" s="134">
        <v>-2227</v>
      </c>
      <c r="U101" s="134">
        <v>-3700</v>
      </c>
      <c r="V101" s="134">
        <v>-84</v>
      </c>
      <c r="W101" s="73">
        <v>20602</v>
      </c>
      <c r="X101" s="73">
        <v>2114</v>
      </c>
      <c r="Y101" s="73">
        <v>822</v>
      </c>
      <c r="Z101" s="73">
        <v>17323</v>
      </c>
      <c r="AA101" s="73">
        <v>343</v>
      </c>
    </row>
    <row r="102" spans="1:27" x14ac:dyDescent="0.45">
      <c r="A102" s="82">
        <v>1837</v>
      </c>
      <c r="B102" s="82">
        <v>92</v>
      </c>
      <c r="C102" s="83">
        <v>3324</v>
      </c>
      <c r="D102" s="134">
        <v>-899</v>
      </c>
      <c r="E102" s="134">
        <v>-42</v>
      </c>
      <c r="F102" s="134">
        <v>-182</v>
      </c>
      <c r="G102" s="134">
        <v>-675</v>
      </c>
      <c r="H102" s="134">
        <v>0</v>
      </c>
      <c r="I102" s="83">
        <v>2425</v>
      </c>
      <c r="J102" s="83">
        <v>208</v>
      </c>
      <c r="K102" s="83">
        <v>127</v>
      </c>
      <c r="L102" s="83">
        <v>2084</v>
      </c>
      <c r="M102" s="83">
        <v>6</v>
      </c>
      <c r="O102" s="2">
        <v>1881</v>
      </c>
      <c r="P102" s="2">
        <v>92</v>
      </c>
      <c r="Q102" s="73">
        <v>19820</v>
      </c>
      <c r="R102" s="134">
        <v>-4632</v>
      </c>
      <c r="S102" s="134">
        <v>-151</v>
      </c>
      <c r="T102" s="134">
        <v>-1415</v>
      </c>
      <c r="U102" s="134">
        <v>-3000</v>
      </c>
      <c r="V102" s="134">
        <v>-66</v>
      </c>
      <c r="W102" s="73">
        <v>15188</v>
      </c>
      <c r="X102" s="73">
        <v>1562</v>
      </c>
      <c r="Y102" s="73">
        <v>545</v>
      </c>
      <c r="Z102" s="73">
        <v>12826</v>
      </c>
      <c r="AA102" s="73">
        <v>255</v>
      </c>
    </row>
    <row r="103" spans="1:27" x14ac:dyDescent="0.45">
      <c r="A103" s="82">
        <v>1836</v>
      </c>
      <c r="B103" s="82">
        <v>93</v>
      </c>
      <c r="C103" s="83">
        <v>2304</v>
      </c>
      <c r="D103" s="134">
        <v>-614</v>
      </c>
      <c r="E103" s="134">
        <v>-44</v>
      </c>
      <c r="F103" s="134">
        <v>-128</v>
      </c>
      <c r="G103" s="134">
        <v>-442</v>
      </c>
      <c r="H103" s="134">
        <v>0</v>
      </c>
      <c r="I103" s="83">
        <v>1690</v>
      </c>
      <c r="J103" s="83">
        <v>142</v>
      </c>
      <c r="K103" s="83">
        <v>82</v>
      </c>
      <c r="L103" s="83">
        <v>1464</v>
      </c>
      <c r="M103" s="83">
        <v>2</v>
      </c>
      <c r="O103" s="2">
        <v>1880</v>
      </c>
      <c r="P103" s="2">
        <v>93</v>
      </c>
      <c r="Q103" s="73">
        <v>14458</v>
      </c>
      <c r="R103" s="134">
        <v>-3261</v>
      </c>
      <c r="S103" s="134">
        <v>-122</v>
      </c>
      <c r="T103" s="134">
        <v>-858</v>
      </c>
      <c r="U103" s="134">
        <v>-2229</v>
      </c>
      <c r="V103" s="134">
        <v>-52</v>
      </c>
      <c r="W103" s="73">
        <v>11197</v>
      </c>
      <c r="X103" s="73">
        <v>1129</v>
      </c>
      <c r="Y103" s="73">
        <v>407</v>
      </c>
      <c r="Z103" s="73">
        <v>9468</v>
      </c>
      <c r="AA103" s="73">
        <v>193</v>
      </c>
    </row>
    <row r="104" spans="1:27" x14ac:dyDescent="0.45">
      <c r="A104" s="82">
        <v>1835</v>
      </c>
      <c r="B104" s="82">
        <v>94</v>
      </c>
      <c r="C104" s="83">
        <v>1571</v>
      </c>
      <c r="D104" s="134">
        <v>-451</v>
      </c>
      <c r="E104" s="134">
        <v>-38</v>
      </c>
      <c r="F104" s="134">
        <v>-72</v>
      </c>
      <c r="G104" s="134">
        <v>-340</v>
      </c>
      <c r="H104" s="134">
        <v>-1</v>
      </c>
      <c r="I104" s="83">
        <v>1120</v>
      </c>
      <c r="J104" s="83">
        <v>75</v>
      </c>
      <c r="K104" s="83">
        <v>45</v>
      </c>
      <c r="L104" s="83">
        <v>999</v>
      </c>
      <c r="M104" s="83">
        <v>1</v>
      </c>
      <c r="O104" s="2">
        <v>1879</v>
      </c>
      <c r="P104" s="2">
        <v>94</v>
      </c>
      <c r="Q104" s="73">
        <v>8931</v>
      </c>
      <c r="R104" s="134">
        <v>-1814</v>
      </c>
      <c r="S104" s="134">
        <v>-97</v>
      </c>
      <c r="T104" s="134">
        <v>-350</v>
      </c>
      <c r="U104" s="134">
        <v>-1326</v>
      </c>
      <c r="V104" s="134">
        <v>-41</v>
      </c>
      <c r="W104" s="73">
        <v>7117</v>
      </c>
      <c r="X104" s="73">
        <v>713</v>
      </c>
      <c r="Y104" s="73">
        <v>258</v>
      </c>
      <c r="Z104" s="73">
        <v>6026</v>
      </c>
      <c r="AA104" s="73">
        <v>120</v>
      </c>
    </row>
    <row r="105" spans="1:27" x14ac:dyDescent="0.45">
      <c r="A105" s="82">
        <v>1834</v>
      </c>
      <c r="B105" s="82">
        <v>95</v>
      </c>
      <c r="C105" s="83">
        <v>864</v>
      </c>
      <c r="D105" s="134">
        <v>-213</v>
      </c>
      <c r="E105" s="134">
        <v>-15</v>
      </c>
      <c r="F105" s="134">
        <v>-51</v>
      </c>
      <c r="G105" s="134">
        <v>-147</v>
      </c>
      <c r="H105" s="134">
        <v>0</v>
      </c>
      <c r="I105" s="83">
        <v>651</v>
      </c>
      <c r="J105" s="83">
        <v>60</v>
      </c>
      <c r="K105" s="83">
        <v>47</v>
      </c>
      <c r="L105" s="83">
        <v>541</v>
      </c>
      <c r="M105" s="83">
        <v>3</v>
      </c>
      <c r="O105" s="2">
        <v>1878</v>
      </c>
      <c r="P105" s="2">
        <v>95</v>
      </c>
      <c r="Q105" s="73">
        <v>6978</v>
      </c>
      <c r="R105" s="134">
        <v>-1462</v>
      </c>
      <c r="S105" s="134">
        <v>-74</v>
      </c>
      <c r="T105" s="134">
        <v>-292</v>
      </c>
      <c r="U105" s="134">
        <v>-1065</v>
      </c>
      <c r="V105" s="134">
        <v>-31</v>
      </c>
      <c r="W105" s="73">
        <v>5516</v>
      </c>
      <c r="X105" s="73">
        <v>550</v>
      </c>
      <c r="Y105" s="73">
        <v>105</v>
      </c>
      <c r="Z105" s="73">
        <v>4791</v>
      </c>
      <c r="AA105" s="73">
        <v>70</v>
      </c>
    </row>
    <row r="106" spans="1:27" x14ac:dyDescent="0.45">
      <c r="A106" s="82">
        <v>1833</v>
      </c>
      <c r="B106" s="82">
        <v>96</v>
      </c>
      <c r="C106" s="83">
        <v>523</v>
      </c>
      <c r="D106" s="134">
        <v>-130</v>
      </c>
      <c r="E106" s="134">
        <v>0</v>
      </c>
      <c r="F106" s="134">
        <v>0</v>
      </c>
      <c r="G106" s="134">
        <v>0</v>
      </c>
      <c r="H106" s="134">
        <v>0</v>
      </c>
      <c r="I106" s="83">
        <v>393</v>
      </c>
      <c r="J106" s="83"/>
      <c r="K106" s="83"/>
      <c r="L106" s="83"/>
      <c r="M106" s="83"/>
      <c r="O106" s="2">
        <v>1877</v>
      </c>
      <c r="P106" s="2">
        <v>96</v>
      </c>
      <c r="Q106" s="73">
        <v>4496</v>
      </c>
      <c r="R106" s="134">
        <v>-941</v>
      </c>
      <c r="S106" s="134">
        <v>-64</v>
      </c>
      <c r="T106" s="134">
        <v>-184</v>
      </c>
      <c r="U106" s="134">
        <v>-667</v>
      </c>
      <c r="V106" s="134">
        <v>-26</v>
      </c>
      <c r="W106" s="73">
        <v>3555</v>
      </c>
      <c r="X106" s="73">
        <v>415</v>
      </c>
      <c r="Y106" s="73">
        <v>104</v>
      </c>
      <c r="Z106" s="73">
        <v>3006</v>
      </c>
      <c r="AA106" s="73">
        <v>30</v>
      </c>
    </row>
    <row r="107" spans="1:27" x14ac:dyDescent="0.45">
      <c r="A107" s="82">
        <v>1832</v>
      </c>
      <c r="B107" s="82">
        <v>97</v>
      </c>
      <c r="C107" s="83">
        <v>279</v>
      </c>
      <c r="D107" s="134">
        <v>-72</v>
      </c>
      <c r="E107" s="134">
        <v>0</v>
      </c>
      <c r="F107" s="134">
        <v>0</v>
      </c>
      <c r="G107" s="134">
        <v>0</v>
      </c>
      <c r="H107" s="134">
        <v>0</v>
      </c>
      <c r="I107" s="83">
        <v>207</v>
      </c>
      <c r="J107" s="83"/>
      <c r="K107" s="83"/>
      <c r="L107" s="83"/>
      <c r="M107" s="83"/>
      <c r="O107" s="2">
        <v>1876</v>
      </c>
      <c r="P107" s="2">
        <v>97</v>
      </c>
      <c r="Q107" s="73">
        <v>3307</v>
      </c>
      <c r="R107" s="134">
        <v>-783</v>
      </c>
      <c r="S107" s="134">
        <v>-60</v>
      </c>
      <c r="T107" s="134">
        <v>-143</v>
      </c>
      <c r="U107" s="134">
        <v>-565</v>
      </c>
      <c r="V107" s="134">
        <v>-15</v>
      </c>
      <c r="W107" s="73">
        <v>2524</v>
      </c>
      <c r="X107" s="73">
        <v>261</v>
      </c>
      <c r="Y107" s="73">
        <v>88</v>
      </c>
      <c r="Z107" s="73">
        <v>2158</v>
      </c>
      <c r="AA107" s="73">
        <v>17</v>
      </c>
    </row>
    <row r="108" spans="1:27" x14ac:dyDescent="0.45">
      <c r="A108" s="82">
        <v>1831</v>
      </c>
      <c r="B108" s="82">
        <v>98</v>
      </c>
      <c r="C108" s="83">
        <v>182</v>
      </c>
      <c r="D108" s="134">
        <v>-42</v>
      </c>
      <c r="E108" s="134">
        <v>0</v>
      </c>
      <c r="F108" s="134">
        <v>0</v>
      </c>
      <c r="G108" s="134">
        <v>0</v>
      </c>
      <c r="H108" s="134">
        <v>0</v>
      </c>
      <c r="I108" s="83">
        <v>140</v>
      </c>
      <c r="J108" s="83"/>
      <c r="K108" s="83"/>
      <c r="L108" s="83"/>
      <c r="M108" s="83"/>
      <c r="O108" s="2">
        <v>1875</v>
      </c>
      <c r="P108" s="2">
        <v>98</v>
      </c>
      <c r="Q108" s="73">
        <v>1715</v>
      </c>
      <c r="R108" s="134">
        <v>-369</v>
      </c>
      <c r="S108" s="134">
        <v>-14</v>
      </c>
      <c r="T108" s="134">
        <v>-52</v>
      </c>
      <c r="U108" s="134">
        <v>-293</v>
      </c>
      <c r="V108" s="134">
        <v>-10</v>
      </c>
      <c r="W108" s="73">
        <v>1346</v>
      </c>
      <c r="X108" s="73">
        <v>128</v>
      </c>
      <c r="Y108" s="73">
        <v>48</v>
      </c>
      <c r="Z108" s="73">
        <v>1154</v>
      </c>
      <c r="AA108" s="73">
        <v>16</v>
      </c>
    </row>
    <row r="109" spans="1:27" x14ac:dyDescent="0.45">
      <c r="A109" s="82" t="s">
        <v>97</v>
      </c>
      <c r="B109" s="82" t="s">
        <v>35</v>
      </c>
      <c r="C109" s="83">
        <v>102</v>
      </c>
      <c r="D109" s="134">
        <v>-27</v>
      </c>
      <c r="E109" s="134">
        <v>0</v>
      </c>
      <c r="F109" s="134">
        <v>0</v>
      </c>
      <c r="G109" s="134">
        <v>0</v>
      </c>
      <c r="H109" s="134">
        <v>0</v>
      </c>
      <c r="I109" s="83">
        <v>75</v>
      </c>
      <c r="J109" s="83"/>
      <c r="K109" s="83"/>
      <c r="L109" s="83"/>
      <c r="M109" s="83"/>
      <c r="O109" s="2">
        <v>1874</v>
      </c>
      <c r="P109" s="2">
        <v>99</v>
      </c>
      <c r="Q109" s="73">
        <v>1266</v>
      </c>
      <c r="R109" s="134">
        <v>-272</v>
      </c>
      <c r="S109" s="134">
        <v>-1</v>
      </c>
      <c r="T109" s="134">
        <v>-1</v>
      </c>
      <c r="U109" s="134">
        <v>-252</v>
      </c>
      <c r="V109" s="134">
        <v>-18</v>
      </c>
      <c r="W109" s="73">
        <v>994</v>
      </c>
      <c r="X109" s="73">
        <v>100</v>
      </c>
      <c r="Y109" s="73">
        <v>31</v>
      </c>
      <c r="Z109" s="73">
        <v>851</v>
      </c>
      <c r="AA109" s="73">
        <v>12</v>
      </c>
    </row>
    <row r="110" spans="1:27" x14ac:dyDescent="0.45">
      <c r="A110" s="94"/>
      <c r="B110" s="94"/>
      <c r="C110" s="83">
        <v>71</v>
      </c>
      <c r="D110" s="134">
        <v>-16</v>
      </c>
      <c r="E110" s="134">
        <v>0</v>
      </c>
      <c r="F110" s="134">
        <v>0</v>
      </c>
      <c r="G110" s="134">
        <v>0</v>
      </c>
      <c r="H110" s="134">
        <v>0</v>
      </c>
      <c r="I110" s="83">
        <v>55</v>
      </c>
      <c r="J110" s="83"/>
      <c r="K110" s="83"/>
      <c r="L110" s="83"/>
      <c r="M110" s="83"/>
      <c r="O110" s="45" t="s">
        <v>60</v>
      </c>
      <c r="P110" s="2">
        <v>100</v>
      </c>
      <c r="Q110" s="73">
        <v>1230</v>
      </c>
      <c r="R110" s="134">
        <v>-238</v>
      </c>
      <c r="S110" s="134">
        <v>-13</v>
      </c>
      <c r="T110" s="134">
        <v>-42</v>
      </c>
      <c r="U110" s="134">
        <v>-177</v>
      </c>
      <c r="V110" s="134">
        <v>-6</v>
      </c>
      <c r="W110" s="73">
        <v>992</v>
      </c>
      <c r="X110" s="73">
        <v>8</v>
      </c>
      <c r="Y110" s="73">
        <v>382</v>
      </c>
      <c r="Z110" s="73">
        <v>511</v>
      </c>
      <c r="AA110" s="73">
        <v>91</v>
      </c>
    </row>
    <row r="111" spans="1:27" x14ac:dyDescent="0.45">
      <c r="A111" s="135" t="s">
        <v>22</v>
      </c>
      <c r="B111" s="135"/>
      <c r="C111" s="83">
        <f>SUM(C10:C109)</f>
        <v>40911992</v>
      </c>
      <c r="D111" s="83">
        <f>IF(COUNTIF(D10:D109,".")=0,SUM(D10:D109),".")</f>
        <v>-19722928</v>
      </c>
      <c r="E111" s="83">
        <f t="shared" ref="E111:H111" si="0">IF(COUNTIF(E10:E109,".")=0,SUM(E10:E109),".")</f>
        <v>-9296220</v>
      </c>
      <c r="F111" s="83">
        <f t="shared" si="0"/>
        <v>-9448898</v>
      </c>
      <c r="G111" s="83">
        <f t="shared" si="0"/>
        <v>-871502</v>
      </c>
      <c r="H111" s="83">
        <f t="shared" si="0"/>
        <v>-106037</v>
      </c>
      <c r="I111" s="83">
        <f t="shared" ref="I111" si="1">IF(COUNTIF(I10:I109,". ")=0,SUM(I10:I109),". ")</f>
        <v>21189064</v>
      </c>
      <c r="J111" s="83"/>
      <c r="K111" s="83"/>
      <c r="L111" s="83"/>
      <c r="M111" s="83"/>
      <c r="O111" s="45"/>
      <c r="P111" s="45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</row>
    <row r="112" spans="1:27" x14ac:dyDescent="0.45">
      <c r="A112" s="127"/>
      <c r="B112" s="127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O112" s="143" t="s">
        <v>22</v>
      </c>
      <c r="P112" s="143"/>
      <c r="Q112" s="73">
        <f>SUM(Q10:Q110)</f>
        <v>52320725</v>
      </c>
      <c r="R112" s="73">
        <f>IF(COUNTIF(R10:R110,".")=0,SUM(R10:R110),".")</f>
        <v>-25629845</v>
      </c>
      <c r="S112" s="73">
        <f t="shared" ref="S112:AA112" si="2">IF(COUNTIF(S10:S110,". ")=0,SUM(S10:S110),". ")</f>
        <v>-11983609</v>
      </c>
      <c r="T112" s="73">
        <f t="shared" si="2"/>
        <v>-12623511</v>
      </c>
      <c r="U112" s="73">
        <f t="shared" si="2"/>
        <v>-672061</v>
      </c>
      <c r="V112" s="73">
        <f t="shared" si="2"/>
        <v>-350664</v>
      </c>
      <c r="W112" s="73">
        <f t="shared" si="2"/>
        <v>26690880</v>
      </c>
      <c r="X112" s="73">
        <f t="shared" si="2"/>
        <v>10695112</v>
      </c>
      <c r="Y112" s="73">
        <f t="shared" si="2"/>
        <v>12334406</v>
      </c>
      <c r="Z112" s="73">
        <f t="shared" si="2"/>
        <v>3113512</v>
      </c>
      <c r="AA112" s="73">
        <f t="shared" si="2"/>
        <v>547850</v>
      </c>
    </row>
    <row r="113" spans="1:27" x14ac:dyDescent="0.45">
      <c r="A113" s="135" t="s">
        <v>23</v>
      </c>
      <c r="B113" s="135"/>
      <c r="C113" s="83">
        <f>SUM(C10:C29)</f>
        <v>12334864</v>
      </c>
      <c r="D113" s="83">
        <f>SUM(D10:D29)</f>
        <v>-6232558</v>
      </c>
      <c r="E113" s="83">
        <f t="shared" ref="E113:M113" si="3">IF(COUNTIF(E10:E29,". ")=0,SUM(E10:E29),". ")</f>
        <v>-6225124</v>
      </c>
      <c r="F113" s="83">
        <f t="shared" si="3"/>
        <v>-7371</v>
      </c>
      <c r="G113" s="83">
        <f t="shared" si="3"/>
        <v>-44</v>
      </c>
      <c r="H113" s="83">
        <f t="shared" si="3"/>
        <v>-19</v>
      </c>
      <c r="I113" s="83">
        <f t="shared" si="3"/>
        <v>6102306</v>
      </c>
      <c r="J113" s="83">
        <f t="shared" si="3"/>
        <v>6001756</v>
      </c>
      <c r="K113" s="83">
        <f t="shared" si="3"/>
        <v>99944</v>
      </c>
      <c r="L113" s="83">
        <f t="shared" si="3"/>
        <v>421</v>
      </c>
      <c r="M113" s="83">
        <f t="shared" si="3"/>
        <v>185</v>
      </c>
      <c r="O113" s="91"/>
      <c r="P113" s="91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</row>
    <row r="114" spans="1:27" x14ac:dyDescent="0.45">
      <c r="A114" s="135" t="s">
        <v>24</v>
      </c>
      <c r="B114" s="135"/>
      <c r="C114" s="83">
        <f>SUM(C30:C69)</f>
        <v>22784319</v>
      </c>
      <c r="D114" s="83">
        <f>SUM(D30:D69)</f>
        <v>-10930716</v>
      </c>
      <c r="E114" s="83">
        <f t="shared" ref="E114:M114" si="4">IF(COUNTIF(E30:E69,". ")=0,SUM(E30:E69),". ")</f>
        <v>-2872725</v>
      </c>
      <c r="F114" s="83">
        <f t="shared" si="4"/>
        <v>-7685120</v>
      </c>
      <c r="G114" s="83">
        <f t="shared" si="4"/>
        <v>-283894</v>
      </c>
      <c r="H114" s="83">
        <f t="shared" si="4"/>
        <v>-88977</v>
      </c>
      <c r="I114" s="83">
        <f t="shared" si="4"/>
        <v>11853603</v>
      </c>
      <c r="J114" s="83">
        <f t="shared" si="4"/>
        <v>2414905</v>
      </c>
      <c r="K114" s="83">
        <f t="shared" si="4"/>
        <v>8191517</v>
      </c>
      <c r="L114" s="83">
        <f t="shared" si="4"/>
        <v>1105129</v>
      </c>
      <c r="M114" s="83">
        <f t="shared" si="4"/>
        <v>142052</v>
      </c>
      <c r="O114" s="143" t="s">
        <v>23</v>
      </c>
      <c r="P114" s="143"/>
      <c r="Q114" s="73">
        <f>SUM(Q10:Q29)</f>
        <v>16942215</v>
      </c>
      <c r="R114" s="73">
        <f>SUM(R10:R29)</f>
        <v>-8648742</v>
      </c>
      <c r="S114" s="73">
        <f t="shared" ref="S114:AA114" si="5">IF(COUNTIF(S10:S29,". ")=0,SUM(S10:S29),". ")</f>
        <v>-8628424</v>
      </c>
      <c r="T114" s="73">
        <f t="shared" si="5"/>
        <v>-20212</v>
      </c>
      <c r="U114" s="73">
        <f t="shared" si="5"/>
        <v>-50</v>
      </c>
      <c r="V114" s="73">
        <f t="shared" si="5"/>
        <v>-56</v>
      </c>
      <c r="W114" s="73">
        <f t="shared" si="5"/>
        <v>8293473</v>
      </c>
      <c r="X114" s="73">
        <f t="shared" si="5"/>
        <v>8148094</v>
      </c>
      <c r="Y114" s="73">
        <f t="shared" si="5"/>
        <v>144124</v>
      </c>
      <c r="Z114" s="73">
        <f t="shared" si="5"/>
        <v>310</v>
      </c>
      <c r="AA114" s="73">
        <f t="shared" si="5"/>
        <v>945</v>
      </c>
    </row>
    <row r="115" spans="1:27" x14ac:dyDescent="0.45">
      <c r="A115" s="135" t="s">
        <v>25</v>
      </c>
      <c r="B115" s="135"/>
      <c r="C115" s="83">
        <f>SUM(C70:C109)</f>
        <v>5792809</v>
      </c>
      <c r="D115" s="83">
        <f>SUM(D70:D109)</f>
        <v>-2559654</v>
      </c>
      <c r="E115" s="83">
        <f t="shared" ref="E115:M115" si="6">IF(COUNTIF(E70:E109,". ")=0,SUM(E70:E109),". ")</f>
        <v>-198371</v>
      </c>
      <c r="F115" s="83">
        <f t="shared" si="6"/>
        <v>-1756407</v>
      </c>
      <c r="G115" s="83">
        <f t="shared" si="6"/>
        <v>-587564</v>
      </c>
      <c r="H115" s="83">
        <f t="shared" si="6"/>
        <v>-17041</v>
      </c>
      <c r="I115" s="83">
        <f t="shared" si="6"/>
        <v>3233155</v>
      </c>
      <c r="J115" s="83">
        <f t="shared" si="6"/>
        <v>332261</v>
      </c>
      <c r="K115" s="83">
        <f t="shared" si="6"/>
        <v>1197215</v>
      </c>
      <c r="L115" s="83">
        <f t="shared" si="6"/>
        <v>1680551</v>
      </c>
      <c r="M115" s="83">
        <f t="shared" si="6"/>
        <v>22313</v>
      </c>
      <c r="O115" s="143" t="s">
        <v>24</v>
      </c>
      <c r="P115" s="143"/>
      <c r="Q115" s="73">
        <f>SUM(Q30:Q69)</f>
        <v>25807543</v>
      </c>
      <c r="R115" s="73">
        <f>SUM(R30:R69)</f>
        <v>-13070066</v>
      </c>
      <c r="S115" s="73">
        <f t="shared" ref="S115:AA115" si="7">IF(COUNTIF(S30:S69,". ")=0,SUM(S30:S69),". ")</f>
        <v>-3048190</v>
      </c>
      <c r="T115" s="73">
        <f t="shared" si="7"/>
        <v>-9651662</v>
      </c>
      <c r="U115" s="73">
        <f t="shared" si="7"/>
        <v>-109164</v>
      </c>
      <c r="V115" s="73">
        <f t="shared" si="7"/>
        <v>-261050</v>
      </c>
      <c r="W115" s="73">
        <f t="shared" si="7"/>
        <v>12737477</v>
      </c>
      <c r="X115" s="73">
        <f t="shared" si="7"/>
        <v>1992438</v>
      </c>
      <c r="Y115" s="73">
        <f t="shared" si="7"/>
        <v>9853541</v>
      </c>
      <c r="Z115" s="73">
        <f t="shared" si="7"/>
        <v>507983</v>
      </c>
      <c r="AA115" s="73">
        <f t="shared" si="7"/>
        <v>383515</v>
      </c>
    </row>
    <row r="116" spans="1:27" x14ac:dyDescent="0.45">
      <c r="A116" s="127"/>
      <c r="B116" s="127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O116" s="143" t="s">
        <v>25</v>
      </c>
      <c r="P116" s="143"/>
      <c r="Q116" s="73">
        <f>SUM(Q70:Q110)</f>
        <v>9570967</v>
      </c>
      <c r="R116" s="73">
        <f>SUM(R70:R110)</f>
        <v>-3911037</v>
      </c>
      <c r="S116" s="73">
        <f t="shared" ref="S116:AA116" si="8">IF(COUNTIF(S70:S110,". ")=0,SUM(S70:S110),". ")</f>
        <v>-306995</v>
      </c>
      <c r="T116" s="73">
        <f t="shared" si="8"/>
        <v>-2951637</v>
      </c>
      <c r="U116" s="73">
        <f t="shared" si="8"/>
        <v>-562847</v>
      </c>
      <c r="V116" s="73">
        <f t="shared" si="8"/>
        <v>-89558</v>
      </c>
      <c r="W116" s="73">
        <f t="shared" si="8"/>
        <v>5659930</v>
      </c>
      <c r="X116" s="73">
        <f t="shared" si="8"/>
        <v>554580</v>
      </c>
      <c r="Y116" s="73">
        <f t="shared" si="8"/>
        <v>2336741</v>
      </c>
      <c r="Z116" s="73">
        <f t="shared" si="8"/>
        <v>2605219</v>
      </c>
      <c r="AA116" s="73">
        <f t="shared" si="8"/>
        <v>163390</v>
      </c>
    </row>
    <row r="117" spans="1:27" x14ac:dyDescent="0.45">
      <c r="A117" s="135" t="s">
        <v>26</v>
      </c>
      <c r="B117" s="135"/>
      <c r="C117" s="83">
        <f>SUM(C10:C24)</f>
        <v>9028930</v>
      </c>
      <c r="D117" s="83">
        <f>SUM(D10:D24)</f>
        <v>-4572661</v>
      </c>
      <c r="E117" s="83">
        <f t="shared" ref="E117:M117" si="9">IF(COUNTIF(E10:E24,". ")=0,SUM(E10:E24),". ")</f>
        <v>-4572661</v>
      </c>
      <c r="F117" s="83">
        <f t="shared" si="9"/>
        <v>0</v>
      </c>
      <c r="G117" s="83">
        <f t="shared" si="9"/>
        <v>0</v>
      </c>
      <c r="H117" s="83">
        <f t="shared" si="9"/>
        <v>0</v>
      </c>
      <c r="I117" s="83">
        <f t="shared" si="9"/>
        <v>4456269</v>
      </c>
      <c r="J117" s="83">
        <f t="shared" si="9"/>
        <v>4456269</v>
      </c>
      <c r="K117" s="83">
        <f t="shared" si="9"/>
        <v>0</v>
      </c>
      <c r="L117" s="83">
        <f t="shared" si="9"/>
        <v>0</v>
      </c>
      <c r="M117" s="83">
        <f t="shared" si="9"/>
        <v>0</v>
      </c>
      <c r="O117" s="91"/>
      <c r="P117" s="91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</row>
    <row r="118" spans="1:27" x14ac:dyDescent="0.45">
      <c r="A118" s="135" t="s">
        <v>27</v>
      </c>
      <c r="B118" s="135"/>
      <c r="C118" s="83">
        <f>SUM(C25:C54)</f>
        <v>18755608</v>
      </c>
      <c r="D118" s="83">
        <f>SUM(D25:D54)</f>
        <v>-9144560</v>
      </c>
      <c r="E118" s="83">
        <f t="shared" ref="E118:M118" si="10">IF(COUNTIF(E25:E54,". ")=0,SUM(E25:E54),". ")</f>
        <v>-4214479</v>
      </c>
      <c r="F118" s="83">
        <f t="shared" si="10"/>
        <v>-4799854</v>
      </c>
      <c r="G118" s="83">
        <f t="shared" si="10"/>
        <v>-83104</v>
      </c>
      <c r="H118" s="83">
        <f t="shared" si="10"/>
        <v>-47123</v>
      </c>
      <c r="I118" s="83">
        <f t="shared" si="10"/>
        <v>9611048</v>
      </c>
      <c r="J118" s="83">
        <f t="shared" si="10"/>
        <v>3537563</v>
      </c>
      <c r="K118" s="83">
        <f t="shared" si="10"/>
        <v>5638019</v>
      </c>
      <c r="L118" s="83">
        <f t="shared" si="10"/>
        <v>347327</v>
      </c>
      <c r="M118" s="83">
        <f t="shared" si="10"/>
        <v>88139</v>
      </c>
      <c r="O118" s="143" t="s">
        <v>26</v>
      </c>
      <c r="P118" s="143"/>
      <c r="Q118" s="73">
        <f>SUM(Q10:Q24)</f>
        <v>12739810</v>
      </c>
      <c r="R118" s="73">
        <f>SUM(R10:R24)</f>
        <v>-6511625</v>
      </c>
      <c r="S118" s="73">
        <f t="shared" ref="S118:AA118" si="11">IF(COUNTIF(S10:S24,". ")=0,SUM(S10:S24),". ")</f>
        <v>-6511625</v>
      </c>
      <c r="T118" s="73">
        <f t="shared" si="11"/>
        <v>0</v>
      </c>
      <c r="U118" s="73">
        <f t="shared" si="11"/>
        <v>0</v>
      </c>
      <c r="V118" s="73">
        <f t="shared" si="11"/>
        <v>0</v>
      </c>
      <c r="W118" s="73">
        <f t="shared" si="11"/>
        <v>6228185</v>
      </c>
      <c r="X118" s="73">
        <f t="shared" si="11"/>
        <v>6227965</v>
      </c>
      <c r="Y118" s="73">
        <f t="shared" si="11"/>
        <v>220</v>
      </c>
      <c r="Z118" s="73">
        <f t="shared" si="11"/>
        <v>0</v>
      </c>
      <c r="AA118" s="73">
        <f t="shared" si="11"/>
        <v>0</v>
      </c>
    </row>
    <row r="119" spans="1:27" x14ac:dyDescent="0.45">
      <c r="A119" s="135" t="s">
        <v>28</v>
      </c>
      <c r="B119" s="135"/>
      <c r="C119" s="83">
        <f>SUM(C55:C84)</f>
        <v>11960492</v>
      </c>
      <c r="D119" s="83">
        <f>SUM(D55:D84)</f>
        <v>-5548975</v>
      </c>
      <c r="E119" s="83">
        <f t="shared" ref="E119:M119" si="12">IF(COUNTIF(E55:E84,". ")=0,SUM(E55:E84),". ")</f>
        <v>-480346</v>
      </c>
      <c r="F119" s="83">
        <f t="shared" si="12"/>
        <v>-4427611</v>
      </c>
      <c r="G119" s="83">
        <f t="shared" si="12"/>
        <v>-583497</v>
      </c>
      <c r="H119" s="83">
        <f t="shared" si="12"/>
        <v>-57521</v>
      </c>
      <c r="I119" s="83">
        <f t="shared" si="12"/>
        <v>6411517</v>
      </c>
      <c r="J119" s="83">
        <f t="shared" si="12"/>
        <v>686351</v>
      </c>
      <c r="K119" s="83">
        <f t="shared" si="12"/>
        <v>3744219</v>
      </c>
      <c r="L119" s="83">
        <f t="shared" si="12"/>
        <v>1906896</v>
      </c>
      <c r="M119" s="83">
        <f t="shared" si="12"/>
        <v>74051</v>
      </c>
      <c r="O119" s="143" t="s">
        <v>27</v>
      </c>
      <c r="P119" s="143"/>
      <c r="Q119" s="73">
        <f>SUM(Q25:Q54)</f>
        <v>21850552</v>
      </c>
      <c r="R119" s="73">
        <f>SUM(R25:R54)</f>
        <v>-11205043</v>
      </c>
      <c r="S119" s="73">
        <f t="shared" ref="S119:AA119" si="13">IF(COUNTIF(S25:S54,". ")=0,SUM(S25:S54),". ")</f>
        <v>-4764546</v>
      </c>
      <c r="T119" s="73">
        <f t="shared" si="13"/>
        <v>-6271134</v>
      </c>
      <c r="U119" s="73">
        <f t="shared" si="13"/>
        <v>-25587</v>
      </c>
      <c r="V119" s="73">
        <f t="shared" si="13"/>
        <v>-143776</v>
      </c>
      <c r="W119" s="73">
        <f t="shared" si="13"/>
        <v>10645509</v>
      </c>
      <c r="X119" s="73">
        <f t="shared" si="13"/>
        <v>3569635</v>
      </c>
      <c r="Y119" s="73">
        <f t="shared" si="13"/>
        <v>6758519</v>
      </c>
      <c r="Z119" s="73">
        <f t="shared" si="13"/>
        <v>100754</v>
      </c>
      <c r="AA119" s="73">
        <f t="shared" si="13"/>
        <v>216601</v>
      </c>
    </row>
    <row r="120" spans="1:27" x14ac:dyDescent="0.45">
      <c r="A120" s="135" t="s">
        <v>29</v>
      </c>
      <c r="B120" s="135"/>
      <c r="C120" s="83">
        <f>SUM(C85:C109)</f>
        <v>1166962</v>
      </c>
      <c r="D120" s="83">
        <f>SUM(D85:D109)</f>
        <v>-456732</v>
      </c>
      <c r="E120" s="83">
        <f t="shared" ref="E120:M120" si="14">IF(COUNTIF(E85:E109,". ")=0,SUM(E85:E109),". ")</f>
        <v>-28734</v>
      </c>
      <c r="F120" s="83">
        <f t="shared" si="14"/>
        <v>-221433</v>
      </c>
      <c r="G120" s="83">
        <f t="shared" si="14"/>
        <v>-204901</v>
      </c>
      <c r="H120" s="83">
        <f t="shared" si="14"/>
        <v>-1393</v>
      </c>
      <c r="I120" s="83">
        <f t="shared" si="14"/>
        <v>710230</v>
      </c>
      <c r="J120" s="83">
        <f t="shared" si="14"/>
        <v>68739</v>
      </c>
      <c r="K120" s="83">
        <f t="shared" si="14"/>
        <v>106438</v>
      </c>
      <c r="L120" s="83">
        <f t="shared" si="14"/>
        <v>531878</v>
      </c>
      <c r="M120" s="83">
        <f t="shared" si="14"/>
        <v>2360</v>
      </c>
      <c r="O120" s="143" t="s">
        <v>28</v>
      </c>
      <c r="P120" s="143"/>
      <c r="Q120" s="73">
        <f>SUM(Q55:Q84)</f>
        <v>15146700</v>
      </c>
      <c r="R120" s="73">
        <f>SUM(R55:R84)</f>
        <v>-7097632</v>
      </c>
      <c r="S120" s="73">
        <f t="shared" ref="S120:AA120" si="15">IF(COUNTIF(S55:S84,". ")=0,SUM(S55:S84),". ")</f>
        <v>-658637</v>
      </c>
      <c r="T120" s="73">
        <f t="shared" si="15"/>
        <v>-5854368</v>
      </c>
      <c r="U120" s="73">
        <f t="shared" si="15"/>
        <v>-389054</v>
      </c>
      <c r="V120" s="73">
        <f t="shared" si="15"/>
        <v>-195573</v>
      </c>
      <c r="W120" s="73">
        <f t="shared" si="15"/>
        <v>8049068</v>
      </c>
      <c r="X120" s="73">
        <f t="shared" si="15"/>
        <v>704420</v>
      </c>
      <c r="Y120" s="73">
        <f t="shared" si="15"/>
        <v>5265865</v>
      </c>
      <c r="Z120" s="73">
        <f t="shared" si="15"/>
        <v>1782172</v>
      </c>
      <c r="AA120" s="73">
        <f t="shared" si="15"/>
        <v>296611</v>
      </c>
    </row>
    <row r="121" spans="1:27" x14ac:dyDescent="0.45">
      <c r="A121" s="127"/>
      <c r="B121" s="127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O121" s="143" t="s">
        <v>29</v>
      </c>
      <c r="P121" s="143"/>
      <c r="Q121" s="73">
        <f>SUM(Q85:Q110)</f>
        <v>2583663</v>
      </c>
      <c r="R121" s="73">
        <f>SUM(R85:R110)</f>
        <v>-815545</v>
      </c>
      <c r="S121" s="73">
        <f t="shared" ref="S121:AA121" si="16">IF(COUNTIF(S85:S110,". ")=0,SUM(S85:S110),". ")</f>
        <v>-48801</v>
      </c>
      <c r="T121" s="73">
        <f t="shared" si="16"/>
        <v>-498009</v>
      </c>
      <c r="U121" s="73">
        <f t="shared" si="16"/>
        <v>-257420</v>
      </c>
      <c r="V121" s="73">
        <f t="shared" si="16"/>
        <v>-11315</v>
      </c>
      <c r="W121" s="73">
        <f t="shared" si="16"/>
        <v>1768118</v>
      </c>
      <c r="X121" s="73">
        <f t="shared" si="16"/>
        <v>193092</v>
      </c>
      <c r="Y121" s="73">
        <f t="shared" si="16"/>
        <v>309802</v>
      </c>
      <c r="Z121" s="73">
        <f t="shared" si="16"/>
        <v>1230586</v>
      </c>
      <c r="AA121" s="73">
        <f t="shared" si="16"/>
        <v>34638</v>
      </c>
    </row>
    <row r="122" spans="1:27" x14ac:dyDescent="0.45">
      <c r="A122" s="135" t="s">
        <v>30</v>
      </c>
      <c r="B122" s="135"/>
      <c r="C122" s="83">
        <f>SUM(C30:C74)</f>
        <v>24696246</v>
      </c>
      <c r="D122" s="83">
        <f>SUM(D30:D74)</f>
        <v>-11821945</v>
      </c>
      <c r="E122" s="83">
        <f t="shared" ref="E122:M122" si="17">IF(COUNTIF(E30:E74,". ")=0,SUM(E30:E74),". ")</f>
        <v>-2947818</v>
      </c>
      <c r="F122" s="83">
        <f t="shared" si="17"/>
        <v>-8378279</v>
      </c>
      <c r="G122" s="83">
        <f t="shared" si="17"/>
        <v>-398985</v>
      </c>
      <c r="H122" s="83">
        <f t="shared" si="17"/>
        <v>-96863</v>
      </c>
      <c r="I122" s="83">
        <f t="shared" si="17"/>
        <v>12874301</v>
      </c>
      <c r="J122" s="83">
        <f t="shared" si="17"/>
        <v>2523218</v>
      </c>
      <c r="K122" s="83">
        <f t="shared" si="17"/>
        <v>8730950</v>
      </c>
      <c r="L122" s="83">
        <f t="shared" si="17"/>
        <v>1468430</v>
      </c>
      <c r="M122" s="83">
        <f t="shared" si="17"/>
        <v>151703</v>
      </c>
      <c r="O122" s="91"/>
      <c r="P122" s="91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</row>
    <row r="123" spans="1:27" x14ac:dyDescent="0.45">
      <c r="A123" s="135" t="s">
        <v>31</v>
      </c>
      <c r="B123" s="135"/>
      <c r="C123" s="83">
        <f>SUM(C75:C109)</f>
        <v>3880882</v>
      </c>
      <c r="D123" s="83">
        <f>SUM(D75:D109)</f>
        <v>-1668425</v>
      </c>
      <c r="E123" s="83">
        <f t="shared" ref="E123:M123" si="18">IF(COUNTIF(E75:E109,". ")=0,SUM(E75:E109),". ")</f>
        <v>-123278</v>
      </c>
      <c r="F123" s="83">
        <f t="shared" si="18"/>
        <v>-1063248</v>
      </c>
      <c r="G123" s="83">
        <f t="shared" si="18"/>
        <v>-472473</v>
      </c>
      <c r="H123" s="83">
        <f t="shared" si="18"/>
        <v>-9155</v>
      </c>
      <c r="I123" s="83">
        <f t="shared" si="18"/>
        <v>2212457</v>
      </c>
      <c r="J123" s="83">
        <f t="shared" si="18"/>
        <v>223948</v>
      </c>
      <c r="K123" s="83">
        <f t="shared" si="18"/>
        <v>657782</v>
      </c>
      <c r="L123" s="83">
        <f t="shared" si="18"/>
        <v>1317250</v>
      </c>
      <c r="M123" s="83">
        <f t="shared" si="18"/>
        <v>12662</v>
      </c>
      <c r="O123" s="143" t="s">
        <v>30</v>
      </c>
      <c r="P123" s="143"/>
      <c r="Q123" s="73">
        <f>SUM(Q30:Q74)</f>
        <v>28440403</v>
      </c>
      <c r="R123" s="73">
        <f>SUM(R30:R74)</f>
        <v>-14292085</v>
      </c>
      <c r="S123" s="73">
        <f t="shared" ref="S123:AA123" si="19">IF(COUNTIF(S30:S74,". ")=0,SUM(S30:S74),". ")</f>
        <v>-3156555</v>
      </c>
      <c r="T123" s="73">
        <f t="shared" si="19"/>
        <v>-10658557</v>
      </c>
      <c r="U123" s="73">
        <f t="shared" si="19"/>
        <v>-180821</v>
      </c>
      <c r="V123" s="73">
        <f t="shared" si="19"/>
        <v>-296152</v>
      </c>
      <c r="W123" s="73">
        <f t="shared" si="19"/>
        <v>14148318</v>
      </c>
      <c r="X123" s="73">
        <f t="shared" si="19"/>
        <v>2112607</v>
      </c>
      <c r="Y123" s="73">
        <f t="shared" si="19"/>
        <v>10745859</v>
      </c>
      <c r="Z123" s="73">
        <f t="shared" si="19"/>
        <v>852427</v>
      </c>
      <c r="AA123" s="73">
        <f t="shared" si="19"/>
        <v>437425</v>
      </c>
    </row>
    <row r="124" spans="1:27" x14ac:dyDescent="0.45">
      <c r="A124" s="130"/>
      <c r="B124" s="130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O124" s="143" t="s">
        <v>31</v>
      </c>
      <c r="P124" s="143"/>
      <c r="Q124" s="73">
        <f>SUM(Q75:Q110)</f>
        <v>6938107</v>
      </c>
      <c r="R124" s="73">
        <f>SUM(R75:R110)</f>
        <v>-2689018</v>
      </c>
      <c r="S124" s="73">
        <f t="shared" ref="S124:AA124" si="20">IF(COUNTIF(S75:S110,". ")=0,SUM(S75:S110),". ")</f>
        <v>-198630</v>
      </c>
      <c r="T124" s="73">
        <f t="shared" si="20"/>
        <v>-1944742</v>
      </c>
      <c r="U124" s="73">
        <f t="shared" si="20"/>
        <v>-491190</v>
      </c>
      <c r="V124" s="73">
        <f t="shared" si="20"/>
        <v>-54456</v>
      </c>
      <c r="W124" s="73">
        <f t="shared" si="20"/>
        <v>4249089</v>
      </c>
      <c r="X124" s="73">
        <f t="shared" si="20"/>
        <v>434411</v>
      </c>
      <c r="Y124" s="73">
        <f t="shared" si="20"/>
        <v>1444423</v>
      </c>
      <c r="Z124" s="73">
        <f t="shared" si="20"/>
        <v>2260775</v>
      </c>
      <c r="AA124" s="73">
        <f t="shared" si="20"/>
        <v>109480</v>
      </c>
    </row>
    <row r="125" spans="1:27" x14ac:dyDescent="0.45">
      <c r="A125" s="120"/>
      <c r="B125" s="120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O125" s="75"/>
      <c r="P125" s="75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</row>
    <row r="126" spans="1:27" x14ac:dyDescent="0.45">
      <c r="A126" s="92" t="s">
        <v>32</v>
      </c>
      <c r="B126" s="94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O126" s="70"/>
      <c r="P126" s="70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</row>
    <row r="127" spans="1:27" x14ac:dyDescent="0.45">
      <c r="A127" s="92" t="s">
        <v>33</v>
      </c>
      <c r="B127" s="94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O127" s="78" t="s">
        <v>61</v>
      </c>
      <c r="P127" s="45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</row>
    <row r="128" spans="1:27" x14ac:dyDescent="0.45">
      <c r="A128" s="94"/>
      <c r="B128" s="94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O128" s="44" t="s">
        <v>62</v>
      </c>
      <c r="P128" s="45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</row>
    <row r="129" spans="1:27" x14ac:dyDescent="0.45">
      <c r="A129" s="94"/>
      <c r="B129" s="94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O129" s="45"/>
      <c r="P129" s="45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</row>
    <row r="130" spans="1:27" x14ac:dyDescent="0.45">
      <c r="A130" s="94"/>
      <c r="B130" s="94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O130" s="45"/>
      <c r="P130" s="45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</row>
    <row r="131" spans="1:27" x14ac:dyDescent="0.45">
      <c r="A131" s="94"/>
      <c r="B131" s="94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O131" s="45"/>
      <c r="P131" s="45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</row>
    <row r="132" spans="1:27" x14ac:dyDescent="0.45">
      <c r="A132" s="94"/>
      <c r="B132" s="94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O132" s="4"/>
      <c r="P132" s="4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45">
      <c r="A133" s="94"/>
      <c r="B133" s="94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O133" s="4"/>
      <c r="P133" s="4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45">
      <c r="A134" s="94"/>
      <c r="B134" s="94"/>
      <c r="C134" s="93"/>
      <c r="D134" s="93"/>
      <c r="E134" s="93"/>
      <c r="F134" s="93"/>
      <c r="G134" s="93"/>
      <c r="H134" s="93"/>
      <c r="I134" s="93"/>
      <c r="J134" s="93" t="s">
        <v>68</v>
      </c>
      <c r="K134" s="93"/>
      <c r="L134" s="93"/>
      <c r="M134" s="93"/>
      <c r="O134" s="4"/>
      <c r="P134" s="4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45">
      <c r="A135" s="94"/>
      <c r="B135" s="94"/>
      <c r="C135" s="93"/>
      <c r="D135" s="93"/>
      <c r="E135" s="93"/>
      <c r="F135" s="93"/>
      <c r="G135" s="93"/>
      <c r="H135" s="93"/>
      <c r="I135" s="93"/>
      <c r="J135" s="93" t="s">
        <v>67</v>
      </c>
      <c r="K135" s="93"/>
      <c r="L135" s="93"/>
      <c r="M135" s="93"/>
      <c r="O135" s="4"/>
      <c r="P135" s="4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45">
      <c r="A136" s="94"/>
      <c r="B136" s="94"/>
      <c r="C136" s="93"/>
      <c r="D136" s="93"/>
      <c r="E136" s="93"/>
      <c r="F136" s="93"/>
      <c r="G136" s="93"/>
      <c r="H136" s="93"/>
      <c r="I136" s="93"/>
      <c r="J136" s="93" t="s">
        <v>69</v>
      </c>
      <c r="K136" s="93"/>
      <c r="L136" s="93"/>
      <c r="M136" s="93"/>
      <c r="O136" s="4"/>
      <c r="P136" s="4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45">
      <c r="A137" s="94"/>
      <c r="B137" s="94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O137" s="4"/>
      <c r="P137" s="4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45">
      <c r="A138" s="94"/>
      <c r="B138" s="94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O138" s="4"/>
      <c r="P138" s="4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45">
      <c r="A139" s="94"/>
      <c r="B139" s="94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O139" s="4"/>
      <c r="P139" s="4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45">
      <c r="A140" s="94"/>
      <c r="B140" s="94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O140" s="4"/>
      <c r="P140" s="4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45">
      <c r="A141" s="94"/>
      <c r="B141" s="94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O141" s="4"/>
      <c r="P141" s="4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45">
      <c r="A142" s="94"/>
      <c r="B142" s="94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O142" s="4"/>
      <c r="P142" s="4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45">
      <c r="A143" s="94"/>
      <c r="B143" s="94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O143" s="4"/>
      <c r="P143" s="4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45">
      <c r="A144" s="94"/>
      <c r="B144" s="94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O144" s="4"/>
      <c r="P144" s="4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45">
      <c r="A145" s="94"/>
      <c r="B145" s="94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O145" s="4"/>
      <c r="P145" s="4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</sheetData>
  <mergeCells count="21">
    <mergeCell ref="O119:P119"/>
    <mergeCell ref="O120:P120"/>
    <mergeCell ref="O121:P121"/>
    <mergeCell ref="O123:P123"/>
    <mergeCell ref="O124:P124"/>
    <mergeCell ref="A118:B118"/>
    <mergeCell ref="A119:B119"/>
    <mergeCell ref="A120:B120"/>
    <mergeCell ref="A122:B122"/>
    <mergeCell ref="A123:B123"/>
    <mergeCell ref="O112:P112"/>
    <mergeCell ref="O114:P114"/>
    <mergeCell ref="O115:P115"/>
    <mergeCell ref="O116:P116"/>
    <mergeCell ref="O118:P118"/>
    <mergeCell ref="A117:B117"/>
    <mergeCell ref="I4:M4"/>
    <mergeCell ref="A111:B111"/>
    <mergeCell ref="A113:B113"/>
    <mergeCell ref="A114:B114"/>
    <mergeCell ref="A115:B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Graphiques</vt:lpstr>
      </vt:variant>
      <vt:variant>
        <vt:i4>1</vt:i4>
      </vt:variant>
    </vt:vector>
  </HeadingPairs>
  <TitlesOfParts>
    <vt:vector size="7" baseType="lpstr">
      <vt:lpstr>Explications</vt:lpstr>
      <vt:lpstr>Pop 1930</vt:lpstr>
      <vt:lpstr>Pop 1939</vt:lpstr>
      <vt:lpstr>Pop 1950</vt:lpstr>
      <vt:lpstr>Pop 1974</vt:lpstr>
      <vt:lpstr>superposition 1930 x 1974</vt:lpstr>
      <vt:lpstr>Graphique 1930 x 1974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2016-10-03T09:22:04Z</dcterms:created>
  <dcterms:modified xsi:type="dcterms:W3CDTF">2022-09-20T20:48:40Z</dcterms:modified>
</cp:coreProperties>
</file>