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1-2022\TD-2\"/>
    </mc:Choice>
  </mc:AlternateContent>
  <xr:revisionPtr revIDLastSave="0" documentId="8_{CC3D91D4-ED76-472B-A7EE-8B7FF1CACDC2}" xr6:coauthVersionLast="47" xr6:coauthVersionMax="47" xr10:uidLastSave="{00000000-0000-0000-0000-000000000000}"/>
  <bookViews>
    <workbookView xWindow="-110" yWindow="-110" windowWidth="38620" windowHeight="21360" tabRatio="843" xr2:uid="{00000000-000D-0000-FFFF-FFFF00000000}"/>
  </bookViews>
  <sheets>
    <sheet name="Exercice 2.1" sheetId="17" r:id="rId1"/>
    <sheet name="Matières" sheetId="1" r:id="rId2"/>
    <sheet name="t73(2000)" sheetId="10" r:id="rId3"/>
    <sheet name="t73 (2001)" sheetId="13" r:id="rId4"/>
    <sheet name="t6 (2000)" sheetId="11" r:id="rId5"/>
    <sheet name="t6 (2001)" sheetId="12" r:id="rId6"/>
    <sheet name="PopMoyenne 2000" sheetId="2" r:id="rId7"/>
    <sheet name="Divorces (2000-01)" sheetId="3" r:id="rId8"/>
    <sheet name="Lexis1" sheetId="18" r:id="rId9"/>
    <sheet name="Lexis2" sheetId="8" r:id="rId10"/>
    <sheet name="ex2.2" sheetId="5" r:id="rId11"/>
    <sheet name="ex2.3" sheetId="6" r:id="rId12"/>
    <sheet name="ex2.4" sheetId="7" r:id="rId13"/>
    <sheet name="ex2.5(t1c)" sheetId="15" r:id="rId14"/>
    <sheet name="ex2.5(t2c)" sheetId="14" r:id="rId15"/>
  </sheets>
  <definedNames>
    <definedName name="_xlnm.Print_Area" localSheetId="4">'t6 (2000)'!$A$1:$M$131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7" l="1"/>
  <c r="I22" i="17"/>
  <c r="F22" i="17"/>
  <c r="E23" i="17" s="1"/>
  <c r="F25" i="17" s="1"/>
  <c r="F26" i="17" s="1"/>
  <c r="E22" i="17"/>
  <c r="N10" i="17"/>
  <c r="N8" i="17"/>
  <c r="M9" i="17"/>
  <c r="I23" i="17" l="1"/>
  <c r="G25" i="17" s="1"/>
  <c r="G26" i="17" s="1"/>
  <c r="N30" i="1"/>
  <c r="M30" i="1"/>
  <c r="N29" i="1"/>
  <c r="M29" i="1"/>
  <c r="L30" i="1"/>
  <c r="L31" i="1"/>
  <c r="L32" i="1"/>
  <c r="L33" i="1"/>
  <c r="L34" i="1"/>
  <c r="L29" i="1"/>
  <c r="L36" i="1" s="1"/>
  <c r="K30" i="1"/>
  <c r="K31" i="1"/>
  <c r="K32" i="1"/>
  <c r="K33" i="1"/>
  <c r="K34" i="1"/>
  <c r="K29" i="1"/>
  <c r="K36" i="1" s="1"/>
  <c r="D30" i="1"/>
  <c r="D31" i="1"/>
  <c r="D32" i="1"/>
  <c r="D33" i="1"/>
  <c r="D34" i="1"/>
  <c r="D35" i="1"/>
  <c r="D29" i="1"/>
  <c r="C30" i="1"/>
  <c r="C31" i="1"/>
  <c r="C32" i="1"/>
  <c r="C33" i="1"/>
  <c r="C34" i="1"/>
  <c r="C35" i="1"/>
  <c r="C29" i="1"/>
  <c r="C36" i="1" s="1"/>
  <c r="L8" i="17"/>
  <c r="BU140" i="18" l="1"/>
  <c r="BS140" i="18" s="1"/>
  <c r="BQ140" i="18" s="1"/>
  <c r="BO140" i="18" s="1"/>
  <c r="BM140" i="18" s="1"/>
  <c r="BK140" i="18" s="1"/>
  <c r="BI140" i="18" s="1"/>
  <c r="BG140" i="18" s="1"/>
  <c r="BE140" i="18" s="1"/>
  <c r="BC140" i="18" s="1"/>
  <c r="BA140" i="18" s="1"/>
  <c r="AY140" i="18" s="1"/>
  <c r="AW140" i="18" s="1"/>
  <c r="AU140" i="18" s="1"/>
  <c r="AS140" i="18" s="1"/>
  <c r="AQ140" i="18" s="1"/>
  <c r="AO140" i="18" s="1"/>
  <c r="AM140" i="18" s="1"/>
  <c r="AK140" i="18" s="1"/>
  <c r="AI140" i="18" s="1"/>
  <c r="AG140" i="18" s="1"/>
  <c r="AE140" i="18" s="1"/>
  <c r="AC140" i="18" s="1"/>
  <c r="AA140" i="18" s="1"/>
  <c r="Y140" i="18" s="1"/>
  <c r="W140" i="18" s="1"/>
  <c r="U140" i="18" s="1"/>
  <c r="S140" i="18" s="1"/>
  <c r="Q140" i="18" s="1"/>
  <c r="O140" i="18" s="1"/>
  <c r="M140" i="18" s="1"/>
  <c r="K140" i="18" s="1"/>
  <c r="I140" i="18" s="1"/>
  <c r="G136" i="18"/>
  <c r="G134" i="18" s="1"/>
  <c r="G132" i="18" s="1"/>
  <c r="G130" i="18" s="1"/>
  <c r="G128" i="18" s="1"/>
  <c r="G126" i="18" s="1"/>
  <c r="G124" i="18" s="1"/>
  <c r="G122" i="18" s="1"/>
  <c r="G120" i="18" s="1"/>
  <c r="G118" i="18" s="1"/>
  <c r="G116" i="18" s="1"/>
  <c r="G114" i="18" s="1"/>
  <c r="G112" i="18" s="1"/>
  <c r="G110" i="18" s="1"/>
  <c r="G108" i="18" s="1"/>
  <c r="G106" i="18" s="1"/>
  <c r="G104" i="18" s="1"/>
  <c r="G102" i="18" s="1"/>
  <c r="G100" i="18" s="1"/>
  <c r="G98" i="18" s="1"/>
  <c r="G96" i="18" s="1"/>
  <c r="G94" i="18" s="1"/>
  <c r="G92" i="18" s="1"/>
  <c r="G90" i="18" s="1"/>
  <c r="G88" i="18" s="1"/>
  <c r="G86" i="18" s="1"/>
  <c r="G84" i="18" s="1"/>
  <c r="G82" i="18" s="1"/>
  <c r="G80" i="18" s="1"/>
  <c r="G78" i="18" s="1"/>
  <c r="G76" i="18" s="1"/>
  <c r="G74" i="18" s="1"/>
  <c r="G72" i="18" s="1"/>
  <c r="G70" i="18" s="1"/>
  <c r="G68" i="18" s="1"/>
  <c r="G66" i="18" s="1"/>
  <c r="G64" i="18" s="1"/>
  <c r="G62" i="18" s="1"/>
  <c r="G60" i="18" s="1"/>
  <c r="G58" i="18" s="1"/>
  <c r="G56" i="18" s="1"/>
  <c r="G54" i="18" s="1"/>
  <c r="G52" i="18" s="1"/>
  <c r="G50" i="18" s="1"/>
  <c r="G48" i="18" s="1"/>
  <c r="G46" i="18" s="1"/>
  <c r="G44" i="18" s="1"/>
  <c r="G42" i="18" s="1"/>
  <c r="G40" i="18" s="1"/>
  <c r="G38" i="18" s="1"/>
  <c r="G36" i="18" s="1"/>
  <c r="G34" i="18" s="1"/>
  <c r="G32" i="18" s="1"/>
  <c r="G30" i="18" s="1"/>
  <c r="G28" i="18" s="1"/>
  <c r="G26" i="18" s="1"/>
  <c r="G24" i="18" s="1"/>
  <c r="G22" i="18" s="1"/>
  <c r="G20" i="18" s="1"/>
  <c r="G18" i="18" s="1"/>
  <c r="G16" i="18" s="1"/>
  <c r="G14" i="18" s="1"/>
  <c r="G12" i="18" s="1"/>
  <c r="G10" i="18" s="1"/>
  <c r="G8" i="18" s="1"/>
  <c r="G6" i="18" s="1"/>
  <c r="G4" i="18" s="1"/>
  <c r="G2" i="18" s="1"/>
  <c r="BY21" i="18"/>
  <c r="BY23" i="18" s="1"/>
  <c r="BY25" i="18" s="1"/>
  <c r="BY27" i="18" s="1"/>
  <c r="BY29" i="18" s="1"/>
  <c r="BY31" i="18" s="1"/>
  <c r="BY33" i="18" s="1"/>
  <c r="BY35" i="18" s="1"/>
  <c r="BY37" i="18" s="1"/>
  <c r="BY39" i="18" s="1"/>
  <c r="BY41" i="18" s="1"/>
  <c r="BY43" i="18" s="1"/>
  <c r="BY45" i="18" s="1"/>
  <c r="BY47" i="18" s="1"/>
  <c r="BY49" i="18" s="1"/>
  <c r="BY51" i="18" s="1"/>
  <c r="BY53" i="18" s="1"/>
  <c r="BY55" i="18" s="1"/>
  <c r="BY57" i="18" s="1"/>
  <c r="BY59" i="18" s="1"/>
  <c r="BY61" i="18" s="1"/>
  <c r="BY63" i="18" s="1"/>
  <c r="BY65" i="18" s="1"/>
  <c r="BY67" i="18" s="1"/>
  <c r="BY69" i="18" s="1"/>
  <c r="BY71" i="18" s="1"/>
  <c r="BY73" i="18" s="1"/>
  <c r="BY75" i="18" s="1"/>
  <c r="BY77" i="18" s="1"/>
  <c r="BY79" i="18" s="1"/>
  <c r="BY81" i="18" s="1"/>
  <c r="BY83" i="18" s="1"/>
  <c r="BY85" i="18" s="1"/>
  <c r="BY87" i="18" s="1"/>
  <c r="BY89" i="18" s="1"/>
  <c r="BY91" i="18" s="1"/>
  <c r="BY93" i="18" s="1"/>
  <c r="BY95" i="18" s="1"/>
  <c r="BY97" i="18" s="1"/>
  <c r="BY99" i="18" s="1"/>
  <c r="BY101" i="18" s="1"/>
  <c r="BY103" i="18" s="1"/>
  <c r="BY105" i="18" s="1"/>
  <c r="BY107" i="18" s="1"/>
  <c r="BY109" i="18" s="1"/>
  <c r="BY111" i="18" s="1"/>
  <c r="BY113" i="18" s="1"/>
  <c r="BY115" i="18" s="1"/>
  <c r="BY117" i="18" s="1"/>
  <c r="BY119" i="18" s="1"/>
  <c r="BY121" i="18" s="1"/>
  <c r="BY123" i="18" s="1"/>
  <c r="BY125" i="18" s="1"/>
  <c r="BY127" i="18" s="1"/>
  <c r="BY129" i="18" s="1"/>
  <c r="BY131" i="18" s="1"/>
  <c r="BY133" i="18" s="1"/>
  <c r="BY135" i="18" s="1"/>
  <c r="BY137" i="18" s="1"/>
  <c r="H21" i="18"/>
  <c r="H23" i="18" s="1"/>
  <c r="H25" i="18" s="1"/>
  <c r="H27" i="18" s="1"/>
  <c r="H29" i="18" s="1"/>
  <c r="H31" i="18" s="1"/>
  <c r="H33" i="18" s="1"/>
  <c r="H35" i="18" s="1"/>
  <c r="H37" i="18" s="1"/>
  <c r="H39" i="18" s="1"/>
  <c r="H41" i="18" s="1"/>
  <c r="H43" i="18" s="1"/>
  <c r="H45" i="18" s="1"/>
  <c r="H47" i="18" s="1"/>
  <c r="H49" i="18" s="1"/>
  <c r="H51" i="18" s="1"/>
  <c r="H53" i="18" s="1"/>
  <c r="H55" i="18" s="1"/>
  <c r="H57" i="18" s="1"/>
  <c r="H59" i="18" s="1"/>
  <c r="H61" i="18" s="1"/>
  <c r="H63" i="18" s="1"/>
  <c r="H65" i="18" s="1"/>
  <c r="H67" i="18" s="1"/>
  <c r="H69" i="18" s="1"/>
  <c r="H71" i="18" s="1"/>
  <c r="H73" i="18" s="1"/>
  <c r="H75" i="18" s="1"/>
  <c r="H77" i="18" s="1"/>
  <c r="H79" i="18" s="1"/>
  <c r="H81" i="18" s="1"/>
  <c r="H83" i="18" s="1"/>
  <c r="H85" i="18" s="1"/>
  <c r="H87" i="18" s="1"/>
  <c r="H89" i="18" s="1"/>
  <c r="H91" i="18" s="1"/>
  <c r="H93" i="18" s="1"/>
  <c r="H95" i="18" s="1"/>
  <c r="H97" i="18" s="1"/>
  <c r="H99" i="18" s="1"/>
  <c r="H101" i="18" s="1"/>
  <c r="H103" i="18" s="1"/>
  <c r="H105" i="18" s="1"/>
  <c r="H107" i="18" s="1"/>
  <c r="H109" i="18" s="1"/>
  <c r="H111" i="18" s="1"/>
  <c r="H113" i="18" s="1"/>
  <c r="H115" i="18" s="1"/>
  <c r="H117" i="18" s="1"/>
  <c r="H119" i="18" s="1"/>
  <c r="H121" i="18" s="1"/>
  <c r="H123" i="18" s="1"/>
  <c r="H125" i="18" s="1"/>
  <c r="H127" i="18" s="1"/>
  <c r="H129" i="18" s="1"/>
  <c r="H131" i="18" s="1"/>
  <c r="H133" i="18" s="1"/>
  <c r="H135" i="18" s="1"/>
  <c r="H137" i="18" s="1"/>
  <c r="O20" i="17" l="1"/>
  <c r="N20" i="17"/>
  <c r="Q20" i="17" s="1"/>
  <c r="M20" i="17"/>
  <c r="L20" i="17"/>
  <c r="O19" i="17"/>
  <c r="N19" i="17"/>
  <c r="Q19" i="17" s="1"/>
  <c r="M19" i="17"/>
  <c r="L19" i="17"/>
  <c r="O18" i="17"/>
  <c r="N18" i="17"/>
  <c r="Q18" i="17" s="1"/>
  <c r="M18" i="17"/>
  <c r="L18" i="17"/>
  <c r="O17" i="17"/>
  <c r="N17" i="17"/>
  <c r="M17" i="17"/>
  <c r="P17" i="17" s="1"/>
  <c r="L17" i="17"/>
  <c r="O16" i="17"/>
  <c r="N16" i="17"/>
  <c r="Q16" i="17" s="1"/>
  <c r="M16" i="17"/>
  <c r="L16" i="17"/>
  <c r="O15" i="17"/>
  <c r="N15" i="17"/>
  <c r="Q15" i="17" s="1"/>
  <c r="M15" i="17"/>
  <c r="P14" i="17" s="1"/>
  <c r="L15" i="17"/>
  <c r="O14" i="17"/>
  <c r="N14" i="17"/>
  <c r="Q14" i="17" s="1"/>
  <c r="M14" i="17"/>
  <c r="L14" i="17"/>
  <c r="O13" i="17"/>
  <c r="N13" i="17"/>
  <c r="M13" i="17"/>
  <c r="P13" i="17" s="1"/>
  <c r="L13" i="17"/>
  <c r="O12" i="17"/>
  <c r="N12" i="17"/>
  <c r="M12" i="17"/>
  <c r="L12" i="17"/>
  <c r="O11" i="17"/>
  <c r="N11" i="17"/>
  <c r="M11" i="17"/>
  <c r="L11" i="17"/>
  <c r="O10" i="17"/>
  <c r="Q10" i="17" s="1"/>
  <c r="M10" i="17"/>
  <c r="P9" i="17" s="1"/>
  <c r="L10" i="17"/>
  <c r="O9" i="17"/>
  <c r="N9" i="17"/>
  <c r="L9" i="17"/>
  <c r="O8" i="17"/>
  <c r="Q8" i="17" l="1"/>
  <c r="P12" i="17"/>
  <c r="P16" i="17"/>
  <c r="Q13" i="17"/>
  <c r="Q9" i="17"/>
  <c r="Q17" i="17"/>
  <c r="P18" i="17"/>
  <c r="P10" i="17"/>
  <c r="Q11" i="17"/>
  <c r="Q12" i="17"/>
  <c r="P11" i="17"/>
  <c r="P15" i="17"/>
  <c r="P19" i="17"/>
  <c r="N46" i="1"/>
  <c r="P46" i="1"/>
  <c r="O46" i="1"/>
  <c r="M46" i="1"/>
  <c r="P50" i="1"/>
  <c r="O50" i="1"/>
  <c r="N50" i="1"/>
  <c r="M50" i="1"/>
  <c r="D32" i="15"/>
  <c r="R33" i="15"/>
  <c r="R29" i="15"/>
  <c r="R25" i="15"/>
  <c r="R21" i="15"/>
  <c r="R17" i="15"/>
  <c r="R13" i="15"/>
  <c r="R9" i="15"/>
  <c r="R5" i="15"/>
  <c r="N5" i="15"/>
  <c r="N9" i="15"/>
  <c r="N13" i="15"/>
  <c r="N17" i="15"/>
  <c r="N21" i="15"/>
  <c r="N25" i="15"/>
  <c r="N37" i="14"/>
  <c r="N33" i="14"/>
  <c r="N29" i="14"/>
  <c r="N25" i="14"/>
  <c r="N21" i="14"/>
  <c r="N17" i="14"/>
  <c r="N13" i="14"/>
  <c r="N9" i="14"/>
  <c r="N5" i="14"/>
  <c r="N29" i="15"/>
  <c r="N33" i="15"/>
  <c r="N37" i="15"/>
  <c r="R37" i="15"/>
  <c r="F5" i="15"/>
  <c r="F9" i="15"/>
  <c r="F13" i="15"/>
  <c r="F17" i="15"/>
  <c r="F21" i="15"/>
  <c r="F25" i="15"/>
  <c r="F29" i="15"/>
  <c r="F37" i="15"/>
  <c r="B37" i="15"/>
  <c r="F33" i="15"/>
  <c r="B33" i="15"/>
  <c r="B29" i="15"/>
  <c r="B25" i="15"/>
  <c r="B21" i="15"/>
  <c r="B17" i="15"/>
  <c r="B13" i="15"/>
  <c r="B9" i="15"/>
  <c r="B5" i="15"/>
  <c r="P34" i="15"/>
  <c r="D34" i="15"/>
  <c r="J13" i="15" s="1"/>
  <c r="J14" i="15" s="1"/>
  <c r="J15" i="15" s="1"/>
  <c r="P30" i="15"/>
  <c r="D30" i="15"/>
  <c r="P26" i="15"/>
  <c r="D26" i="15"/>
  <c r="P22" i="15"/>
  <c r="D22" i="15"/>
  <c r="P18" i="15"/>
  <c r="D18" i="15"/>
  <c r="P14" i="15"/>
  <c r="D14" i="15"/>
  <c r="V13" i="15"/>
  <c r="V14" i="15" s="1"/>
  <c r="V15" i="15" s="1"/>
  <c r="Q29" i="15" s="1"/>
  <c r="P10" i="15"/>
  <c r="D10" i="15"/>
  <c r="V7" i="15"/>
  <c r="V8" i="15" s="1"/>
  <c r="P12" i="15" s="1"/>
  <c r="P6" i="15"/>
  <c r="D6" i="15"/>
  <c r="P6" i="14"/>
  <c r="P10" i="14"/>
  <c r="P14" i="14"/>
  <c r="P18" i="14"/>
  <c r="P22" i="14"/>
  <c r="P26" i="14"/>
  <c r="P30" i="14"/>
  <c r="P34" i="14"/>
  <c r="V13" i="14" s="1"/>
  <c r="R37" i="14"/>
  <c r="R33" i="14"/>
  <c r="R29" i="14"/>
  <c r="R25" i="14"/>
  <c r="R21" i="14"/>
  <c r="R17" i="14"/>
  <c r="R13" i="14"/>
  <c r="R9" i="14"/>
  <c r="R5" i="14"/>
  <c r="D6" i="14"/>
  <c r="D10" i="14"/>
  <c r="D14" i="14"/>
  <c r="D18" i="14"/>
  <c r="D22" i="14"/>
  <c r="D26" i="14"/>
  <c r="D30" i="14"/>
  <c r="D34" i="14"/>
  <c r="F5" i="14"/>
  <c r="B5" i="14"/>
  <c r="F9" i="14"/>
  <c r="F13" i="14"/>
  <c r="F17" i="14"/>
  <c r="F21" i="14"/>
  <c r="F25" i="14"/>
  <c r="F29" i="14"/>
  <c r="F33" i="14"/>
  <c r="F37" i="14"/>
  <c r="B9" i="14"/>
  <c r="B13" i="14"/>
  <c r="B17" i="14"/>
  <c r="B21" i="14"/>
  <c r="B25" i="14"/>
  <c r="B29" i="14"/>
  <c r="B33" i="14"/>
  <c r="B37" i="14"/>
  <c r="X25" i="8"/>
  <c r="T25" i="8"/>
  <c r="P25" i="8"/>
  <c r="L25" i="8"/>
  <c r="H25" i="8"/>
  <c r="D25" i="8"/>
  <c r="X24" i="8"/>
  <c r="T24" i="8"/>
  <c r="P24" i="8"/>
  <c r="L24" i="8"/>
  <c r="H24" i="8"/>
  <c r="D24" i="8"/>
  <c r="W22" i="8"/>
  <c r="S22" i="8"/>
  <c r="O22" i="8"/>
  <c r="K22" i="8"/>
  <c r="G22" i="8"/>
  <c r="C22" i="8"/>
  <c r="X21" i="8"/>
  <c r="T21" i="8"/>
  <c r="P21" i="8"/>
  <c r="L21" i="8"/>
  <c r="H21" i="8"/>
  <c r="X20" i="8"/>
  <c r="T20" i="8"/>
  <c r="P20" i="8"/>
  <c r="L20" i="8"/>
  <c r="H20" i="8"/>
  <c r="D20" i="8"/>
  <c r="W18" i="8"/>
  <c r="S18" i="8"/>
  <c r="O18" i="8"/>
  <c r="K18" i="8"/>
  <c r="C18" i="8"/>
  <c r="X17" i="8"/>
  <c r="T17" i="8"/>
  <c r="P17" i="8"/>
  <c r="L17" i="8"/>
  <c r="H17" i="8"/>
  <c r="D17" i="8"/>
  <c r="X16" i="8"/>
  <c r="T16" i="8"/>
  <c r="P16" i="8"/>
  <c r="L16" i="8"/>
  <c r="H16" i="8"/>
  <c r="D16" i="8"/>
  <c r="W14" i="8"/>
  <c r="S14" i="8"/>
  <c r="O14" i="8"/>
  <c r="K14" i="8"/>
  <c r="G14" i="8"/>
  <c r="C14" i="8"/>
  <c r="X13" i="8"/>
  <c r="T13" i="8"/>
  <c r="P13" i="8"/>
  <c r="L13" i="8"/>
  <c r="H13" i="8"/>
  <c r="D13" i="8"/>
  <c r="X12" i="8"/>
  <c r="T12" i="8"/>
  <c r="P12" i="8"/>
  <c r="L12" i="8"/>
  <c r="H12" i="8"/>
  <c r="D12" i="8"/>
  <c r="W10" i="8"/>
  <c r="S10" i="8"/>
  <c r="O10" i="8"/>
  <c r="K10" i="8"/>
  <c r="G10" i="8"/>
  <c r="C10" i="8"/>
  <c r="X9" i="8"/>
  <c r="T9" i="8"/>
  <c r="P9" i="8"/>
  <c r="L9" i="8"/>
  <c r="H9" i="8"/>
  <c r="D9" i="8"/>
  <c r="X8" i="8"/>
  <c r="T8" i="8"/>
  <c r="P8" i="8"/>
  <c r="L8" i="8"/>
  <c r="H8" i="8"/>
  <c r="D8" i="8"/>
  <c r="W6" i="8"/>
  <c r="S6" i="8"/>
  <c r="O6" i="8"/>
  <c r="K6" i="8"/>
  <c r="G6" i="8"/>
  <c r="C6" i="8"/>
  <c r="X5" i="8"/>
  <c r="X4" i="8"/>
  <c r="W2" i="8"/>
  <c r="T5" i="8"/>
  <c r="T4" i="8"/>
  <c r="S2" i="8"/>
  <c r="P5" i="8"/>
  <c r="P4" i="8"/>
  <c r="O2" i="8"/>
  <c r="L5" i="8"/>
  <c r="L4" i="8"/>
  <c r="K2" i="8"/>
  <c r="H5" i="8"/>
  <c r="H4" i="8"/>
  <c r="G2" i="8"/>
  <c r="H26" i="8"/>
  <c r="L26" i="8" s="1"/>
  <c r="P26" i="8" s="1"/>
  <c r="T26" i="8" s="1"/>
  <c r="X26" i="8" s="1"/>
  <c r="D4" i="8"/>
  <c r="C2" i="8"/>
  <c r="D5" i="8"/>
  <c r="A30" i="1"/>
  <c r="A31" i="1"/>
  <c r="A32" i="1"/>
  <c r="A33" i="1"/>
  <c r="A34" i="1"/>
  <c r="A35" i="1"/>
  <c r="A29" i="1"/>
  <c r="N71" i="11"/>
  <c r="A46" i="1"/>
  <c r="I30" i="1"/>
  <c r="I31" i="1"/>
  <c r="I32" i="1"/>
  <c r="I33" i="1"/>
  <c r="I34" i="1"/>
  <c r="I29" i="1"/>
  <c r="O71" i="12"/>
  <c r="N71" i="12"/>
  <c r="P71" i="12" s="1"/>
  <c r="P72" i="12" s="1"/>
  <c r="Q73" i="12" s="1"/>
  <c r="C46" i="1"/>
  <c r="D46" i="1"/>
  <c r="F48" i="1"/>
  <c r="E48" i="1"/>
  <c r="D47" i="1"/>
  <c r="C47" i="1"/>
  <c r="F12" i="2"/>
  <c r="G12" i="2"/>
  <c r="H12" i="2"/>
  <c r="I12" i="2"/>
  <c r="K12" i="2"/>
  <c r="L12" i="2"/>
  <c r="M12" i="2"/>
  <c r="N12" i="2"/>
  <c r="F13" i="2"/>
  <c r="G13" i="2"/>
  <c r="H13" i="2"/>
  <c r="I13" i="2"/>
  <c r="K13" i="2"/>
  <c r="L13" i="2"/>
  <c r="M13" i="2"/>
  <c r="N13" i="2"/>
  <c r="F14" i="2"/>
  <c r="G14" i="2"/>
  <c r="H14" i="2"/>
  <c r="I14" i="2"/>
  <c r="K14" i="2"/>
  <c r="L14" i="2"/>
  <c r="M14" i="2"/>
  <c r="N14" i="2"/>
  <c r="F15" i="2"/>
  <c r="G15" i="2"/>
  <c r="H15" i="2"/>
  <c r="I15" i="2"/>
  <c r="K15" i="2"/>
  <c r="L15" i="2"/>
  <c r="M15" i="2"/>
  <c r="N15" i="2"/>
  <c r="F16" i="2"/>
  <c r="G16" i="2"/>
  <c r="H16" i="2"/>
  <c r="I16" i="2"/>
  <c r="K16" i="2"/>
  <c r="L16" i="2"/>
  <c r="M16" i="2"/>
  <c r="N16" i="2"/>
  <c r="F17" i="2"/>
  <c r="G17" i="2"/>
  <c r="H17" i="2"/>
  <c r="I17" i="2"/>
  <c r="K17" i="2"/>
  <c r="L17" i="2"/>
  <c r="M17" i="2"/>
  <c r="N17" i="2"/>
  <c r="F18" i="2"/>
  <c r="G18" i="2"/>
  <c r="H18" i="2"/>
  <c r="I18" i="2"/>
  <c r="K18" i="2"/>
  <c r="L18" i="2"/>
  <c r="M18" i="2"/>
  <c r="N18" i="2"/>
  <c r="F19" i="2"/>
  <c r="G19" i="2"/>
  <c r="H19" i="2"/>
  <c r="I19" i="2"/>
  <c r="K19" i="2"/>
  <c r="L19" i="2"/>
  <c r="M19" i="2"/>
  <c r="N19" i="2"/>
  <c r="F20" i="2"/>
  <c r="G20" i="2"/>
  <c r="H20" i="2"/>
  <c r="I20" i="2"/>
  <c r="K20" i="2"/>
  <c r="L20" i="2"/>
  <c r="M20" i="2"/>
  <c r="N20" i="2"/>
  <c r="F21" i="2"/>
  <c r="G21" i="2"/>
  <c r="H21" i="2"/>
  <c r="I21" i="2"/>
  <c r="K21" i="2"/>
  <c r="L21" i="2"/>
  <c r="M21" i="2"/>
  <c r="N21" i="2"/>
  <c r="F22" i="2"/>
  <c r="G22" i="2"/>
  <c r="H22" i="2"/>
  <c r="I22" i="2"/>
  <c r="K22" i="2"/>
  <c r="L22" i="2"/>
  <c r="M22" i="2"/>
  <c r="N22" i="2"/>
  <c r="F23" i="2"/>
  <c r="G23" i="2"/>
  <c r="H23" i="2"/>
  <c r="I23" i="2"/>
  <c r="K23" i="2"/>
  <c r="L23" i="2"/>
  <c r="M23" i="2"/>
  <c r="N23" i="2"/>
  <c r="F24" i="2"/>
  <c r="G24" i="2"/>
  <c r="H24" i="2"/>
  <c r="I24" i="2"/>
  <c r="K24" i="2"/>
  <c r="L24" i="2"/>
  <c r="M24" i="2"/>
  <c r="N24" i="2"/>
  <c r="F25" i="2"/>
  <c r="G25" i="2"/>
  <c r="H25" i="2"/>
  <c r="I25" i="2"/>
  <c r="K25" i="2"/>
  <c r="L25" i="2"/>
  <c r="M25" i="2"/>
  <c r="N25" i="2"/>
  <c r="F26" i="2"/>
  <c r="G26" i="2"/>
  <c r="H26" i="2"/>
  <c r="I26" i="2"/>
  <c r="K26" i="2"/>
  <c r="L26" i="2"/>
  <c r="M26" i="2"/>
  <c r="N26" i="2"/>
  <c r="F27" i="2"/>
  <c r="G27" i="2"/>
  <c r="H27" i="2"/>
  <c r="I27" i="2"/>
  <c r="K27" i="2"/>
  <c r="L27" i="2"/>
  <c r="M27" i="2"/>
  <c r="N27" i="2"/>
  <c r="F28" i="2"/>
  <c r="G28" i="2"/>
  <c r="H28" i="2"/>
  <c r="I28" i="2"/>
  <c r="K28" i="2"/>
  <c r="L28" i="2"/>
  <c r="M28" i="2"/>
  <c r="N28" i="2"/>
  <c r="F29" i="2"/>
  <c r="G29" i="2"/>
  <c r="H29" i="2"/>
  <c r="I29" i="2"/>
  <c r="K29" i="2"/>
  <c r="L29" i="2"/>
  <c r="M29" i="2"/>
  <c r="N29" i="2"/>
  <c r="J29" i="2" s="1"/>
  <c r="F30" i="2"/>
  <c r="G30" i="2"/>
  <c r="H30" i="2"/>
  <c r="I30" i="2"/>
  <c r="K30" i="2"/>
  <c r="L30" i="2"/>
  <c r="M30" i="2"/>
  <c r="N30" i="2"/>
  <c r="F31" i="2"/>
  <c r="G31" i="2"/>
  <c r="H31" i="2"/>
  <c r="I31" i="2"/>
  <c r="K31" i="2"/>
  <c r="L31" i="2"/>
  <c r="M31" i="2"/>
  <c r="N31" i="2"/>
  <c r="F32" i="2"/>
  <c r="G32" i="2"/>
  <c r="H32" i="2"/>
  <c r="I32" i="2"/>
  <c r="K32" i="2"/>
  <c r="L32" i="2"/>
  <c r="M32" i="2"/>
  <c r="N32" i="2"/>
  <c r="J32" i="2" s="1"/>
  <c r="F33" i="2"/>
  <c r="G33" i="2"/>
  <c r="H33" i="2"/>
  <c r="I33" i="2"/>
  <c r="K33" i="2"/>
  <c r="L33" i="2"/>
  <c r="M33" i="2"/>
  <c r="N33" i="2"/>
  <c r="J33" i="2" s="1"/>
  <c r="F34" i="2"/>
  <c r="G34" i="2"/>
  <c r="H34" i="2"/>
  <c r="I34" i="2"/>
  <c r="K34" i="2"/>
  <c r="L34" i="2"/>
  <c r="M34" i="2"/>
  <c r="N34" i="2"/>
  <c r="F35" i="2"/>
  <c r="G35" i="2"/>
  <c r="H35" i="2"/>
  <c r="I35" i="2"/>
  <c r="K35" i="2"/>
  <c r="L35" i="2"/>
  <c r="M35" i="2"/>
  <c r="N35" i="2"/>
  <c r="J35" i="2" s="1"/>
  <c r="F36" i="2"/>
  <c r="G36" i="2"/>
  <c r="H36" i="2"/>
  <c r="I36" i="2"/>
  <c r="K36" i="2"/>
  <c r="L36" i="2"/>
  <c r="M36" i="2"/>
  <c r="N36" i="2"/>
  <c r="F37" i="2"/>
  <c r="G37" i="2"/>
  <c r="H37" i="2"/>
  <c r="I37" i="2"/>
  <c r="K37" i="2"/>
  <c r="L37" i="2"/>
  <c r="M37" i="2"/>
  <c r="N37" i="2"/>
  <c r="F38" i="2"/>
  <c r="G38" i="2"/>
  <c r="H38" i="2"/>
  <c r="I38" i="2"/>
  <c r="K38" i="2"/>
  <c r="L38" i="2"/>
  <c r="M38" i="2"/>
  <c r="N38" i="2"/>
  <c r="F39" i="2"/>
  <c r="G39" i="2"/>
  <c r="H39" i="2"/>
  <c r="I39" i="2"/>
  <c r="K39" i="2"/>
  <c r="L39" i="2"/>
  <c r="M39" i="2"/>
  <c r="N39" i="2"/>
  <c r="F40" i="2"/>
  <c r="G40" i="2"/>
  <c r="H40" i="2"/>
  <c r="I40" i="2"/>
  <c r="K40" i="2"/>
  <c r="L40" i="2"/>
  <c r="M40" i="2"/>
  <c r="N40" i="2"/>
  <c r="F41" i="2"/>
  <c r="G41" i="2"/>
  <c r="H41" i="2"/>
  <c r="I41" i="2"/>
  <c r="K41" i="2"/>
  <c r="L41" i="2"/>
  <c r="M41" i="2"/>
  <c r="N41" i="2"/>
  <c r="F42" i="2"/>
  <c r="G42" i="2"/>
  <c r="H42" i="2"/>
  <c r="I42" i="2"/>
  <c r="K42" i="2"/>
  <c r="L42" i="2"/>
  <c r="M42" i="2"/>
  <c r="N42" i="2"/>
  <c r="F43" i="2"/>
  <c r="G43" i="2"/>
  <c r="H43" i="2"/>
  <c r="I43" i="2"/>
  <c r="K43" i="2"/>
  <c r="L43" i="2"/>
  <c r="M43" i="2"/>
  <c r="N43" i="2"/>
  <c r="F44" i="2"/>
  <c r="G44" i="2"/>
  <c r="H44" i="2"/>
  <c r="I44" i="2"/>
  <c r="K44" i="2"/>
  <c r="L44" i="2"/>
  <c r="M44" i="2"/>
  <c r="N44" i="2"/>
  <c r="F45" i="2"/>
  <c r="G45" i="2"/>
  <c r="H45" i="2"/>
  <c r="I45" i="2"/>
  <c r="K45" i="2"/>
  <c r="L45" i="2"/>
  <c r="M45" i="2"/>
  <c r="N45" i="2"/>
  <c r="F46" i="2"/>
  <c r="G46" i="2"/>
  <c r="H46" i="2"/>
  <c r="I46" i="2"/>
  <c r="K46" i="2"/>
  <c r="L46" i="2"/>
  <c r="M46" i="2"/>
  <c r="N46" i="2"/>
  <c r="F47" i="2"/>
  <c r="G47" i="2"/>
  <c r="H47" i="2"/>
  <c r="I47" i="2"/>
  <c r="K47" i="2"/>
  <c r="L47" i="2"/>
  <c r="M47" i="2"/>
  <c r="N47" i="2"/>
  <c r="F48" i="2"/>
  <c r="G48" i="2"/>
  <c r="H48" i="2"/>
  <c r="I48" i="2"/>
  <c r="K48" i="2"/>
  <c r="L48" i="2"/>
  <c r="M48" i="2"/>
  <c r="N48" i="2"/>
  <c r="F49" i="2"/>
  <c r="G49" i="2"/>
  <c r="H49" i="2"/>
  <c r="I49" i="2"/>
  <c r="K49" i="2"/>
  <c r="L49" i="2"/>
  <c r="M49" i="2"/>
  <c r="N49" i="2"/>
  <c r="F50" i="2"/>
  <c r="G50" i="2"/>
  <c r="H50" i="2"/>
  <c r="I50" i="2"/>
  <c r="K50" i="2"/>
  <c r="L50" i="2"/>
  <c r="M50" i="2"/>
  <c r="N50" i="2"/>
  <c r="F51" i="2"/>
  <c r="G51" i="2"/>
  <c r="H51" i="2"/>
  <c r="I51" i="2"/>
  <c r="K51" i="2"/>
  <c r="L51" i="2"/>
  <c r="M51" i="2"/>
  <c r="N51" i="2"/>
  <c r="F52" i="2"/>
  <c r="G52" i="2"/>
  <c r="H52" i="2"/>
  <c r="I52" i="2"/>
  <c r="K52" i="2"/>
  <c r="L52" i="2"/>
  <c r="M52" i="2"/>
  <c r="N52" i="2"/>
  <c r="F53" i="2"/>
  <c r="G53" i="2"/>
  <c r="H53" i="2"/>
  <c r="I53" i="2"/>
  <c r="K53" i="2"/>
  <c r="L53" i="2"/>
  <c r="M53" i="2"/>
  <c r="N53" i="2"/>
  <c r="F54" i="2"/>
  <c r="G54" i="2"/>
  <c r="H54" i="2"/>
  <c r="I54" i="2"/>
  <c r="K54" i="2"/>
  <c r="L54" i="2"/>
  <c r="M54" i="2"/>
  <c r="N54" i="2"/>
  <c r="F55" i="2"/>
  <c r="G55" i="2"/>
  <c r="H55" i="2"/>
  <c r="I55" i="2"/>
  <c r="K55" i="2"/>
  <c r="L55" i="2"/>
  <c r="M55" i="2"/>
  <c r="N55" i="2"/>
  <c r="F56" i="2"/>
  <c r="G56" i="2"/>
  <c r="H56" i="2"/>
  <c r="I56" i="2"/>
  <c r="K56" i="2"/>
  <c r="L56" i="2"/>
  <c r="M56" i="2"/>
  <c r="N56" i="2"/>
  <c r="F57" i="2"/>
  <c r="G57" i="2"/>
  <c r="H57" i="2"/>
  <c r="I57" i="2"/>
  <c r="K57" i="2"/>
  <c r="L57" i="2"/>
  <c r="M57" i="2"/>
  <c r="N57" i="2"/>
  <c r="F58" i="2"/>
  <c r="G58" i="2"/>
  <c r="H58" i="2"/>
  <c r="I58" i="2"/>
  <c r="K58" i="2"/>
  <c r="L58" i="2"/>
  <c r="M58" i="2"/>
  <c r="N58" i="2"/>
  <c r="F59" i="2"/>
  <c r="G59" i="2"/>
  <c r="H59" i="2"/>
  <c r="I59" i="2"/>
  <c r="K59" i="2"/>
  <c r="L59" i="2"/>
  <c r="M59" i="2"/>
  <c r="N59" i="2"/>
  <c r="F60" i="2"/>
  <c r="G60" i="2"/>
  <c r="H60" i="2"/>
  <c r="I60" i="2"/>
  <c r="K60" i="2"/>
  <c r="L60" i="2"/>
  <c r="M60" i="2"/>
  <c r="N60" i="2"/>
  <c r="F61" i="2"/>
  <c r="G61" i="2"/>
  <c r="H61" i="2"/>
  <c r="I61" i="2"/>
  <c r="K61" i="2"/>
  <c r="L61" i="2"/>
  <c r="M61" i="2"/>
  <c r="N61" i="2"/>
  <c r="F62" i="2"/>
  <c r="G62" i="2"/>
  <c r="H62" i="2"/>
  <c r="I62" i="2"/>
  <c r="K62" i="2"/>
  <c r="L62" i="2"/>
  <c r="M62" i="2"/>
  <c r="N62" i="2"/>
  <c r="F63" i="2"/>
  <c r="G63" i="2"/>
  <c r="H63" i="2"/>
  <c r="I63" i="2"/>
  <c r="K63" i="2"/>
  <c r="L63" i="2"/>
  <c r="M63" i="2"/>
  <c r="N63" i="2"/>
  <c r="F64" i="2"/>
  <c r="G64" i="2"/>
  <c r="H64" i="2"/>
  <c r="I64" i="2"/>
  <c r="K64" i="2"/>
  <c r="L64" i="2"/>
  <c r="M64" i="2"/>
  <c r="N64" i="2"/>
  <c r="F65" i="2"/>
  <c r="G65" i="2"/>
  <c r="H65" i="2"/>
  <c r="I65" i="2"/>
  <c r="K65" i="2"/>
  <c r="L65" i="2"/>
  <c r="M65" i="2"/>
  <c r="N65" i="2"/>
  <c r="F66" i="2"/>
  <c r="G66" i="2"/>
  <c r="H66" i="2"/>
  <c r="I66" i="2"/>
  <c r="K66" i="2"/>
  <c r="L66" i="2"/>
  <c r="M66" i="2"/>
  <c r="N66" i="2"/>
  <c r="F67" i="2"/>
  <c r="G67" i="2"/>
  <c r="H67" i="2"/>
  <c r="I67" i="2"/>
  <c r="K67" i="2"/>
  <c r="L67" i="2"/>
  <c r="M67" i="2"/>
  <c r="N67" i="2"/>
  <c r="F68" i="2"/>
  <c r="G68" i="2"/>
  <c r="H68" i="2"/>
  <c r="I68" i="2"/>
  <c r="K68" i="2"/>
  <c r="L68" i="2"/>
  <c r="M68" i="2"/>
  <c r="N68" i="2"/>
  <c r="F69" i="2"/>
  <c r="G69" i="2"/>
  <c r="H69" i="2"/>
  <c r="I69" i="2"/>
  <c r="K69" i="2"/>
  <c r="L69" i="2"/>
  <c r="M69" i="2"/>
  <c r="N69" i="2"/>
  <c r="F70" i="2"/>
  <c r="G70" i="2"/>
  <c r="H70" i="2"/>
  <c r="I70" i="2"/>
  <c r="K70" i="2"/>
  <c r="L70" i="2"/>
  <c r="M70" i="2"/>
  <c r="N70" i="2"/>
  <c r="F71" i="2"/>
  <c r="G71" i="2"/>
  <c r="E71" i="2" s="1"/>
  <c r="H71" i="2"/>
  <c r="I71" i="2"/>
  <c r="K71" i="2"/>
  <c r="L71" i="2"/>
  <c r="M71" i="2"/>
  <c r="N71" i="2"/>
  <c r="F72" i="2"/>
  <c r="G72" i="2"/>
  <c r="H72" i="2"/>
  <c r="I72" i="2"/>
  <c r="K72" i="2"/>
  <c r="L72" i="2"/>
  <c r="M72" i="2"/>
  <c r="N72" i="2"/>
  <c r="F73" i="2"/>
  <c r="G73" i="2"/>
  <c r="H73" i="2"/>
  <c r="I73" i="2"/>
  <c r="K73" i="2"/>
  <c r="L73" i="2"/>
  <c r="M73" i="2"/>
  <c r="N73" i="2"/>
  <c r="F74" i="2"/>
  <c r="G74" i="2"/>
  <c r="H74" i="2"/>
  <c r="I74" i="2"/>
  <c r="K74" i="2"/>
  <c r="L74" i="2"/>
  <c r="M74" i="2"/>
  <c r="N74" i="2"/>
  <c r="F75" i="2"/>
  <c r="G75" i="2"/>
  <c r="H75" i="2"/>
  <c r="I75" i="2"/>
  <c r="K75" i="2"/>
  <c r="L75" i="2"/>
  <c r="M75" i="2"/>
  <c r="N75" i="2"/>
  <c r="F76" i="2"/>
  <c r="G76" i="2"/>
  <c r="H76" i="2"/>
  <c r="E76" i="2" s="1"/>
  <c r="I76" i="2"/>
  <c r="K76" i="2"/>
  <c r="L76" i="2"/>
  <c r="M76" i="2"/>
  <c r="N76" i="2"/>
  <c r="F77" i="2"/>
  <c r="G77" i="2"/>
  <c r="H77" i="2"/>
  <c r="I77" i="2"/>
  <c r="K77" i="2"/>
  <c r="L77" i="2"/>
  <c r="M77" i="2"/>
  <c r="N77" i="2"/>
  <c r="F78" i="2"/>
  <c r="G78" i="2"/>
  <c r="H78" i="2"/>
  <c r="E78" i="2" s="1"/>
  <c r="E35" i="1" s="1"/>
  <c r="I78" i="2"/>
  <c r="K78" i="2"/>
  <c r="L78" i="2"/>
  <c r="M78" i="2"/>
  <c r="N78" i="2"/>
  <c r="F79" i="2"/>
  <c r="G79" i="2"/>
  <c r="H79" i="2"/>
  <c r="I79" i="2"/>
  <c r="K79" i="2"/>
  <c r="J79" i="2" s="1"/>
  <c r="L79" i="2"/>
  <c r="M79" i="2"/>
  <c r="N79" i="2"/>
  <c r="F80" i="2"/>
  <c r="G80" i="2"/>
  <c r="H80" i="2"/>
  <c r="I80" i="2"/>
  <c r="K80" i="2"/>
  <c r="L80" i="2"/>
  <c r="M80" i="2"/>
  <c r="N80" i="2"/>
  <c r="F81" i="2"/>
  <c r="G81" i="2"/>
  <c r="H81" i="2"/>
  <c r="I81" i="2"/>
  <c r="K81" i="2"/>
  <c r="L81" i="2"/>
  <c r="M81" i="2"/>
  <c r="N81" i="2"/>
  <c r="F82" i="2"/>
  <c r="G82" i="2"/>
  <c r="H82" i="2"/>
  <c r="I82" i="2"/>
  <c r="K82" i="2"/>
  <c r="L82" i="2"/>
  <c r="M82" i="2"/>
  <c r="N82" i="2"/>
  <c r="F83" i="2"/>
  <c r="G83" i="2"/>
  <c r="H83" i="2"/>
  <c r="I83" i="2"/>
  <c r="K83" i="2"/>
  <c r="L83" i="2"/>
  <c r="M83" i="2"/>
  <c r="N83" i="2"/>
  <c r="F84" i="2"/>
  <c r="G84" i="2"/>
  <c r="H84" i="2"/>
  <c r="I84" i="2"/>
  <c r="K84" i="2"/>
  <c r="L84" i="2"/>
  <c r="M84" i="2"/>
  <c r="N84" i="2"/>
  <c r="F85" i="2"/>
  <c r="G85" i="2"/>
  <c r="H85" i="2"/>
  <c r="I85" i="2"/>
  <c r="K85" i="2"/>
  <c r="L85" i="2"/>
  <c r="M85" i="2"/>
  <c r="N85" i="2"/>
  <c r="F86" i="2"/>
  <c r="G86" i="2"/>
  <c r="H86" i="2"/>
  <c r="I86" i="2"/>
  <c r="K86" i="2"/>
  <c r="L86" i="2"/>
  <c r="M86" i="2"/>
  <c r="N86" i="2"/>
  <c r="F87" i="2"/>
  <c r="G87" i="2"/>
  <c r="H87" i="2"/>
  <c r="I87" i="2"/>
  <c r="K87" i="2"/>
  <c r="L87" i="2"/>
  <c r="M87" i="2"/>
  <c r="N87" i="2"/>
  <c r="F88" i="2"/>
  <c r="G88" i="2"/>
  <c r="H88" i="2"/>
  <c r="I88" i="2"/>
  <c r="K88" i="2"/>
  <c r="L88" i="2"/>
  <c r="M88" i="2"/>
  <c r="N88" i="2"/>
  <c r="F89" i="2"/>
  <c r="G89" i="2"/>
  <c r="H89" i="2"/>
  <c r="I89" i="2"/>
  <c r="K89" i="2"/>
  <c r="L89" i="2"/>
  <c r="M89" i="2"/>
  <c r="N89" i="2"/>
  <c r="F90" i="2"/>
  <c r="G90" i="2"/>
  <c r="H90" i="2"/>
  <c r="I90" i="2"/>
  <c r="K90" i="2"/>
  <c r="L90" i="2"/>
  <c r="M90" i="2"/>
  <c r="N90" i="2"/>
  <c r="F91" i="2"/>
  <c r="G91" i="2"/>
  <c r="H91" i="2"/>
  <c r="I91" i="2"/>
  <c r="K91" i="2"/>
  <c r="L91" i="2"/>
  <c r="M91" i="2"/>
  <c r="N91" i="2"/>
  <c r="F92" i="2"/>
  <c r="G92" i="2"/>
  <c r="H92" i="2"/>
  <c r="I92" i="2"/>
  <c r="K92" i="2"/>
  <c r="J92" i="2" s="1"/>
  <c r="L92" i="2"/>
  <c r="M92" i="2"/>
  <c r="N92" i="2"/>
  <c r="F93" i="2"/>
  <c r="G93" i="2"/>
  <c r="H93" i="2"/>
  <c r="I93" i="2"/>
  <c r="K93" i="2"/>
  <c r="L93" i="2"/>
  <c r="M93" i="2"/>
  <c r="N93" i="2"/>
  <c r="F94" i="2"/>
  <c r="G94" i="2"/>
  <c r="H94" i="2"/>
  <c r="I94" i="2"/>
  <c r="K94" i="2"/>
  <c r="L94" i="2"/>
  <c r="M94" i="2"/>
  <c r="N94" i="2"/>
  <c r="J94" i="2" s="1"/>
  <c r="F95" i="2"/>
  <c r="G95" i="2"/>
  <c r="H95" i="2"/>
  <c r="I95" i="2"/>
  <c r="K95" i="2"/>
  <c r="L95" i="2"/>
  <c r="M95" i="2"/>
  <c r="N95" i="2"/>
  <c r="F96" i="2"/>
  <c r="G96" i="2"/>
  <c r="H96" i="2"/>
  <c r="I96" i="2"/>
  <c r="K96" i="2"/>
  <c r="L96" i="2"/>
  <c r="M96" i="2"/>
  <c r="N96" i="2"/>
  <c r="F97" i="2"/>
  <c r="G97" i="2"/>
  <c r="H97" i="2"/>
  <c r="I97" i="2"/>
  <c r="K97" i="2"/>
  <c r="L97" i="2"/>
  <c r="M97" i="2"/>
  <c r="N97" i="2"/>
  <c r="F98" i="2"/>
  <c r="G98" i="2"/>
  <c r="H98" i="2"/>
  <c r="I98" i="2"/>
  <c r="K98" i="2"/>
  <c r="L98" i="2"/>
  <c r="M98" i="2"/>
  <c r="N98" i="2"/>
  <c r="F99" i="2"/>
  <c r="G99" i="2"/>
  <c r="H99" i="2"/>
  <c r="I99" i="2"/>
  <c r="K99" i="2"/>
  <c r="L99" i="2"/>
  <c r="M99" i="2"/>
  <c r="N99" i="2"/>
  <c r="F100" i="2"/>
  <c r="G100" i="2"/>
  <c r="E100" i="2" s="1"/>
  <c r="H100" i="2"/>
  <c r="I100" i="2"/>
  <c r="K100" i="2"/>
  <c r="L100" i="2"/>
  <c r="M100" i="2"/>
  <c r="N100" i="2"/>
  <c r="F101" i="2"/>
  <c r="G101" i="2"/>
  <c r="H101" i="2"/>
  <c r="I101" i="2"/>
  <c r="K101" i="2"/>
  <c r="L101" i="2"/>
  <c r="M101" i="2"/>
  <c r="N101" i="2"/>
  <c r="F102" i="2"/>
  <c r="G102" i="2"/>
  <c r="H102" i="2"/>
  <c r="I102" i="2"/>
  <c r="K102" i="2"/>
  <c r="L102" i="2"/>
  <c r="M102" i="2"/>
  <c r="N102" i="2"/>
  <c r="F103" i="2"/>
  <c r="G103" i="2"/>
  <c r="H103" i="2"/>
  <c r="I103" i="2"/>
  <c r="K103" i="2"/>
  <c r="L103" i="2"/>
  <c r="M103" i="2"/>
  <c r="N103" i="2"/>
  <c r="F104" i="2"/>
  <c r="G104" i="2"/>
  <c r="H104" i="2"/>
  <c r="I104" i="2"/>
  <c r="K104" i="2"/>
  <c r="L104" i="2"/>
  <c r="M104" i="2"/>
  <c r="N104" i="2"/>
  <c r="F105" i="2"/>
  <c r="G105" i="2"/>
  <c r="H105" i="2"/>
  <c r="I105" i="2"/>
  <c r="K105" i="2"/>
  <c r="L105" i="2"/>
  <c r="M105" i="2"/>
  <c r="N105" i="2"/>
  <c r="F106" i="2"/>
  <c r="G106" i="2"/>
  <c r="H106" i="2"/>
  <c r="I106" i="2"/>
  <c r="K106" i="2"/>
  <c r="L106" i="2"/>
  <c r="M106" i="2"/>
  <c r="N106" i="2"/>
  <c r="F107" i="2"/>
  <c r="G107" i="2"/>
  <c r="H107" i="2"/>
  <c r="I107" i="2"/>
  <c r="K107" i="2"/>
  <c r="L107" i="2"/>
  <c r="M107" i="2"/>
  <c r="N107" i="2"/>
  <c r="F108" i="2"/>
  <c r="G108" i="2"/>
  <c r="H108" i="2"/>
  <c r="I108" i="2"/>
  <c r="K108" i="2"/>
  <c r="L108" i="2"/>
  <c r="M108" i="2"/>
  <c r="N108" i="2"/>
  <c r="F109" i="2"/>
  <c r="G109" i="2"/>
  <c r="H109" i="2"/>
  <c r="I109" i="2"/>
  <c r="K109" i="2"/>
  <c r="L109" i="2"/>
  <c r="M109" i="2"/>
  <c r="N109" i="2"/>
  <c r="F110" i="2"/>
  <c r="G110" i="2"/>
  <c r="H110" i="2"/>
  <c r="I110" i="2"/>
  <c r="K110" i="2"/>
  <c r="L110" i="2"/>
  <c r="M110" i="2"/>
  <c r="N110" i="2"/>
  <c r="F111" i="2"/>
  <c r="G111" i="2"/>
  <c r="H111" i="2"/>
  <c r="I111" i="2"/>
  <c r="K111" i="2"/>
  <c r="L111" i="2"/>
  <c r="M111" i="2"/>
  <c r="N111" i="2"/>
  <c r="F112" i="2"/>
  <c r="G112" i="2"/>
  <c r="H112" i="2"/>
  <c r="I112" i="2"/>
  <c r="K112" i="2"/>
  <c r="L112" i="2"/>
  <c r="M112" i="2"/>
  <c r="N112" i="2"/>
  <c r="F113" i="2"/>
  <c r="G113" i="2"/>
  <c r="H113" i="2"/>
  <c r="I113" i="2"/>
  <c r="K113" i="2"/>
  <c r="L113" i="2"/>
  <c r="M113" i="2"/>
  <c r="N113" i="2"/>
  <c r="F114" i="2"/>
  <c r="G114" i="2"/>
  <c r="H114" i="2"/>
  <c r="I114" i="2"/>
  <c r="K114" i="2"/>
  <c r="L114" i="2"/>
  <c r="M114" i="2"/>
  <c r="N114" i="2"/>
  <c r="F115" i="2"/>
  <c r="G115" i="2"/>
  <c r="H115" i="2"/>
  <c r="I115" i="2"/>
  <c r="K115" i="2"/>
  <c r="L115" i="2"/>
  <c r="M115" i="2"/>
  <c r="N115" i="2"/>
  <c r="F116" i="2"/>
  <c r="G116" i="2"/>
  <c r="H116" i="2"/>
  <c r="I116" i="2"/>
  <c r="K116" i="2"/>
  <c r="L116" i="2"/>
  <c r="M116" i="2"/>
  <c r="N116" i="2"/>
  <c r="F118" i="2"/>
  <c r="G118" i="2"/>
  <c r="H118" i="2"/>
  <c r="I118" i="2"/>
  <c r="K118" i="2"/>
  <c r="L118" i="2"/>
  <c r="M118" i="2"/>
  <c r="N118" i="2"/>
  <c r="F120" i="2"/>
  <c r="G120" i="2"/>
  <c r="H120" i="2"/>
  <c r="I120" i="2"/>
  <c r="K120" i="2"/>
  <c r="L120" i="2"/>
  <c r="M120" i="2"/>
  <c r="N120" i="2"/>
  <c r="F121" i="2"/>
  <c r="G121" i="2"/>
  <c r="H121" i="2"/>
  <c r="I121" i="2"/>
  <c r="K121" i="2"/>
  <c r="L121" i="2"/>
  <c r="M121" i="2"/>
  <c r="N121" i="2"/>
  <c r="F122" i="2"/>
  <c r="G122" i="2"/>
  <c r="H122" i="2"/>
  <c r="I122" i="2"/>
  <c r="K122" i="2"/>
  <c r="L122" i="2"/>
  <c r="M122" i="2"/>
  <c r="N122" i="2"/>
  <c r="F124" i="2"/>
  <c r="G124" i="2"/>
  <c r="H124" i="2"/>
  <c r="I124" i="2"/>
  <c r="K124" i="2"/>
  <c r="L124" i="2"/>
  <c r="M124" i="2"/>
  <c r="N124" i="2"/>
  <c r="F125" i="2"/>
  <c r="G125" i="2"/>
  <c r="H125" i="2"/>
  <c r="I125" i="2"/>
  <c r="K125" i="2"/>
  <c r="L125" i="2"/>
  <c r="M125" i="2"/>
  <c r="N125" i="2"/>
  <c r="F126" i="2"/>
  <c r="G126" i="2"/>
  <c r="H126" i="2"/>
  <c r="I126" i="2"/>
  <c r="K126" i="2"/>
  <c r="L126" i="2"/>
  <c r="M126" i="2"/>
  <c r="N126" i="2"/>
  <c r="F127" i="2"/>
  <c r="G127" i="2"/>
  <c r="H127" i="2"/>
  <c r="I127" i="2"/>
  <c r="K127" i="2"/>
  <c r="L127" i="2"/>
  <c r="M127" i="2"/>
  <c r="N127" i="2"/>
  <c r="F129" i="2"/>
  <c r="G129" i="2"/>
  <c r="H129" i="2"/>
  <c r="I129" i="2"/>
  <c r="K129" i="2"/>
  <c r="L129" i="2"/>
  <c r="M129" i="2"/>
  <c r="N129" i="2"/>
  <c r="F130" i="2"/>
  <c r="G130" i="2"/>
  <c r="H130" i="2"/>
  <c r="I130" i="2"/>
  <c r="K130" i="2"/>
  <c r="L130" i="2"/>
  <c r="M130" i="2"/>
  <c r="N130" i="2"/>
  <c r="F11" i="2"/>
  <c r="G11" i="2"/>
  <c r="H11" i="2"/>
  <c r="I11" i="2"/>
  <c r="K11" i="2"/>
  <c r="L11" i="2"/>
  <c r="M11" i="2"/>
  <c r="N11" i="2"/>
  <c r="E117" i="2"/>
  <c r="G18" i="8"/>
  <c r="D21" i="8"/>
  <c r="J38" i="2"/>
  <c r="J16" i="2"/>
  <c r="E88" i="2" l="1"/>
  <c r="E47" i="2"/>
  <c r="E24" i="2"/>
  <c r="E14" i="2"/>
  <c r="E13" i="2"/>
  <c r="J13" i="14"/>
  <c r="J14" i="14" s="1"/>
  <c r="J15" i="14" s="1"/>
  <c r="V14" i="14"/>
  <c r="V15" i="14" s="1"/>
  <c r="Q29" i="14" s="1"/>
  <c r="J100" i="2"/>
  <c r="D100" i="2" s="1"/>
  <c r="J84" i="2"/>
  <c r="J77" i="2"/>
  <c r="F34" i="1" s="1"/>
  <c r="J57" i="2"/>
  <c r="J47" i="2"/>
  <c r="E93" i="2"/>
  <c r="D93" i="2" s="1"/>
  <c r="J113" i="2"/>
  <c r="J101" i="2"/>
  <c r="J93" i="2"/>
  <c r="G48" i="1"/>
  <c r="E97" i="2"/>
  <c r="E94" i="2"/>
  <c r="J15" i="2"/>
  <c r="J12" i="2"/>
  <c r="E113" i="2"/>
  <c r="D113" i="2" s="1"/>
  <c r="E105" i="2"/>
  <c r="D105" i="2" s="1"/>
  <c r="E31" i="2"/>
  <c r="E30" i="2"/>
  <c r="E28" i="2"/>
  <c r="D47" i="2"/>
  <c r="D71" i="2"/>
  <c r="J125" i="2"/>
  <c r="J118" i="2"/>
  <c r="E118" i="2"/>
  <c r="J116" i="2"/>
  <c r="E116" i="2"/>
  <c r="J115" i="2"/>
  <c r="E114" i="2"/>
  <c r="J111" i="2"/>
  <c r="E108" i="2"/>
  <c r="J107" i="2"/>
  <c r="J90" i="2"/>
  <c r="J85" i="2"/>
  <c r="E85" i="2"/>
  <c r="E80" i="2"/>
  <c r="J62" i="2"/>
  <c r="E62" i="2"/>
  <c r="D62" i="2" s="1"/>
  <c r="E61" i="2"/>
  <c r="J60" i="2"/>
  <c r="E57" i="2"/>
  <c r="D57" i="2" s="1"/>
  <c r="E55" i="2"/>
  <c r="J54" i="2"/>
  <c r="J52" i="2"/>
  <c r="J50" i="2"/>
  <c r="E49" i="2"/>
  <c r="D49" i="2" s="1"/>
  <c r="E46" i="2"/>
  <c r="E43" i="2"/>
  <c r="J41" i="2"/>
  <c r="E17" i="2"/>
  <c r="E122" i="2"/>
  <c r="J120" i="2"/>
  <c r="J102" i="2"/>
  <c r="E101" i="2"/>
  <c r="E98" i="2"/>
  <c r="E21" i="2"/>
  <c r="D21" i="2" s="1"/>
  <c r="J19" i="2"/>
  <c r="J124" i="2"/>
  <c r="J122" i="2"/>
  <c r="E121" i="2"/>
  <c r="E120" i="2"/>
  <c r="D120" i="2" s="1"/>
  <c r="J105" i="2"/>
  <c r="E102" i="2"/>
  <c r="D102" i="2" s="1"/>
  <c r="J98" i="2"/>
  <c r="D98" i="2" s="1"/>
  <c r="E86" i="2"/>
  <c r="J83" i="2"/>
  <c r="J82" i="2"/>
  <c r="E82" i="2"/>
  <c r="J81" i="2"/>
  <c r="J80" i="2"/>
  <c r="D80" i="2" s="1"/>
  <c r="E75" i="2"/>
  <c r="E32" i="1" s="1"/>
  <c r="E67" i="2"/>
  <c r="E66" i="2"/>
  <c r="J65" i="2"/>
  <c r="J64" i="2"/>
  <c r="E64" i="2"/>
  <c r="E63" i="2"/>
  <c r="J11" i="2"/>
  <c r="J95" i="2"/>
  <c r="J87" i="2"/>
  <c r="E84" i="2"/>
  <c r="D84" i="2" s="1"/>
  <c r="J74" i="2"/>
  <c r="F31" i="1" s="1"/>
  <c r="E73" i="2"/>
  <c r="E30" i="1" s="1"/>
  <c r="J71" i="2"/>
  <c r="J69" i="2"/>
  <c r="E68" i="2"/>
  <c r="E38" i="2"/>
  <c r="D38" i="2" s="1"/>
  <c r="J27" i="2"/>
  <c r="J26" i="2"/>
  <c r="E26" i="2"/>
  <c r="J25" i="2"/>
  <c r="E25" i="2"/>
  <c r="J24" i="2"/>
  <c r="D24" i="2" s="1"/>
  <c r="E22" i="2"/>
  <c r="E33" i="1"/>
  <c r="D118" i="2"/>
  <c r="D85" i="2"/>
  <c r="D122" i="2"/>
  <c r="D25" i="2"/>
  <c r="J130" i="2"/>
  <c r="E130" i="2"/>
  <c r="J127" i="2"/>
  <c r="E115" i="2"/>
  <c r="D115" i="2" s="1"/>
  <c r="J112" i="2"/>
  <c r="E112" i="2"/>
  <c r="J109" i="2"/>
  <c r="J108" i="2"/>
  <c r="D108" i="2" s="1"/>
  <c r="E107" i="2"/>
  <c r="D107" i="2" s="1"/>
  <c r="J106" i="2"/>
  <c r="D106" i="2" s="1"/>
  <c r="E106" i="2"/>
  <c r="J99" i="2"/>
  <c r="E99" i="2"/>
  <c r="E92" i="2"/>
  <c r="D92" i="2" s="1"/>
  <c r="J91" i="2"/>
  <c r="E91" i="2"/>
  <c r="J88" i="2"/>
  <c r="D88" i="2" s="1"/>
  <c r="E87" i="2"/>
  <c r="D87" i="2" s="1"/>
  <c r="E79" i="2"/>
  <c r="D79" i="2" s="1"/>
  <c r="J76" i="2"/>
  <c r="F33" i="1" s="1"/>
  <c r="J61" i="2"/>
  <c r="E60" i="2"/>
  <c r="J59" i="2"/>
  <c r="E59" i="2"/>
  <c r="J58" i="2"/>
  <c r="E58" i="2"/>
  <c r="E56" i="2"/>
  <c r="J55" i="2"/>
  <c r="E54" i="2"/>
  <c r="D54" i="2" s="1"/>
  <c r="J53" i="2"/>
  <c r="J51" i="2"/>
  <c r="E50" i="2"/>
  <c r="D50" i="2" s="1"/>
  <c r="J49" i="2"/>
  <c r="J44" i="2"/>
  <c r="E42" i="2"/>
  <c r="E23" i="2"/>
  <c r="J22" i="2"/>
  <c r="J21" i="2"/>
  <c r="J20" i="2"/>
  <c r="E18" i="2"/>
  <c r="J13" i="2"/>
  <c r="D13" i="2" s="1"/>
  <c r="E12" i="2"/>
  <c r="D12" i="2" s="1"/>
  <c r="E11" i="2"/>
  <c r="J129" i="2"/>
  <c r="D129" i="2" s="1"/>
  <c r="E129" i="2"/>
  <c r="E127" i="2"/>
  <c r="J126" i="2"/>
  <c r="E126" i="2"/>
  <c r="J114" i="2"/>
  <c r="J110" i="2"/>
  <c r="D110" i="2" s="1"/>
  <c r="E110" i="2"/>
  <c r="E109" i="2"/>
  <c r="J104" i="2"/>
  <c r="J103" i="2"/>
  <c r="E103" i="2"/>
  <c r="D103" i="2" s="1"/>
  <c r="J97" i="2"/>
  <c r="D97" i="2" s="1"/>
  <c r="J96" i="2"/>
  <c r="E96" i="2"/>
  <c r="D96" i="2" s="1"/>
  <c r="E90" i="2"/>
  <c r="J89" i="2"/>
  <c r="E89" i="2"/>
  <c r="J78" i="2"/>
  <c r="E77" i="2"/>
  <c r="J75" i="2"/>
  <c r="F32" i="1" s="1"/>
  <c r="J72" i="2"/>
  <c r="F29" i="1" s="1"/>
  <c r="E72" i="2"/>
  <c r="E69" i="2"/>
  <c r="J63" i="2"/>
  <c r="E53" i="2"/>
  <c r="E51" i="2"/>
  <c r="D51" i="2" s="1"/>
  <c r="J46" i="2"/>
  <c r="D46" i="2" s="1"/>
  <c r="J45" i="2"/>
  <c r="E44" i="2"/>
  <c r="J43" i="2"/>
  <c r="D43" i="2" s="1"/>
  <c r="E41" i="2"/>
  <c r="J40" i="2"/>
  <c r="J39" i="2"/>
  <c r="E39" i="2"/>
  <c r="J37" i="2"/>
  <c r="E35" i="2"/>
  <c r="D35" i="2" s="1"/>
  <c r="E33" i="2"/>
  <c r="D33" i="2" s="1"/>
  <c r="J30" i="2"/>
  <c r="D30" i="2" s="1"/>
  <c r="E20" i="2"/>
  <c r="E19" i="2"/>
  <c r="J18" i="2"/>
  <c r="J17" i="2"/>
  <c r="E16" i="2"/>
  <c r="D16" i="2" s="1"/>
  <c r="E15" i="2"/>
  <c r="D15" i="2" s="1"/>
  <c r="N36" i="1"/>
  <c r="L37" i="1" s="1"/>
  <c r="D58" i="1" s="1"/>
  <c r="D114" i="2"/>
  <c r="E125" i="2"/>
  <c r="D125" i="2" s="1"/>
  <c r="E124" i="2"/>
  <c r="D124" i="2" s="1"/>
  <c r="J121" i="2"/>
  <c r="D121" i="2" s="1"/>
  <c r="E111" i="2"/>
  <c r="D111" i="2" s="1"/>
  <c r="E104" i="2"/>
  <c r="E95" i="2"/>
  <c r="J86" i="2"/>
  <c r="E83" i="2"/>
  <c r="D83" i="2" s="1"/>
  <c r="E81" i="2"/>
  <c r="E74" i="2"/>
  <c r="E31" i="1" s="1"/>
  <c r="J73" i="2"/>
  <c r="F30" i="1" s="1"/>
  <c r="J70" i="2"/>
  <c r="E70" i="2"/>
  <c r="J68" i="2"/>
  <c r="D68" i="2" s="1"/>
  <c r="J67" i="2"/>
  <c r="J66" i="2"/>
  <c r="E65" i="2"/>
  <c r="J56" i="2"/>
  <c r="E52" i="2"/>
  <c r="D52" i="2" s="1"/>
  <c r="J48" i="2"/>
  <c r="D48" i="2" s="1"/>
  <c r="E48" i="2"/>
  <c r="E45" i="2"/>
  <c r="D45" i="2" s="1"/>
  <c r="J42" i="2"/>
  <c r="E40" i="2"/>
  <c r="E37" i="2"/>
  <c r="D37" i="2" s="1"/>
  <c r="J36" i="2"/>
  <c r="E36" i="2"/>
  <c r="D36" i="2" s="1"/>
  <c r="J34" i="2"/>
  <c r="E34" i="2"/>
  <c r="E32" i="2"/>
  <c r="D32" i="2" s="1"/>
  <c r="J31" i="2"/>
  <c r="E29" i="2"/>
  <c r="D29" i="2" s="1"/>
  <c r="J28" i="2"/>
  <c r="D28" i="2" s="1"/>
  <c r="E27" i="2"/>
  <c r="J23" i="2"/>
  <c r="J14" i="2"/>
  <c r="D14" i="2" s="1"/>
  <c r="D64" i="2"/>
  <c r="D94" i="2"/>
  <c r="F49" i="1"/>
  <c r="E49" i="1"/>
  <c r="D11" i="2"/>
  <c r="D127" i="2"/>
  <c r="D89" i="2"/>
  <c r="F35" i="1"/>
  <c r="D78" i="2"/>
  <c r="D75" i="2"/>
  <c r="D53" i="2"/>
  <c r="D104" i="2"/>
  <c r="D74" i="2"/>
  <c r="D65" i="2"/>
  <c r="D17" i="2"/>
  <c r="D36" i="1"/>
  <c r="P32" i="15"/>
  <c r="C48" i="1"/>
  <c r="C49" i="1" s="1"/>
  <c r="J18" i="14"/>
  <c r="J7" i="15"/>
  <c r="J8" i="15" s="1"/>
  <c r="J9" i="15" s="1"/>
  <c r="M36" i="1"/>
  <c r="D48" i="1"/>
  <c r="D49" i="1" s="1"/>
  <c r="D61" i="1" s="1"/>
  <c r="V7" i="14"/>
  <c r="V8" i="14" s="1"/>
  <c r="V9" i="15"/>
  <c r="N47" i="1"/>
  <c r="M47" i="1"/>
  <c r="V18" i="15"/>
  <c r="J18" i="15"/>
  <c r="V17" i="15"/>
  <c r="V18" i="14"/>
  <c r="J7" i="14"/>
  <c r="J8" i="14" s="1"/>
  <c r="J9" i="14" s="1"/>
  <c r="D27" i="2" l="1"/>
  <c r="D126" i="2"/>
  <c r="D59" i="2"/>
  <c r="D44" i="2"/>
  <c r="D60" i="2"/>
  <c r="D101" i="2"/>
  <c r="D31" i="2"/>
  <c r="D67" i="2"/>
  <c r="D22" i="2"/>
  <c r="D61" i="2"/>
  <c r="D95" i="2"/>
  <c r="D19" i="2"/>
  <c r="D40" i="2"/>
  <c r="D63" i="2"/>
  <c r="D109" i="2"/>
  <c r="D81" i="2"/>
  <c r="D12" i="15"/>
  <c r="J17" i="15" s="1"/>
  <c r="D41" i="2"/>
  <c r="D90" i="2"/>
  <c r="D26" i="2"/>
  <c r="D86" i="2"/>
  <c r="D55" i="2"/>
  <c r="D116" i="2"/>
  <c r="O36" i="1"/>
  <c r="M37" i="1" s="1"/>
  <c r="F36" i="1"/>
  <c r="K37" i="1"/>
  <c r="C58" i="1" s="1"/>
  <c r="D69" i="2"/>
  <c r="K38" i="1"/>
  <c r="E58" i="1" s="1"/>
  <c r="D34" i="2"/>
  <c r="D70" i="2"/>
  <c r="D39" i="2"/>
  <c r="D82" i="2"/>
  <c r="D66" i="2"/>
  <c r="D99" i="2"/>
  <c r="D58" i="2"/>
  <c r="D112" i="2"/>
  <c r="D130" i="2"/>
  <c r="E34" i="1"/>
  <c r="D77" i="2"/>
  <c r="D18" i="2"/>
  <c r="D23" i="2"/>
  <c r="D91" i="2"/>
  <c r="E29" i="1"/>
  <c r="D72" i="2"/>
  <c r="D73" i="2"/>
  <c r="D20" i="2"/>
  <c r="D42" i="2"/>
  <c r="D56" i="2"/>
  <c r="D76" i="2"/>
  <c r="P12" i="14"/>
  <c r="V17" i="14" s="1"/>
  <c r="L46" i="1"/>
  <c r="L50" i="1" s="1"/>
  <c r="L51" i="1" s="1"/>
  <c r="D65" i="1" s="1"/>
  <c r="D37" i="1"/>
  <c r="D55" i="1" s="1"/>
  <c r="C50" i="1"/>
  <c r="E61" i="1" s="1"/>
  <c r="C61" i="1"/>
  <c r="C51" i="1"/>
  <c r="E62" i="1" s="1"/>
  <c r="V19" i="15"/>
  <c r="J19" i="15"/>
  <c r="V9" i="14"/>
  <c r="V19" i="14"/>
  <c r="D12" i="14"/>
  <c r="N37" i="1" l="1"/>
  <c r="K39" i="1"/>
  <c r="E59" i="1" s="1"/>
  <c r="E36" i="1"/>
  <c r="L47" i="1"/>
  <c r="L48" i="1" s="1"/>
  <c r="C38" i="1"/>
  <c r="E55" i="1" s="1"/>
  <c r="J17" i="14"/>
  <c r="J19" i="14" s="1"/>
  <c r="K46" i="1"/>
  <c r="K50" i="1" s="1"/>
  <c r="K51" i="1" s="1"/>
  <c r="C65" i="1" s="1"/>
  <c r="D64" i="1" l="1"/>
  <c r="D67" i="1" s="1"/>
  <c r="C37" i="1"/>
  <c r="C55" i="1" s="1"/>
  <c r="E37" i="1"/>
  <c r="F37" i="1" s="1"/>
  <c r="C39" i="1"/>
  <c r="E56" i="1" s="1"/>
  <c r="K47" i="1"/>
  <c r="K48" i="1" s="1"/>
  <c r="C64" i="1" s="1"/>
  <c r="C67" i="1" s="1"/>
  <c r="C68" i="1" s="1"/>
  <c r="L52" i="1"/>
  <c r="L49" i="1" l="1"/>
</calcChain>
</file>

<file path=xl/sharedStrings.xml><?xml version="1.0" encoding="utf-8"?>
<sst xmlns="http://schemas.openxmlformats.org/spreadsheetml/2006/main" count="2672" uniqueCount="401">
  <si>
    <t>TABLEAU 73 - DECES PAR SEXE, ANNEE DE NAISSANCE ET AGE EN ANNEES REVOLUES</t>
  </si>
  <si>
    <t>TABLEAU 73 - DECES PAR SEXE, ANNEE DE NAISSANCE ET AGE EN ANNEES REVOLUES EN 2000</t>
  </si>
  <si>
    <t xml:space="preserve">Année 2000 </t>
  </si>
  <si>
    <t>Sexe masculin</t>
  </si>
  <si>
    <t>Sexe féminin</t>
  </si>
  <si>
    <t>Age</t>
  </si>
  <si>
    <t>Année</t>
  </si>
  <si>
    <t xml:space="preserve">en </t>
  </si>
  <si>
    <t>de</t>
  </si>
  <si>
    <t>années</t>
  </si>
  <si>
    <t>Répartition par</t>
  </si>
  <si>
    <t>naissance</t>
  </si>
  <si>
    <t>révolues</t>
  </si>
  <si>
    <t>Total</t>
  </si>
  <si>
    <t>Génération</t>
  </si>
  <si>
    <t xml:space="preserve">2000 </t>
  </si>
  <si>
    <t xml:space="preserve">0 </t>
  </si>
  <si>
    <t xml:space="preserve">  </t>
  </si>
  <si>
    <t xml:space="preserve">1999 </t>
  </si>
  <si>
    <t xml:space="preserve">1 </t>
  </si>
  <si>
    <t xml:space="preserve">1998 </t>
  </si>
  <si>
    <t xml:space="preserve">2 </t>
  </si>
  <si>
    <t xml:space="preserve">1997 </t>
  </si>
  <si>
    <t xml:space="preserve">3 </t>
  </si>
  <si>
    <t xml:space="preserve">1996 </t>
  </si>
  <si>
    <t xml:space="preserve">4 </t>
  </si>
  <si>
    <t xml:space="preserve">1995 </t>
  </si>
  <si>
    <t xml:space="preserve">5 </t>
  </si>
  <si>
    <t xml:space="preserve">1994 </t>
  </si>
  <si>
    <t xml:space="preserve">6 </t>
  </si>
  <si>
    <t xml:space="preserve">1993 </t>
  </si>
  <si>
    <t xml:space="preserve">7 </t>
  </si>
  <si>
    <t xml:space="preserve">1992 </t>
  </si>
  <si>
    <t xml:space="preserve">8 </t>
  </si>
  <si>
    <t xml:space="preserve">1991 </t>
  </si>
  <si>
    <t xml:space="preserve">9 </t>
  </si>
  <si>
    <t xml:space="preserve">1990 </t>
  </si>
  <si>
    <t xml:space="preserve">10 </t>
  </si>
  <si>
    <t xml:space="preserve">1989 </t>
  </si>
  <si>
    <t xml:space="preserve">11 </t>
  </si>
  <si>
    <t xml:space="preserve">1988 </t>
  </si>
  <si>
    <t xml:space="preserve">12 </t>
  </si>
  <si>
    <t xml:space="preserve">1987 </t>
  </si>
  <si>
    <t xml:space="preserve">13 </t>
  </si>
  <si>
    <t xml:space="preserve">1986 </t>
  </si>
  <si>
    <t xml:space="preserve">14 </t>
  </si>
  <si>
    <t xml:space="preserve">1985 </t>
  </si>
  <si>
    <t xml:space="preserve">15 </t>
  </si>
  <si>
    <t xml:space="preserve">1984 </t>
  </si>
  <si>
    <t xml:space="preserve">16 </t>
  </si>
  <si>
    <t xml:space="preserve">1983 </t>
  </si>
  <si>
    <t xml:space="preserve">17 </t>
  </si>
  <si>
    <t xml:space="preserve">1982 </t>
  </si>
  <si>
    <t xml:space="preserve">18 </t>
  </si>
  <si>
    <t xml:space="preserve">1981 </t>
  </si>
  <si>
    <t xml:space="preserve">19 </t>
  </si>
  <si>
    <t xml:space="preserve">1980 </t>
  </si>
  <si>
    <t xml:space="preserve">20 </t>
  </si>
  <si>
    <t xml:space="preserve">1979 </t>
  </si>
  <si>
    <t xml:space="preserve">21 </t>
  </si>
  <si>
    <t xml:space="preserve">1978 </t>
  </si>
  <si>
    <t xml:space="preserve">22 </t>
  </si>
  <si>
    <t xml:space="preserve">1977 </t>
  </si>
  <si>
    <t xml:space="preserve">23 </t>
  </si>
  <si>
    <t xml:space="preserve">1976 </t>
  </si>
  <si>
    <t xml:space="preserve">24 </t>
  </si>
  <si>
    <t xml:space="preserve">1975 </t>
  </si>
  <si>
    <t xml:space="preserve">25 </t>
  </si>
  <si>
    <t xml:space="preserve">1974 </t>
  </si>
  <si>
    <t xml:space="preserve">26 </t>
  </si>
  <si>
    <t xml:space="preserve">1973 </t>
  </si>
  <si>
    <t xml:space="preserve">27 </t>
  </si>
  <si>
    <t xml:space="preserve">1972 </t>
  </si>
  <si>
    <t xml:space="preserve">28 </t>
  </si>
  <si>
    <t xml:space="preserve">1971 </t>
  </si>
  <si>
    <t xml:space="preserve">29 </t>
  </si>
  <si>
    <t xml:space="preserve">1970 </t>
  </si>
  <si>
    <t xml:space="preserve">30 </t>
  </si>
  <si>
    <t xml:space="preserve">1969 </t>
  </si>
  <si>
    <t xml:space="preserve">31 </t>
  </si>
  <si>
    <t xml:space="preserve">1968 </t>
  </si>
  <si>
    <t xml:space="preserve">32 </t>
  </si>
  <si>
    <t xml:space="preserve">1967 </t>
  </si>
  <si>
    <t xml:space="preserve">33 </t>
  </si>
  <si>
    <t xml:space="preserve">1966 </t>
  </si>
  <si>
    <t xml:space="preserve">34 </t>
  </si>
  <si>
    <t xml:space="preserve">1965 </t>
  </si>
  <si>
    <t xml:space="preserve">35 </t>
  </si>
  <si>
    <t xml:space="preserve">1964 </t>
  </si>
  <si>
    <t xml:space="preserve">36 </t>
  </si>
  <si>
    <t xml:space="preserve">1963 </t>
  </si>
  <si>
    <t xml:space="preserve">37 </t>
  </si>
  <si>
    <t xml:space="preserve">1962 </t>
  </si>
  <si>
    <t xml:space="preserve">38 </t>
  </si>
  <si>
    <t xml:space="preserve">1961 </t>
  </si>
  <si>
    <t xml:space="preserve">39 </t>
  </si>
  <si>
    <t xml:space="preserve">1960 </t>
  </si>
  <si>
    <t xml:space="preserve">40 </t>
  </si>
  <si>
    <t xml:space="preserve">1959 </t>
  </si>
  <si>
    <t xml:space="preserve">41 </t>
  </si>
  <si>
    <t xml:space="preserve">1958 </t>
  </si>
  <si>
    <t xml:space="preserve">42 </t>
  </si>
  <si>
    <t xml:space="preserve">1957 </t>
  </si>
  <si>
    <t xml:space="preserve">43 </t>
  </si>
  <si>
    <t xml:space="preserve">1956 </t>
  </si>
  <si>
    <t xml:space="preserve">44 </t>
  </si>
  <si>
    <t xml:space="preserve">1955 </t>
  </si>
  <si>
    <t xml:space="preserve">45 </t>
  </si>
  <si>
    <t xml:space="preserve">1954 </t>
  </si>
  <si>
    <t xml:space="preserve">46 </t>
  </si>
  <si>
    <t xml:space="preserve">1953 </t>
  </si>
  <si>
    <t xml:space="preserve">47 </t>
  </si>
  <si>
    <t xml:space="preserve">1952 </t>
  </si>
  <si>
    <t xml:space="preserve">48 </t>
  </si>
  <si>
    <t xml:space="preserve">1951 </t>
  </si>
  <si>
    <t xml:space="preserve">49 </t>
  </si>
  <si>
    <t xml:space="preserve">1950 </t>
  </si>
  <si>
    <t xml:space="preserve">50 </t>
  </si>
  <si>
    <t xml:space="preserve">1949 </t>
  </si>
  <si>
    <t xml:space="preserve">51 </t>
  </si>
  <si>
    <t xml:space="preserve">1948 </t>
  </si>
  <si>
    <t xml:space="preserve">52 </t>
  </si>
  <si>
    <t xml:space="preserve">1947 </t>
  </si>
  <si>
    <t xml:space="preserve">53 </t>
  </si>
  <si>
    <t xml:space="preserve">1946 </t>
  </si>
  <si>
    <t xml:space="preserve">54 </t>
  </si>
  <si>
    <t xml:space="preserve">1945 </t>
  </si>
  <si>
    <t xml:space="preserve">55 </t>
  </si>
  <si>
    <t xml:space="preserve">1944 </t>
  </si>
  <si>
    <t xml:space="preserve">56 </t>
  </si>
  <si>
    <t xml:space="preserve">1943 </t>
  </si>
  <si>
    <t xml:space="preserve">57 </t>
  </si>
  <si>
    <t xml:space="preserve">1942 </t>
  </si>
  <si>
    <t xml:space="preserve">58 </t>
  </si>
  <si>
    <t xml:space="preserve">1941 </t>
  </si>
  <si>
    <t xml:space="preserve">59 </t>
  </si>
  <si>
    <t xml:space="preserve">1940 </t>
  </si>
  <si>
    <t xml:space="preserve">60 </t>
  </si>
  <si>
    <t xml:space="preserve">1939 </t>
  </si>
  <si>
    <t xml:space="preserve">61 </t>
  </si>
  <si>
    <t xml:space="preserve">1938 </t>
  </si>
  <si>
    <t xml:space="preserve">62 </t>
  </si>
  <si>
    <t xml:space="preserve">1937 </t>
  </si>
  <si>
    <t xml:space="preserve">63 </t>
  </si>
  <si>
    <t xml:space="preserve">1936 </t>
  </si>
  <si>
    <t xml:space="preserve">64 </t>
  </si>
  <si>
    <t xml:space="preserve">1935 </t>
  </si>
  <si>
    <t xml:space="preserve">65 </t>
  </si>
  <si>
    <t xml:space="preserve">1934 </t>
  </si>
  <si>
    <t xml:space="preserve">66 </t>
  </si>
  <si>
    <t xml:space="preserve">1933 </t>
  </si>
  <si>
    <t xml:space="preserve">67 </t>
  </si>
  <si>
    <t xml:space="preserve">1932 </t>
  </si>
  <si>
    <t xml:space="preserve">68 </t>
  </si>
  <si>
    <t xml:space="preserve">1931 </t>
  </si>
  <si>
    <t xml:space="preserve">69 </t>
  </si>
  <si>
    <t xml:space="preserve">1930 </t>
  </si>
  <si>
    <t xml:space="preserve">70 </t>
  </si>
  <si>
    <t xml:space="preserve">1929 </t>
  </si>
  <si>
    <t xml:space="preserve">71 </t>
  </si>
  <si>
    <t xml:space="preserve">1928 </t>
  </si>
  <si>
    <t xml:space="preserve">72 </t>
  </si>
  <si>
    <t xml:space="preserve">1927 </t>
  </si>
  <si>
    <t xml:space="preserve">73 </t>
  </si>
  <si>
    <t xml:space="preserve">1926 </t>
  </si>
  <si>
    <t xml:space="preserve">74 </t>
  </si>
  <si>
    <t xml:space="preserve">1925 </t>
  </si>
  <si>
    <t xml:space="preserve">75 </t>
  </si>
  <si>
    <t xml:space="preserve">1924 </t>
  </si>
  <si>
    <t xml:space="preserve">76 </t>
  </si>
  <si>
    <t xml:space="preserve">1923 </t>
  </si>
  <si>
    <t xml:space="preserve">77 </t>
  </si>
  <si>
    <t xml:space="preserve">1922 </t>
  </si>
  <si>
    <t xml:space="preserve">78 </t>
  </si>
  <si>
    <t xml:space="preserve">1921 </t>
  </si>
  <si>
    <t xml:space="preserve">79 </t>
  </si>
  <si>
    <t xml:space="preserve">1920 </t>
  </si>
  <si>
    <t xml:space="preserve">80 </t>
  </si>
  <si>
    <t xml:space="preserve">1919 </t>
  </si>
  <si>
    <t xml:space="preserve">81 </t>
  </si>
  <si>
    <t xml:space="preserve">1918 </t>
  </si>
  <si>
    <t xml:space="preserve">82 </t>
  </si>
  <si>
    <t xml:space="preserve">1917 </t>
  </si>
  <si>
    <t xml:space="preserve">83 </t>
  </si>
  <si>
    <t xml:space="preserve">1916 </t>
  </si>
  <si>
    <t xml:space="preserve">84 </t>
  </si>
  <si>
    <t xml:space="preserve">1915 </t>
  </si>
  <si>
    <t xml:space="preserve">85 </t>
  </si>
  <si>
    <t xml:space="preserve">1914 </t>
  </si>
  <si>
    <t xml:space="preserve">86 </t>
  </si>
  <si>
    <t xml:space="preserve">1913 </t>
  </si>
  <si>
    <t xml:space="preserve">87 </t>
  </si>
  <si>
    <t xml:space="preserve">1912 </t>
  </si>
  <si>
    <t xml:space="preserve">88 </t>
  </si>
  <si>
    <t xml:space="preserve">1911 </t>
  </si>
  <si>
    <t xml:space="preserve">89 </t>
  </si>
  <si>
    <t xml:space="preserve">1910 </t>
  </si>
  <si>
    <t xml:space="preserve">90 </t>
  </si>
  <si>
    <t xml:space="preserve">1909 </t>
  </si>
  <si>
    <t xml:space="preserve">91 </t>
  </si>
  <si>
    <t xml:space="preserve">1908 </t>
  </si>
  <si>
    <t xml:space="preserve">92 </t>
  </si>
  <si>
    <t xml:space="preserve">1907 </t>
  </si>
  <si>
    <t xml:space="preserve">93 </t>
  </si>
  <si>
    <t xml:space="preserve">1906 </t>
  </si>
  <si>
    <t xml:space="preserve">94 </t>
  </si>
  <si>
    <t xml:space="preserve">1905 </t>
  </si>
  <si>
    <t xml:space="preserve">95 </t>
  </si>
  <si>
    <t xml:space="preserve">1904 </t>
  </si>
  <si>
    <t xml:space="preserve">96 </t>
  </si>
  <si>
    <t xml:space="preserve">1903 </t>
  </si>
  <si>
    <t xml:space="preserve">97 </t>
  </si>
  <si>
    <t xml:space="preserve">1902 </t>
  </si>
  <si>
    <t xml:space="preserve">98 </t>
  </si>
  <si>
    <t xml:space="preserve">1901 </t>
  </si>
  <si>
    <t xml:space="preserve">99 </t>
  </si>
  <si>
    <t xml:space="preserve">1900 </t>
  </si>
  <si>
    <t xml:space="preserve">100 </t>
  </si>
  <si>
    <t xml:space="preserve">1899 </t>
  </si>
  <si>
    <t xml:space="preserve">101 </t>
  </si>
  <si>
    <t xml:space="preserve">1898 </t>
  </si>
  <si>
    <t xml:space="preserve">102 </t>
  </si>
  <si>
    <t xml:space="preserve">1897 </t>
  </si>
  <si>
    <t xml:space="preserve">103 </t>
  </si>
  <si>
    <t xml:space="preserve">1896 </t>
  </si>
  <si>
    <t xml:space="preserve">104 </t>
  </si>
  <si>
    <t xml:space="preserve">1895 </t>
  </si>
  <si>
    <t xml:space="preserve">105 </t>
  </si>
  <si>
    <t xml:space="preserve">1894 et avant </t>
  </si>
  <si>
    <t xml:space="preserve">105 ans et plus </t>
  </si>
  <si>
    <t>Ensemble</t>
  </si>
  <si>
    <t xml:space="preserve">TABLEAU 6 - POPULATION TOTALE PAR SEXE, AGE ET ETAT MATRIMONIAL AU 1ER JANVIER 2000 </t>
  </si>
  <si>
    <t xml:space="preserve">Evaluation basée sur les résultats du recensement de 1999 </t>
  </si>
  <si>
    <t>Les</t>
  </si>
  <si>
    <t>en</t>
  </si>
  <si>
    <t>deux</t>
  </si>
  <si>
    <t>sexes</t>
  </si>
  <si>
    <t>Célibataires</t>
  </si>
  <si>
    <t>Mariés</t>
  </si>
  <si>
    <t>Veufs</t>
  </si>
  <si>
    <t>Divorcés</t>
  </si>
  <si>
    <t>Mariées</t>
  </si>
  <si>
    <t>Veuves</t>
  </si>
  <si>
    <t>Divorcées</t>
  </si>
  <si>
    <t xml:space="preserve">1894 et av. </t>
  </si>
  <si>
    <t xml:space="preserve">105 et + </t>
  </si>
  <si>
    <t>Population Totale</t>
  </si>
  <si>
    <t>moins de 20 ans</t>
  </si>
  <si>
    <t>De 20 à 59 ans</t>
  </si>
  <si>
    <t>60 ans ou plus</t>
  </si>
  <si>
    <t>moins de 15 ans</t>
  </si>
  <si>
    <t>de 15 à 44 ans</t>
  </si>
  <si>
    <t>de 45 à 74 ans</t>
  </si>
  <si>
    <t>75 ans ou plus</t>
  </si>
  <si>
    <t>de 20 à 64 ans</t>
  </si>
  <si>
    <t>65 ans ou plus</t>
  </si>
  <si>
    <t xml:space="preserve">TABLEAU 6 - POPULATION TOTALE PAR SEXE, AGE ET ETAT MATRIMONIAL AU 1ER JANVIER 2001 </t>
  </si>
  <si>
    <t xml:space="preserve">1895 et av. </t>
  </si>
  <si>
    <t>&lt;&lt;&lt;&lt;&lt; retour</t>
  </si>
  <si>
    <t>Situation démographique en France 2002</t>
  </si>
  <si>
    <t xml:space="preserve">Source: INSEE: </t>
  </si>
  <si>
    <t>Age 61-67</t>
  </si>
  <si>
    <t>Révolu</t>
  </si>
  <si>
    <t>POPULATION moyenne TOTALE PAR SEXE, AGE ET ETAT MATRIMONIAL en 2000</t>
  </si>
  <si>
    <t>Décès</t>
  </si>
  <si>
    <t>Hommes</t>
  </si>
  <si>
    <t>Femmes</t>
  </si>
  <si>
    <t>Population</t>
  </si>
  <si>
    <t>Taux</t>
  </si>
  <si>
    <t>Deux sexes</t>
  </si>
  <si>
    <t>Moyenne</t>
  </si>
  <si>
    <t>génération</t>
  </si>
  <si>
    <t>Population âgée 61-66 ans révolus au 1.1.2000</t>
  </si>
  <si>
    <t>Population âgée 62-67 ans révolus au 1.1.2001</t>
  </si>
  <si>
    <t xml:space="preserve">Année 2001 - Données provisoires </t>
  </si>
  <si>
    <t xml:space="preserve">2001 </t>
  </si>
  <si>
    <t xml:space="preserve">1895 et avant </t>
  </si>
  <si>
    <t>Population au 1.1.2001</t>
  </si>
  <si>
    <t>TABLEAU 73 - DECES PAR SEXE, ANNEE DE NAISSANCE ET AGE EN ANNEES REVOLUES EN 2001</t>
  </si>
  <si>
    <t>Exercices:</t>
  </si>
  <si>
    <t>Trouvez les données,</t>
  </si>
  <si>
    <t>faites les calculs pour chaque sexe et les deux sexes confondus</t>
  </si>
  <si>
    <t>et présentez les données pour chaque exercice sur le diagramme de Lexis</t>
  </si>
  <si>
    <t>calculez les taux pour deux sexes confondus à partir des donées brutes et comme une moyenne des taux par sexe</t>
  </si>
  <si>
    <t>20 ans</t>
  </si>
  <si>
    <t>21  ans</t>
  </si>
  <si>
    <t>22  ans</t>
  </si>
  <si>
    <t>23  ans</t>
  </si>
  <si>
    <t>24  ans</t>
  </si>
  <si>
    <t>25  ans</t>
  </si>
  <si>
    <t>26  ans</t>
  </si>
  <si>
    <t>27  ans</t>
  </si>
  <si>
    <t>28  ans</t>
  </si>
  <si>
    <t>29  ans</t>
  </si>
  <si>
    <t>30 ans</t>
  </si>
  <si>
    <t>31 ans</t>
  </si>
  <si>
    <t>32 ans</t>
  </si>
  <si>
    <t>33 ans</t>
  </si>
  <si>
    <t>34 ans</t>
  </si>
  <si>
    <t>35  ans</t>
  </si>
  <si>
    <t>36  ans</t>
  </si>
  <si>
    <t>37  ans</t>
  </si>
  <si>
    <t>38  ans</t>
  </si>
  <si>
    <t>39  ans</t>
  </si>
  <si>
    <t>40 ans</t>
  </si>
  <si>
    <t>41  ans</t>
  </si>
  <si>
    <t>42  ans</t>
  </si>
  <si>
    <t>43  ans</t>
  </si>
  <si>
    <t>44  ans</t>
  </si>
  <si>
    <t>45  ans</t>
  </si>
  <si>
    <t>46  ans</t>
  </si>
  <si>
    <t>47  ans</t>
  </si>
  <si>
    <t>48  ans</t>
  </si>
  <si>
    <t>49  ans</t>
  </si>
  <si>
    <t>50 ans</t>
  </si>
  <si>
    <t>51  ans</t>
  </si>
  <si>
    <t>52  ans</t>
  </si>
  <si>
    <t>53  ans</t>
  </si>
  <si>
    <t>54  ans</t>
  </si>
  <si>
    <t>Moins de 20 ans</t>
  </si>
  <si>
    <t>de 55 à 59 ans</t>
  </si>
  <si>
    <t xml:space="preserve">année 2000 </t>
  </si>
  <si>
    <t>année 2001</t>
  </si>
  <si>
    <t>TABLEAU 28 - DIVORCES PRONONCES PAR SEXE ET AGE</t>
  </si>
  <si>
    <t>Source : Ministère de la Justice</t>
  </si>
  <si>
    <t>Age atteint en</t>
  </si>
  <si>
    <t>cours d'année</t>
  </si>
  <si>
    <t>TABLEAU 28 - DIVORCES PRONONCES PAR SEXE ET AGE EN 2000 et 2001</t>
  </si>
  <si>
    <t>Ex. 1</t>
  </si>
  <si>
    <t>Ex. 2</t>
  </si>
  <si>
    <t>Ex. 3</t>
  </si>
  <si>
    <t>divorces</t>
  </si>
  <si>
    <t>population 1.1.2000</t>
  </si>
  <si>
    <t>population 1.1.2001</t>
  </si>
  <si>
    <t>total</t>
  </si>
  <si>
    <t>taux 1 c.</t>
  </si>
  <si>
    <t>taux 2 c.</t>
  </si>
  <si>
    <t>Ex. 4</t>
  </si>
  <si>
    <t>Taux p.1000</t>
  </si>
  <si>
    <t>Taux 1 c. p.1000</t>
  </si>
  <si>
    <t>Taux 2 c. p.1000</t>
  </si>
  <si>
    <t>générations</t>
  </si>
  <si>
    <t>âge</t>
  </si>
  <si>
    <t>il nous faut distribuer 477 divorces entre les triangles A et B</t>
  </si>
  <si>
    <t>B</t>
  </si>
  <si>
    <t>A +B = 477</t>
  </si>
  <si>
    <t>B/779=A/241</t>
  </si>
  <si>
    <t>B/A=779/241=</t>
  </si>
  <si>
    <t>A =</t>
  </si>
  <si>
    <t>B =</t>
  </si>
  <si>
    <t>A=</t>
  </si>
  <si>
    <t>B/A=30/1=</t>
  </si>
  <si>
    <t>D</t>
  </si>
  <si>
    <t>C =</t>
  </si>
  <si>
    <t>il nous faut distribuer 6 divorces entre les triangles C et D</t>
  </si>
  <si>
    <t>il n'est pas exclu que C =1 et D =5</t>
  </si>
  <si>
    <t>D/30=C/1</t>
  </si>
  <si>
    <t>C+D = 6</t>
  </si>
  <si>
    <t>Somme de divorces =</t>
  </si>
  <si>
    <t>Population exposée=</t>
  </si>
  <si>
    <t>taux (p.1000) =</t>
  </si>
  <si>
    <t>Hommes 2000</t>
  </si>
  <si>
    <t>Divorces</t>
  </si>
  <si>
    <t>Femmes 2000</t>
  </si>
  <si>
    <t>RR =</t>
  </si>
  <si>
    <t>p.1000</t>
  </si>
  <si>
    <t>Reproduisez avec les données ci-dessous les calculs et le graphique du chapitre 2 « Type des taux par âge »</t>
  </si>
  <si>
    <t>Taux I</t>
  </si>
  <si>
    <t>Taux II</t>
  </si>
  <si>
    <t>Taux III</t>
  </si>
  <si>
    <t>T I &lt;--T II</t>
  </si>
  <si>
    <t>T I &lt;--T III</t>
  </si>
  <si>
    <t>au 1 janvier</t>
  </si>
  <si>
    <t>Age-Période</t>
  </si>
  <si>
    <t>Gén.-Période</t>
  </si>
  <si>
    <t>Gén.-Age</t>
  </si>
  <si>
    <t>G-1</t>
  </si>
  <si>
    <t>G</t>
  </si>
  <si>
    <t>1993/94</t>
  </si>
  <si>
    <t>1994/95</t>
  </si>
  <si>
    <t>2.2. Calculez les taux de mortalité à 61-67 ans en 2000. A quelles générations appartiennent ces décès?</t>
  </si>
  <si>
    <t>2.3. Calculez les taux de mortalité de la génération 1933-38 ans en an 2000. A quels âges se sont produits ces décès ?</t>
  </si>
  <si>
    <t>2.4. Calculez les taux de mortalité de la génération 1933 à l'âge 67 ans révolus. Ces décès en quelles années se sont produit-ils?</t>
  </si>
  <si>
    <t>2.5. Calculez le taux de divortialité à l'age 20-24 ans révolus pour l'an 2000</t>
  </si>
  <si>
    <t>2.2. Taux de mortalité 61-67 ans en 2000. Quelles générations?</t>
  </si>
  <si>
    <t>2.3. Taux de mortalité de la génération 1933-38 ans en 2000. Quels âges?</t>
  </si>
  <si>
    <t>2.4. Taux de mortalité de la génération 1933 à l'âge 67 ans révolus. Quelles années?</t>
  </si>
  <si>
    <t>2.5. Calculez les taux de divortialité à l'age 20-24 ans révolus pour l'an 2000</t>
  </si>
  <si>
    <t>Taux de seconde catégorie</t>
  </si>
  <si>
    <t>taux de première catégorie</t>
  </si>
  <si>
    <t>Exercice 2-1</t>
  </si>
  <si>
    <t>axe pour le graphique</t>
  </si>
  <si>
    <t>&gt;=61</t>
  </si>
  <si>
    <t>&lt;=66</t>
  </si>
  <si>
    <t>&gt;=62</t>
  </si>
  <si>
    <t>&lt;=67</t>
  </si>
  <si>
    <t>Variation relative de la population</t>
  </si>
  <si>
    <t>Variation relative des décès</t>
  </si>
  <si>
    <t>Tendance centrale des décès</t>
  </si>
  <si>
    <t>Tendance centrale de la population</t>
  </si>
  <si>
    <t>Explication (visualisation) du biaisement systématique à cause de la variation importante de l'effectif de la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</si>
</sst>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"/>
    <numFmt numFmtId="165" formatCode="0.000"/>
    <numFmt numFmtId="166" formatCode="0.00000"/>
    <numFmt numFmtId="167" formatCode="0.0000"/>
    <numFmt numFmtId="168" formatCode="0.000000"/>
    <numFmt numFmtId="170" formatCode="#,##0.000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9"/>
      <name val="Segoe UI"/>
      <family val="2"/>
      <charset val="204"/>
    </font>
    <font>
      <b/>
      <sz val="9"/>
      <name val="Segoe UI"/>
      <family val="2"/>
      <charset val="204"/>
    </font>
    <font>
      <u/>
      <sz val="10"/>
      <color indexed="12"/>
      <name val="Segoe UI"/>
      <family val="2"/>
      <charset val="204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b/>
      <i/>
      <sz val="10"/>
      <name val="Segoe UI"/>
      <family val="2"/>
      <charset val="204"/>
    </font>
    <font>
      <sz val="8"/>
      <color rgb="FFFF0000"/>
      <name val="Segoe UI"/>
      <family val="2"/>
      <charset val="204"/>
    </font>
    <font>
      <i/>
      <sz val="9"/>
      <color theme="3"/>
      <name val="Segoe UI"/>
      <family val="2"/>
      <charset val="204"/>
    </font>
    <font>
      <i/>
      <sz val="10"/>
      <color theme="3"/>
      <name val="Arial"/>
      <family val="2"/>
      <charset val="204"/>
    </font>
    <font>
      <b/>
      <i/>
      <sz val="9"/>
      <color theme="3"/>
      <name val="Segoe U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medium">
        <color indexed="10"/>
      </right>
      <top style="thin">
        <color indexed="64"/>
      </top>
      <bottom/>
      <diagonal style="thin">
        <color indexed="64"/>
      </diagonal>
    </border>
    <border>
      <left/>
      <right style="medium">
        <color indexed="10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medium">
        <color indexed="10"/>
      </diagonal>
    </border>
    <border>
      <left style="medium">
        <color indexed="10"/>
      </left>
      <right/>
      <top/>
      <bottom/>
      <diagonal/>
    </border>
    <border diagonalUp="1">
      <left style="medium">
        <color indexed="10"/>
      </left>
      <right/>
      <top/>
      <bottom style="thin">
        <color indexed="64"/>
      </bottom>
      <diagonal style="thin">
        <color indexed="64"/>
      </diagonal>
    </border>
    <border>
      <left style="medium">
        <color indexed="10"/>
      </left>
      <right/>
      <top style="thin">
        <color indexed="64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medium">
        <color indexed="10"/>
      </diagonal>
    </border>
    <border diagonalUp="1">
      <left/>
      <right style="medium">
        <color indexed="10"/>
      </right>
      <top style="thin">
        <color indexed="8"/>
      </top>
      <bottom/>
      <diagonal style="medium">
        <color indexed="10"/>
      </diagonal>
    </border>
    <border diagonalUp="1">
      <left style="medium">
        <color indexed="10"/>
      </left>
      <right/>
      <top/>
      <bottom style="thin">
        <color indexed="64"/>
      </bottom>
      <diagonal style="medium">
        <color indexed="10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medium">
        <color indexed="10"/>
      </top>
      <bottom/>
      <diagonal style="medium">
        <color indexed="10"/>
      </diagonal>
    </border>
    <border diagonalUp="1">
      <left/>
      <right/>
      <top/>
      <bottom style="thin">
        <color indexed="64"/>
      </bottom>
      <diagonal style="medium">
        <color indexed="10"/>
      </diagonal>
    </border>
    <border>
      <left/>
      <right style="medium">
        <color indexed="10"/>
      </right>
      <top/>
      <bottom style="medium">
        <color indexed="10"/>
      </bottom>
      <diagonal/>
    </border>
    <border diagonalUp="1">
      <left style="thin">
        <color indexed="64"/>
      </left>
      <right/>
      <top/>
      <bottom style="medium">
        <color indexed="10"/>
      </bottom>
      <diagonal style="medium">
        <color indexed="10"/>
      </diagonal>
    </border>
    <border diagonalUp="1">
      <left/>
      <right/>
      <top style="thin">
        <color indexed="64"/>
      </top>
      <bottom/>
      <diagonal style="medium">
        <color indexed="10"/>
      </diagonal>
    </border>
    <border>
      <left style="medium">
        <color indexed="10"/>
      </left>
      <right/>
      <top style="medium">
        <color indexed="10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medium">
        <color rgb="FFFF0000"/>
      </diagonal>
    </border>
    <border>
      <left/>
      <right/>
      <top/>
      <bottom style="mediumDashed">
        <color rgb="FFFF0000"/>
      </bottom>
      <diagonal/>
    </border>
    <border>
      <left style="medium">
        <color rgb="FFFF0000"/>
      </left>
      <right/>
      <top/>
      <bottom/>
      <diagonal/>
    </border>
    <border diagonalUp="1">
      <left style="medium">
        <color rgb="FFFF0000"/>
      </left>
      <right/>
      <top/>
      <bottom style="thin">
        <color indexed="64"/>
      </bottom>
      <diagonal style="medium">
        <color rgb="FFFF0000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 diagonalUp="1">
      <left style="thick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/>
      <top/>
      <bottom/>
      <diagonal style="thin">
        <color rgb="FFFF0000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rgb="FFFF0000"/>
      </diagonal>
    </border>
    <border diagonalUp="1">
      <left/>
      <right style="thin">
        <color rgb="FFFF0000"/>
      </right>
      <top style="thin">
        <color indexed="64"/>
      </top>
      <bottom/>
      <diagonal style="thin">
        <color rgb="FFFF0000"/>
      </diagonal>
    </border>
    <border>
      <left/>
      <right style="thin">
        <color rgb="FFFF0000"/>
      </right>
      <top/>
      <bottom style="thick">
        <color indexed="64"/>
      </bottom>
      <diagonal/>
    </border>
    <border>
      <left/>
      <right style="thin">
        <color rgb="FFFF0000"/>
      </right>
      <top/>
      <bottom/>
      <diagonal/>
    </border>
    <border diagonalUp="1">
      <left/>
      <right style="thick">
        <color indexed="64"/>
      </right>
      <top style="thick">
        <color indexed="64"/>
      </top>
      <bottom/>
      <diagonal style="thin">
        <color rgb="FFFF0000"/>
      </diagonal>
    </border>
    <border>
      <left/>
      <right style="thick">
        <color indexed="64"/>
      </right>
      <top/>
      <bottom style="thin">
        <color indexed="64"/>
      </bottom>
      <diagonal/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ck">
        <color auto="1"/>
      </right>
      <top/>
      <bottom/>
      <diagonal style="medium">
        <color rgb="FFFF0000"/>
      </diagonal>
    </border>
    <border diagonalUp="1">
      <left style="thick">
        <color indexed="64"/>
      </left>
      <right/>
      <top/>
      <bottom style="thin">
        <color indexed="64"/>
      </bottom>
      <diagonal style="medium">
        <color rgb="FFFF0000"/>
      </diagonal>
    </border>
    <border>
      <left style="medium">
        <color rgb="FFFF0000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ck">
        <color indexed="64"/>
      </top>
      <bottom/>
      <diagonal style="medium">
        <color rgb="FFFF0000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9" fontId="19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Continuous"/>
    </xf>
    <xf numFmtId="0" fontId="1" fillId="0" borderId="7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49" fontId="1" fillId="0" borderId="0" xfId="2" applyNumberFormat="1" applyFont="1" applyFill="1" applyAlignment="1">
      <alignment horizontal="left"/>
    </xf>
    <xf numFmtId="0" fontId="1" fillId="0" borderId="0" xfId="2" applyFont="1" applyFill="1"/>
    <xf numFmtId="49" fontId="1" fillId="0" borderId="2" xfId="2" applyNumberFormat="1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vertical="center"/>
    </xf>
    <xf numFmtId="0" fontId="1" fillId="0" borderId="11" xfId="2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0" fontId="1" fillId="0" borderId="7" xfId="2" applyFont="1" applyFill="1" applyBorder="1" applyAlignment="1">
      <alignment vertical="center"/>
    </xf>
    <xf numFmtId="49" fontId="1" fillId="0" borderId="4" xfId="2" applyNumberFormat="1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Continuous" vertical="center"/>
    </xf>
    <xf numFmtId="0" fontId="1" fillId="0" borderId="5" xfId="2" applyFont="1" applyFill="1" applyBorder="1" applyAlignment="1">
      <alignment horizontal="centerContinuous" vertical="center"/>
    </xf>
    <xf numFmtId="0" fontId="1" fillId="0" borderId="8" xfId="2" applyFont="1" applyFill="1" applyBorder="1" applyAlignment="1">
      <alignment horizontal="centerContinuous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vertical="center"/>
    </xf>
    <xf numFmtId="49" fontId="1" fillId="0" borderId="9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9" xfId="2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49" fontId="1" fillId="0" borderId="0" xfId="2" applyNumberFormat="1" applyFont="1" applyFill="1" applyAlignment="1">
      <alignment horizontal="center"/>
    </xf>
    <xf numFmtId="164" fontId="1" fillId="0" borderId="0" xfId="2" applyNumberFormat="1" applyFont="1" applyFill="1" applyAlignment="1">
      <alignment horizontal="right"/>
    </xf>
    <xf numFmtId="49" fontId="1" fillId="0" borderId="0" xfId="2" applyNumberFormat="1" applyFont="1" applyFill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right"/>
    </xf>
    <xf numFmtId="49" fontId="1" fillId="0" borderId="0" xfId="3" applyNumberFormat="1" applyFont="1" applyFill="1" applyAlignment="1">
      <alignment horizontal="left"/>
    </xf>
    <xf numFmtId="0" fontId="1" fillId="0" borderId="0" xfId="3" applyFont="1" applyFill="1"/>
    <xf numFmtId="49" fontId="1" fillId="0" borderId="2" xfId="3" applyNumberFormat="1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0" fontId="1" fillId="0" borderId="2" xfId="3" applyFont="1" applyFill="1" applyBorder="1" applyAlignment="1">
      <alignment vertical="center"/>
    </xf>
    <xf numFmtId="0" fontId="1" fillId="0" borderId="11" xfId="3" applyFont="1" applyFill="1" applyBorder="1" applyAlignment="1">
      <alignment vertical="center"/>
    </xf>
    <xf numFmtId="0" fontId="1" fillId="0" borderId="3" xfId="3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49" fontId="1" fillId="0" borderId="4" xfId="3" applyNumberFormat="1" applyFont="1" applyFill="1" applyBorder="1" applyAlignment="1">
      <alignment horizontal="center" vertical="center"/>
    </xf>
    <xf numFmtId="49" fontId="1" fillId="0" borderId="0" xfId="3" applyNumberFormat="1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5" xfId="3" applyFont="1" applyFill="1" applyBorder="1" applyAlignment="1">
      <alignment horizontal="centerContinuous" vertical="center"/>
    </xf>
    <xf numFmtId="0" fontId="1" fillId="0" borderId="8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0" fontId="1" fillId="0" borderId="1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vertical="center"/>
    </xf>
    <xf numFmtId="49" fontId="1" fillId="0" borderId="9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horizontal="center" vertical="center"/>
    </xf>
    <xf numFmtId="49" fontId="1" fillId="0" borderId="0" xfId="3" applyNumberFormat="1" applyFont="1" applyFill="1" applyBorder="1" applyAlignment="1">
      <alignment horizontal="center"/>
    </xf>
    <xf numFmtId="0" fontId="1" fillId="0" borderId="0" xfId="3" applyFont="1" applyFill="1" applyBorder="1"/>
    <xf numFmtId="0" fontId="1" fillId="0" borderId="0" xfId="3" applyFont="1" applyFill="1" applyBorder="1" applyAlignment="1">
      <alignment horizontal="center"/>
    </xf>
    <xf numFmtId="49" fontId="1" fillId="0" borderId="0" xfId="3" applyNumberFormat="1" applyFont="1" applyFill="1" applyAlignment="1">
      <alignment horizontal="center"/>
    </xf>
    <xf numFmtId="164" fontId="1" fillId="0" borderId="0" xfId="3" applyNumberFormat="1" applyFont="1" applyFill="1" applyAlignment="1">
      <alignment horizontal="right"/>
    </xf>
    <xf numFmtId="49" fontId="1" fillId="0" borderId="0" xfId="3" applyNumberFormat="1" applyFont="1" applyFill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/>
    </xf>
    <xf numFmtId="164" fontId="1" fillId="0" borderId="1" xfId="3" applyNumberFormat="1" applyFont="1" applyFill="1" applyBorder="1" applyAlignment="1">
      <alignment horizontal="right"/>
    </xf>
    <xf numFmtId="0" fontId="4" fillId="0" borderId="0" xfId="1" applyFill="1" applyAlignment="1" applyProtection="1"/>
    <xf numFmtId="3" fontId="0" fillId="0" borderId="4" xfId="0" applyNumberFormat="1" applyBorder="1"/>
    <xf numFmtId="0" fontId="1" fillId="0" borderId="4" xfId="0" applyFont="1" applyFill="1" applyBorder="1" applyAlignment="1">
      <alignment horizontal="center" vertical="center"/>
    </xf>
    <xf numFmtId="0" fontId="0" fillId="0" borderId="12" xfId="0" applyBorder="1"/>
    <xf numFmtId="0" fontId="1" fillId="0" borderId="0" xfId="0" applyFont="1" applyFill="1" applyAlignment="1">
      <alignment vertical="center"/>
    </xf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4" fontId="1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Border="1"/>
    <xf numFmtId="3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" fontId="5" fillId="0" borderId="12" xfId="0" applyNumberFormat="1" applyFont="1" applyBorder="1"/>
    <xf numFmtId="3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1" fillId="0" borderId="0" xfId="2" applyNumberFormat="1" applyFont="1" applyFill="1"/>
    <xf numFmtId="164" fontId="1" fillId="0" borderId="0" xfId="3" applyNumberFormat="1" applyFont="1" applyFill="1"/>
    <xf numFmtId="0" fontId="0" fillId="0" borderId="7" xfId="0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2" borderId="7" xfId="0" applyFill="1" applyBorder="1"/>
    <xf numFmtId="0" fontId="0" fillId="2" borderId="14" xfId="0" applyFill="1" applyBorder="1"/>
    <xf numFmtId="0" fontId="0" fillId="2" borderId="13" xfId="0" applyFill="1" applyBorder="1"/>
    <xf numFmtId="0" fontId="0" fillId="2" borderId="6" xfId="0" applyFill="1" applyBorder="1"/>
    <xf numFmtId="0" fontId="0" fillId="0" borderId="8" xfId="0" applyBorder="1"/>
    <xf numFmtId="0" fontId="0" fillId="0" borderId="5" xfId="0" applyBorder="1"/>
    <xf numFmtId="0" fontId="0" fillId="0" borderId="11" xfId="0" applyBorder="1"/>
    <xf numFmtId="0" fontId="0" fillId="0" borderId="1" xfId="0" applyBorder="1"/>
    <xf numFmtId="0" fontId="0" fillId="0" borderId="7" xfId="0" applyFill="1" applyBorder="1"/>
    <xf numFmtId="0" fontId="0" fillId="0" borderId="14" xfId="0" applyFill="1" applyBorder="1"/>
    <xf numFmtId="0" fontId="0" fillId="0" borderId="13" xfId="0" applyFill="1" applyBorder="1"/>
    <xf numFmtId="0" fontId="0" fillId="0" borderId="6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6" fillId="0" borderId="0" xfId="0" applyFont="1"/>
    <xf numFmtId="0" fontId="6" fillId="0" borderId="11" xfId="0" applyFont="1" applyBorder="1"/>
    <xf numFmtId="0" fontId="6" fillId="0" borderId="14" xfId="0" applyFont="1" applyBorder="1"/>
    <xf numFmtId="0" fontId="6" fillId="0" borderId="8" xfId="0" applyFont="1" applyBorder="1"/>
    <xf numFmtId="0" fontId="6" fillId="0" borderId="32" xfId="0" applyFont="1" applyBorder="1"/>
    <xf numFmtId="0" fontId="6" fillId="0" borderId="13" xfId="0" applyFont="1" applyBorder="1"/>
    <xf numFmtId="3" fontId="6" fillId="0" borderId="0" xfId="0" applyNumberFormat="1" applyFont="1" applyBorder="1"/>
    <xf numFmtId="3" fontId="7" fillId="0" borderId="32" xfId="0" applyNumberFormat="1" applyFont="1" applyBorder="1" applyAlignment="1">
      <alignment horizontal="center" vertical="center"/>
    </xf>
    <xf numFmtId="0" fontId="7" fillId="0" borderId="0" xfId="0" applyFont="1"/>
    <xf numFmtId="3" fontId="6" fillId="0" borderId="0" xfId="0" applyNumberFormat="1" applyFont="1" applyBorder="1" applyAlignment="1">
      <alignment vertical="top"/>
    </xf>
    <xf numFmtId="0" fontId="6" fillId="0" borderId="5" xfId="0" applyFont="1" applyBorder="1"/>
    <xf numFmtId="0" fontId="7" fillId="0" borderId="0" xfId="0" applyFont="1" applyAlignment="1">
      <alignment horizontal="center" vertical="top"/>
    </xf>
    <xf numFmtId="0" fontId="8" fillId="0" borderId="0" xfId="1" applyFont="1" applyAlignment="1" applyProtection="1">
      <alignment horizontal="right"/>
    </xf>
    <xf numFmtId="0" fontId="9" fillId="0" borderId="0" xfId="0" applyFont="1"/>
    <xf numFmtId="0" fontId="8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164" fontId="9" fillId="0" borderId="0" xfId="0" applyNumberFormat="1" applyFont="1" applyFill="1"/>
    <xf numFmtId="0" fontId="9" fillId="0" borderId="0" xfId="3" applyFont="1" applyFill="1"/>
    <xf numFmtId="164" fontId="9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3" fontId="9" fillId="0" borderId="0" xfId="0" applyNumberFormat="1" applyFont="1" applyFill="1"/>
    <xf numFmtId="3" fontId="9" fillId="0" borderId="0" xfId="0" applyNumberFormat="1" applyFont="1"/>
    <xf numFmtId="0" fontId="10" fillId="0" borderId="0" xfId="0" applyFont="1" applyFill="1"/>
    <xf numFmtId="0" fontId="9" fillId="0" borderId="0" xfId="0" applyFont="1" applyAlignment="1">
      <alignment horizontal="right"/>
    </xf>
    <xf numFmtId="3" fontId="13" fillId="0" borderId="7" xfId="0" applyNumberFormat="1" applyFont="1" applyBorder="1" applyAlignment="1">
      <alignment vertical="top"/>
    </xf>
    <xf numFmtId="0" fontId="14" fillId="0" borderId="11" xfId="0" applyFont="1" applyBorder="1" applyAlignment="1">
      <alignment vertical="top"/>
    </xf>
    <xf numFmtId="3" fontId="7" fillId="0" borderId="35" xfId="0" applyNumberFormat="1" applyFont="1" applyBorder="1" applyAlignment="1">
      <alignment horizontal="center" vertical="center"/>
    </xf>
    <xf numFmtId="0" fontId="6" fillId="0" borderId="35" xfId="0" applyFont="1" applyBorder="1"/>
    <xf numFmtId="0" fontId="6" fillId="0" borderId="0" xfId="0" applyFont="1" applyBorder="1"/>
    <xf numFmtId="0" fontId="6" fillId="0" borderId="37" xfId="0" applyFont="1" applyBorder="1"/>
    <xf numFmtId="0" fontId="6" fillId="0" borderId="38" xfId="0" applyFont="1" applyBorder="1"/>
    <xf numFmtId="3" fontId="13" fillId="0" borderId="1" xfId="0" applyNumberFormat="1" applyFont="1" applyBorder="1" applyAlignment="1"/>
    <xf numFmtId="3" fontId="13" fillId="0" borderId="39" xfId="0" applyNumberFormat="1" applyFont="1" applyBorder="1" applyAlignment="1">
      <alignment vertical="top"/>
    </xf>
    <xf numFmtId="3" fontId="13" fillId="0" borderId="0" xfId="0" applyNumberFormat="1" applyFont="1" applyBorder="1" applyAlignment="1"/>
    <xf numFmtId="0" fontId="6" fillId="0" borderId="40" xfId="0" applyFont="1" applyBorder="1"/>
    <xf numFmtId="3" fontId="13" fillId="0" borderId="41" xfId="0" applyNumberFormat="1" applyFont="1" applyBorder="1" applyAlignment="1"/>
    <xf numFmtId="3" fontId="6" fillId="0" borderId="0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4" xfId="0" applyFont="1" applyBorder="1"/>
    <xf numFmtId="0" fontId="6" fillId="0" borderId="43" xfId="0" applyFont="1" applyBorder="1"/>
    <xf numFmtId="0" fontId="6" fillId="0" borderId="45" xfId="0" applyFont="1" applyBorder="1"/>
    <xf numFmtId="3" fontId="13" fillId="0" borderId="46" xfId="0" applyNumberFormat="1" applyFont="1" applyBorder="1" applyAlignment="1">
      <alignment vertical="top"/>
    </xf>
    <xf numFmtId="0" fontId="6" fillId="0" borderId="47" xfId="0" applyFont="1" applyBorder="1"/>
    <xf numFmtId="3" fontId="7" fillId="0" borderId="48" xfId="0" applyNumberFormat="1" applyFont="1" applyBorder="1" applyAlignment="1">
      <alignment horizontal="center" vertical="center"/>
    </xf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2" xfId="0" applyFont="1" applyBorder="1"/>
    <xf numFmtId="0" fontId="6" fillId="0" borderId="53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3" fontId="13" fillId="0" borderId="58" xfId="0" applyNumberFormat="1" applyFont="1" applyBorder="1" applyAlignment="1">
      <alignment vertical="top"/>
    </xf>
    <xf numFmtId="0" fontId="6" fillId="0" borderId="59" xfId="0" applyFont="1" applyBorder="1"/>
    <xf numFmtId="3" fontId="6" fillId="0" borderId="0" xfId="0" applyNumberFormat="1" applyFont="1"/>
    <xf numFmtId="3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0" borderId="37" xfId="0" applyFont="1" applyBorder="1" applyAlignment="1">
      <alignment horizontal="right"/>
    </xf>
    <xf numFmtId="0" fontId="17" fillId="0" borderId="0" xfId="4" applyFont="1"/>
    <xf numFmtId="0" fontId="17" fillId="0" borderId="2" xfId="4" applyFont="1" applyBorder="1"/>
    <xf numFmtId="0" fontId="17" fillId="0" borderId="33" xfId="4" applyFont="1" applyBorder="1"/>
    <xf numFmtId="0" fontId="17" fillId="0" borderId="60" xfId="4" applyFont="1" applyBorder="1"/>
    <xf numFmtId="0" fontId="17" fillId="0" borderId="34" xfId="4" applyFont="1" applyBorder="1"/>
    <xf numFmtId="0" fontId="17" fillId="0" borderId="0" xfId="4" applyFont="1" applyAlignment="1">
      <alignment horizontal="center"/>
    </xf>
    <xf numFmtId="0" fontId="17" fillId="0" borderId="4" xfId="4" applyFont="1" applyBorder="1"/>
    <xf numFmtId="0" fontId="17" fillId="0" borderId="9" xfId="4" applyFont="1" applyBorder="1" applyAlignment="1">
      <alignment horizontal="center"/>
    </xf>
    <xf numFmtId="0" fontId="17" fillId="0" borderId="12" xfId="4" applyFont="1" applyBorder="1" applyAlignment="1">
      <alignment horizontal="center"/>
    </xf>
    <xf numFmtId="0" fontId="17" fillId="0" borderId="2" xfId="4" applyFont="1" applyBorder="1" applyAlignment="1">
      <alignment horizontal="center"/>
    </xf>
    <xf numFmtId="3" fontId="17" fillId="0" borderId="2" xfId="4" applyNumberFormat="1" applyFont="1" applyBorder="1"/>
    <xf numFmtId="0" fontId="17" fillId="0" borderId="4" xfId="4" applyFont="1" applyBorder="1" applyAlignment="1">
      <alignment horizontal="center"/>
    </xf>
    <xf numFmtId="3" fontId="17" fillId="0" borderId="4" xfId="4" applyNumberFormat="1" applyFont="1" applyBorder="1"/>
    <xf numFmtId="3" fontId="17" fillId="0" borderId="9" xfId="4" applyNumberFormat="1" applyFont="1" applyBorder="1"/>
    <xf numFmtId="166" fontId="17" fillId="0" borderId="0" xfId="4" applyNumberFormat="1" applyFont="1"/>
    <xf numFmtId="0" fontId="3" fillId="0" borderId="0" xfId="0" applyFont="1"/>
    <xf numFmtId="0" fontId="7" fillId="4" borderId="0" xfId="0" applyFont="1" applyFill="1"/>
    <xf numFmtId="0" fontId="6" fillId="4" borderId="0" xfId="0" applyFont="1" applyFill="1"/>
    <xf numFmtId="167" fontId="17" fillId="0" borderId="0" xfId="4" applyNumberFormat="1" applyFont="1"/>
    <xf numFmtId="0" fontId="4" fillId="0" borderId="0" xfId="1" applyAlignment="1" applyProtection="1"/>
    <xf numFmtId="9" fontId="9" fillId="0" borderId="0" xfId="5" applyFont="1" applyFill="1"/>
    <xf numFmtId="168" fontId="9" fillId="0" borderId="0" xfId="0" applyNumberFormat="1" applyFont="1"/>
    <xf numFmtId="0" fontId="18" fillId="0" borderId="0" xfId="4" applyFont="1" applyAlignment="1">
      <alignment horizontal="center" textRotation="90"/>
    </xf>
    <xf numFmtId="0" fontId="17" fillId="0" borderId="7" xfId="4" applyFont="1" applyBorder="1" applyAlignment="1">
      <alignment horizontal="center"/>
    </xf>
    <xf numFmtId="0" fontId="17" fillId="0" borderId="3" xfId="4" applyFont="1" applyBorder="1" applyAlignment="1">
      <alignment horizontal="center"/>
    </xf>
    <xf numFmtId="0" fontId="17" fillId="0" borderId="33" xfId="4" applyFont="1" applyBorder="1" applyAlignment="1">
      <alignment horizontal="center"/>
    </xf>
    <xf numFmtId="0" fontId="17" fillId="0" borderId="34" xfId="4" applyFont="1" applyBorder="1" applyAlignment="1">
      <alignment horizontal="center"/>
    </xf>
    <xf numFmtId="0" fontId="17" fillId="0" borderId="10" xfId="4" applyFont="1" applyBorder="1" applyAlignment="1">
      <alignment horizontal="center"/>
    </xf>
    <xf numFmtId="0" fontId="17" fillId="0" borderId="6" xfId="4" applyFont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9" fontId="1" fillId="0" borderId="0" xfId="2" applyNumberFormat="1" applyFont="1" applyFill="1" applyAlignment="1">
      <alignment horizontal="center" vertical="center"/>
    </xf>
    <xf numFmtId="49" fontId="1" fillId="0" borderId="0" xfId="3" applyNumberFormat="1" applyFont="1" applyFill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" fontId="13" fillId="0" borderId="7" xfId="0" applyNumberFormat="1" applyFont="1" applyBorder="1" applyAlignment="1">
      <alignment vertical="top"/>
    </xf>
    <xf numFmtId="0" fontId="14" fillId="0" borderId="11" xfId="0" applyFont="1" applyBorder="1" applyAlignment="1">
      <alignment vertical="top"/>
    </xf>
    <xf numFmtId="3" fontId="13" fillId="0" borderId="1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vertical="center" textRotation="90"/>
    </xf>
    <xf numFmtId="3" fontId="12" fillId="0" borderId="6" xfId="0" applyNumberFormat="1" applyFont="1" applyBorder="1" applyAlignment="1">
      <alignment vertical="center" textRotation="90"/>
    </xf>
    <xf numFmtId="3" fontId="6" fillId="0" borderId="1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vertical="center" textRotation="90"/>
    </xf>
    <xf numFmtId="3" fontId="12" fillId="0" borderId="1" xfId="0" applyNumberFormat="1" applyFont="1" applyBorder="1" applyAlignment="1">
      <alignment vertical="center" textRotation="90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vertical="center" textRotation="90"/>
    </xf>
    <xf numFmtId="3" fontId="12" fillId="0" borderId="42" xfId="0" applyNumberFormat="1" applyFont="1" applyBorder="1" applyAlignment="1">
      <alignment vertical="center" textRotation="90"/>
    </xf>
    <xf numFmtId="3" fontId="12" fillId="0" borderId="54" xfId="0" applyNumberFormat="1" applyFont="1" applyBorder="1" applyAlignment="1">
      <alignment vertical="center" textRotation="90"/>
    </xf>
    <xf numFmtId="3" fontId="13" fillId="0" borderId="36" xfId="0" applyNumberFormat="1" applyFont="1" applyBorder="1" applyAlignment="1">
      <alignment horizontal="center" vertical="center"/>
    </xf>
    <xf numFmtId="3" fontId="12" fillId="0" borderId="52" xfId="0" applyNumberFormat="1" applyFont="1" applyBorder="1" applyAlignment="1">
      <alignment vertical="center" textRotation="90"/>
    </xf>
    <xf numFmtId="3" fontId="12" fillId="0" borderId="51" xfId="0" applyNumberFormat="1" applyFont="1" applyBorder="1" applyAlignment="1">
      <alignment vertical="center" textRotation="90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70" fontId="17" fillId="0" borderId="0" xfId="4" applyNumberFormat="1" applyFont="1"/>
    <xf numFmtId="0" fontId="17" fillId="0" borderId="0" xfId="4" applyFont="1" applyAlignment="1">
      <alignment horizontal="right"/>
    </xf>
  </cellXfs>
  <cellStyles count="6">
    <cellStyle name="Lien hypertexte" xfId="1" builtinId="8"/>
    <cellStyle name="Normal" xfId="0" builtinId="0"/>
    <cellStyle name="Normal 2" xfId="4" xr:uid="{00000000-0005-0000-0000-000002000000}"/>
    <cellStyle name="Normal_t6_2000" xfId="2" xr:uid="{00000000-0005-0000-0000-000003000000}"/>
    <cellStyle name="Normal_t6_2001" xfId="3" xr:uid="{00000000-0005-0000-0000-000004000000}"/>
    <cellStyle name="Pourcentage" xfId="5" builtinId="5"/>
  </cellStyles>
  <dxfs count="0"/>
  <tableStyles count="0" defaultTableStyle="TableStyleMedium2" defaultPivotStyle="PivotStyleLight16"/>
  <colors>
    <mruColors>
      <color rgb="FFC0504D"/>
      <color rgb="FFFFB9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1776309081302"/>
          <c:y val="7.9062773403324571E-2"/>
          <c:w val="0.85589329909808032"/>
          <c:h val="0.804957349081364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'Exercice 2.1'!$L$5</c:f>
              <c:strCache>
                <c:ptCount val="1"/>
                <c:pt idx="0">
                  <c:v>Taux I</c:v>
                </c:pt>
              </c:strCache>
            </c:strRef>
          </c:tx>
          <c:spPr>
            <a:ln w="66675">
              <a:solidFill>
                <a:schemeClr val="accent1">
                  <a:shade val="95000"/>
                  <a:satMod val="105000"/>
                  <a:alpha val="46000"/>
                </a:schemeClr>
              </a:solidFill>
            </a:ln>
          </c:spPr>
          <c:marker>
            <c:symbol val="none"/>
          </c:marker>
          <c:xVal>
            <c:numRef>
              <c:f>'Exercice 2.1'!$K$8:$K$20</c:f>
              <c:numCache>
                <c:formatCode>General</c:formatCode>
                <c:ptCount val="13"/>
                <c:pt idx="0">
                  <c:v>69.5</c:v>
                </c:pt>
                <c:pt idx="1">
                  <c:v>70.5</c:v>
                </c:pt>
                <c:pt idx="2">
                  <c:v>71.5</c:v>
                </c:pt>
                <c:pt idx="3">
                  <c:v>72.5</c:v>
                </c:pt>
                <c:pt idx="4">
                  <c:v>73.5</c:v>
                </c:pt>
                <c:pt idx="5">
                  <c:v>74.5</c:v>
                </c:pt>
                <c:pt idx="6">
                  <c:v>75.5</c:v>
                </c:pt>
                <c:pt idx="7">
                  <c:v>76.5</c:v>
                </c:pt>
                <c:pt idx="8">
                  <c:v>77.5</c:v>
                </c:pt>
                <c:pt idx="9">
                  <c:v>78.5</c:v>
                </c:pt>
                <c:pt idx="10">
                  <c:v>79.5</c:v>
                </c:pt>
                <c:pt idx="11">
                  <c:v>80.5</c:v>
                </c:pt>
                <c:pt idx="12">
                  <c:v>81.5</c:v>
                </c:pt>
              </c:numCache>
            </c:numRef>
          </c:xVal>
          <c:yVal>
            <c:numRef>
              <c:f>'Exercice 2.1'!$L$8:$L$20</c:f>
              <c:numCache>
                <c:formatCode>0.0000</c:formatCode>
                <c:ptCount val="13"/>
                <c:pt idx="0">
                  <c:v>2.8017137419476493E-2</c:v>
                </c:pt>
                <c:pt idx="1">
                  <c:v>2.9459535400100056E-2</c:v>
                </c:pt>
                <c:pt idx="2">
                  <c:v>3.2101719567410328E-2</c:v>
                </c:pt>
                <c:pt idx="3">
                  <c:v>3.5116486921289401E-2</c:v>
                </c:pt>
                <c:pt idx="4">
                  <c:v>3.8539256461452336E-2</c:v>
                </c:pt>
                <c:pt idx="5">
                  <c:v>4.4297144553133078E-2</c:v>
                </c:pt>
                <c:pt idx="6">
                  <c:v>4.3261783580438147E-2</c:v>
                </c:pt>
                <c:pt idx="7">
                  <c:v>5.185386436599336E-2</c:v>
                </c:pt>
                <c:pt idx="8">
                  <c:v>5.3537729752087482E-2</c:v>
                </c:pt>
                <c:pt idx="9">
                  <c:v>5.778657676519143E-2</c:v>
                </c:pt>
                <c:pt idx="10">
                  <c:v>7.2585021261481697E-2</c:v>
                </c:pt>
                <c:pt idx="11">
                  <c:v>7.5252435783879537E-2</c:v>
                </c:pt>
                <c:pt idx="12">
                  <c:v>8.4950002635222871E-2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55-4769-90DF-326FA8156871}"/>
            </c:ext>
          </c:extLst>
        </c:ser>
        <c:ser>
          <c:idx val="1"/>
          <c:order val="1"/>
          <c:tx>
            <c:strRef>
              <c:f>'Exercice 2.1'!$Q$5</c:f>
              <c:strCache>
                <c:ptCount val="1"/>
                <c:pt idx="0">
                  <c:v>T I &lt;--T III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'Exercice 2.1'!$K$8:$K$20</c:f>
              <c:numCache>
                <c:formatCode>General</c:formatCode>
                <c:ptCount val="13"/>
                <c:pt idx="0">
                  <c:v>69.5</c:v>
                </c:pt>
                <c:pt idx="1">
                  <c:v>70.5</c:v>
                </c:pt>
                <c:pt idx="2">
                  <c:v>71.5</c:v>
                </c:pt>
                <c:pt idx="3">
                  <c:v>72.5</c:v>
                </c:pt>
                <c:pt idx="4">
                  <c:v>73.5</c:v>
                </c:pt>
                <c:pt idx="5">
                  <c:v>74.5</c:v>
                </c:pt>
                <c:pt idx="6">
                  <c:v>75.5</c:v>
                </c:pt>
                <c:pt idx="7">
                  <c:v>76.5</c:v>
                </c:pt>
                <c:pt idx="8">
                  <c:v>77.5</c:v>
                </c:pt>
                <c:pt idx="9">
                  <c:v>78.5</c:v>
                </c:pt>
                <c:pt idx="10">
                  <c:v>79.5</c:v>
                </c:pt>
                <c:pt idx="11">
                  <c:v>80.5</c:v>
                </c:pt>
                <c:pt idx="12">
                  <c:v>81.5</c:v>
                </c:pt>
              </c:numCache>
            </c:numRef>
          </c:xVal>
          <c:yVal>
            <c:numRef>
              <c:f>'Exercice 2.1'!$Q$8:$Q$20</c:f>
              <c:numCache>
                <c:formatCode>0.0000</c:formatCode>
                <c:ptCount val="13"/>
                <c:pt idx="0">
                  <c:v>2.8263779073119142E-2</c:v>
                </c:pt>
                <c:pt idx="1">
                  <c:v>3.0469867079965986E-2</c:v>
                </c:pt>
                <c:pt idx="2">
                  <c:v>3.2397067271643668E-2</c:v>
                </c:pt>
                <c:pt idx="3">
                  <c:v>3.5192041790311837E-2</c:v>
                </c:pt>
                <c:pt idx="4">
                  <c:v>3.8811864193737389E-2</c:v>
                </c:pt>
                <c:pt idx="5">
                  <c:v>4.2137454954096154E-2</c:v>
                </c:pt>
                <c:pt idx="6">
                  <c:v>4.6986534176322009E-2</c:v>
                </c:pt>
                <c:pt idx="7">
                  <c:v>5.1570513386275108E-2</c:v>
                </c:pt>
                <c:pt idx="8">
                  <c:v>5.585734322223275E-2</c:v>
                </c:pt>
                <c:pt idx="9">
                  <c:v>6.4038507046429577E-2</c:v>
                </c:pt>
                <c:pt idx="10">
                  <c:v>6.8766378259107905E-2</c:v>
                </c:pt>
                <c:pt idx="11">
                  <c:v>7.6951257637306786E-2</c:v>
                </c:pt>
                <c:pt idx="12">
                  <c:v>8.5848850503380147E-2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55-4769-90DF-326FA8156871}"/>
            </c:ext>
          </c:extLst>
        </c:ser>
        <c:ser>
          <c:idx val="2"/>
          <c:order val="2"/>
          <c:tx>
            <c:strRef>
              <c:f>'Exercice 2.1'!$P$5</c:f>
              <c:strCache>
                <c:ptCount val="1"/>
                <c:pt idx="0">
                  <c:v>T I &lt;--T II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'Exercice 2.1'!$K$9:$K$20</c:f>
              <c:numCache>
                <c:formatCode>General</c:formatCode>
                <c:ptCount val="12"/>
                <c:pt idx="0">
                  <c:v>70.5</c:v>
                </c:pt>
                <c:pt idx="1">
                  <c:v>71.5</c:v>
                </c:pt>
                <c:pt idx="2">
                  <c:v>72.5</c:v>
                </c:pt>
                <c:pt idx="3">
                  <c:v>73.5</c:v>
                </c:pt>
                <c:pt idx="4">
                  <c:v>74.5</c:v>
                </c:pt>
                <c:pt idx="5">
                  <c:v>75.5</c:v>
                </c:pt>
                <c:pt idx="6">
                  <c:v>76.5</c:v>
                </c:pt>
                <c:pt idx="7">
                  <c:v>77.5</c:v>
                </c:pt>
                <c:pt idx="8">
                  <c:v>78.5</c:v>
                </c:pt>
                <c:pt idx="9">
                  <c:v>79.5</c:v>
                </c:pt>
                <c:pt idx="10">
                  <c:v>80.5</c:v>
                </c:pt>
                <c:pt idx="11">
                  <c:v>81.5</c:v>
                </c:pt>
              </c:numCache>
            </c:numRef>
          </c:xVal>
          <c:yVal>
            <c:numRef>
              <c:f>'Exercice 2.1'!$P$9:$P$20</c:f>
              <c:numCache>
                <c:formatCode>0.0000</c:formatCode>
                <c:ptCount val="12"/>
                <c:pt idx="0">
                  <c:v>3.001877413634458E-2</c:v>
                </c:pt>
                <c:pt idx="1">
                  <c:v>3.2333401414106316E-2</c:v>
                </c:pt>
                <c:pt idx="2">
                  <c:v>3.4794211712564874E-2</c:v>
                </c:pt>
                <c:pt idx="3">
                  <c:v>3.8364717150983121E-2</c:v>
                </c:pt>
                <c:pt idx="4">
                  <c:v>4.2140054478714765E-2</c:v>
                </c:pt>
                <c:pt idx="5">
                  <c:v>4.643987539849917E-2</c:v>
                </c:pt>
                <c:pt idx="6">
                  <c:v>5.1280105229238697E-2</c:v>
                </c:pt>
                <c:pt idx="7">
                  <c:v>5.5855554310322089E-2</c:v>
                </c:pt>
                <c:pt idx="8">
                  <c:v>6.2126539675047991E-2</c:v>
                </c:pt>
                <c:pt idx="9">
                  <c:v>6.8374243435622734E-2</c:v>
                </c:pt>
                <c:pt idx="10">
                  <c:v>7.5531425133422439E-2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55-4769-90DF-326FA815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76546224"/>
        <c:axId val="-1876560912"/>
      </c:scatterChart>
      <c:valAx>
        <c:axId val="-1876546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876560912"/>
        <c:crosses val="autoZero"/>
        <c:crossBetween val="midCat"/>
        <c:majorUnit val="1"/>
      </c:valAx>
      <c:valAx>
        <c:axId val="-1876560912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-1876546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602749140893472"/>
          <c:y val="0.10384396476575744"/>
          <c:w val="0.1861445463646941"/>
          <c:h val="0.17563960056987452"/>
        </c:manualLayout>
      </c:layout>
      <c:overlay val="0"/>
      <c:spPr>
        <a:solidFill>
          <a:schemeClr val="bg2"/>
        </a:solidFill>
      </c:spPr>
    </c:legend>
    <c:plotVisOnly val="1"/>
    <c:dispBlanksAs val="gap"/>
    <c:showDLblsOverMax val="0"/>
  </c:chart>
  <c:spPr>
    <a:ln>
      <a:solidFill>
        <a:schemeClr val="bg2"/>
      </a:solidFill>
    </a:ln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'Exercice 2.1'!$L$24</c:f>
          <c:strCache>
            <c:ptCount val="1"/>
            <c:pt idx="0">
              <c:v>Explication (visualisation) du biaisement systématique à cause de la variation importante de l'effectif de la population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7171296296296296"/>
          <c:w val="0.87493241469816285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'Exercice 2.1'!$I$21:$J$21</c:f>
              <c:strCache>
                <c:ptCount val="2"/>
                <c:pt idx="0">
                  <c:v>Variation relative de la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2.1'!$I$7:$J$7</c:f>
              <c:numCache>
                <c:formatCode>General</c:formatCode>
                <c:ptCount val="2"/>
                <c:pt idx="0">
                  <c:v>1994</c:v>
                </c:pt>
                <c:pt idx="1">
                  <c:v>1995</c:v>
                </c:pt>
              </c:numCache>
            </c:numRef>
          </c:xVal>
          <c:yVal>
            <c:numRef>
              <c:f>'Exercice 2.1'!$I$22:$J$22</c:f>
              <c:numCache>
                <c:formatCode>General</c:formatCode>
                <c:ptCount val="2"/>
                <c:pt idx="0">
                  <c:v>1</c:v>
                </c:pt>
                <c:pt idx="1">
                  <c:v>1.6662819836454761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C5-4C73-86DF-8AE3900F7F95}"/>
            </c:ext>
          </c:extLst>
        </c:ser>
        <c:ser>
          <c:idx val="1"/>
          <c:order val="1"/>
          <c:tx>
            <c:strRef>
              <c:f>'Exercice 2.1'!$E$21</c:f>
              <c:strCache>
                <c:ptCount val="1"/>
                <c:pt idx="0">
                  <c:v>Variation relative des décès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'Exercice 2.1'!$I$7:$J$7</c:f>
              <c:numCache>
                <c:formatCode>General</c:formatCode>
                <c:ptCount val="2"/>
                <c:pt idx="0">
                  <c:v>1994</c:v>
                </c:pt>
                <c:pt idx="1">
                  <c:v>1995</c:v>
                </c:pt>
              </c:numCache>
            </c:numRef>
          </c:xVal>
          <c:yVal>
            <c:numRef>
              <c:f>'Exercice 2.1'!$E$22:$F$22</c:f>
              <c:numCache>
                <c:formatCode>General</c:formatCode>
                <c:ptCount val="2"/>
                <c:pt idx="0">
                  <c:v>1</c:v>
                </c:pt>
                <c:pt idx="1">
                  <c:v>1.4797507788161994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C5-4C73-86DF-8AE3900F7F95}"/>
            </c:ext>
          </c:extLst>
        </c:ser>
        <c:ser>
          <c:idx val="3"/>
          <c:order val="2"/>
          <c:tx>
            <c:strRef>
              <c:f>'Exercice 2.1'!$H$23</c:f>
              <c:strCache>
                <c:ptCount val="1"/>
                <c:pt idx="0">
                  <c:v>Tendance centrale de la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  <a:headEnd type="triangle"/>
            </a:ln>
            <a:effectLst/>
          </c:spPr>
          <c:marker>
            <c:symbol val="none"/>
          </c:marker>
          <c:xVal>
            <c:numRef>
              <c:f>'Exercice 2.1'!$E$25:$E$27</c:f>
              <c:numCache>
                <c:formatCode>General</c:formatCode>
                <c:ptCount val="3"/>
                <c:pt idx="0">
                  <c:v>1993</c:v>
                </c:pt>
                <c:pt idx="1">
                  <c:v>1994.5</c:v>
                </c:pt>
                <c:pt idx="2">
                  <c:v>1994.5</c:v>
                </c:pt>
              </c:numCache>
            </c:numRef>
          </c:xVal>
          <c:yVal>
            <c:numRef>
              <c:f>'Exercice 2.1'!$G$25:$G$27</c:f>
              <c:numCache>
                <c:formatCode>#\ ##0.000</c:formatCode>
                <c:ptCount val="3"/>
                <c:pt idx="0">
                  <c:v>1.3331409918227379</c:v>
                </c:pt>
                <c:pt idx="1">
                  <c:v>1.3331409918227379</c:v>
                </c:pt>
                <c:pt idx="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C5-4C73-86DF-8AE3900F7F95}"/>
            </c:ext>
          </c:extLst>
        </c:ser>
        <c:ser>
          <c:idx val="2"/>
          <c:order val="3"/>
          <c:tx>
            <c:strRef>
              <c:f>'Exercice 2.1'!$D$23</c:f>
              <c:strCache>
                <c:ptCount val="1"/>
                <c:pt idx="0">
                  <c:v>Tendance centrale des décès</c:v>
                </c:pt>
              </c:strCache>
            </c:strRef>
          </c:tx>
          <c:spPr>
            <a:ln w="28575" cap="rnd">
              <a:solidFill>
                <a:srgbClr val="C0504D"/>
              </a:solidFill>
              <a:prstDash val="sysDash"/>
              <a:round/>
              <a:headEnd type="triangle"/>
            </a:ln>
            <a:effectLst/>
          </c:spPr>
          <c:marker>
            <c:symbol val="none"/>
          </c:marker>
          <c:xVal>
            <c:numRef>
              <c:f>'Exercice 2.1'!$E$25:$E$27</c:f>
              <c:numCache>
                <c:formatCode>General</c:formatCode>
                <c:ptCount val="3"/>
                <c:pt idx="0">
                  <c:v>1993</c:v>
                </c:pt>
                <c:pt idx="1">
                  <c:v>1994.5</c:v>
                </c:pt>
                <c:pt idx="2">
                  <c:v>1994.5</c:v>
                </c:pt>
              </c:numCache>
            </c:numRef>
          </c:xVal>
          <c:yVal>
            <c:numRef>
              <c:f>'Exercice 2.1'!$F$25:$F$27</c:f>
              <c:numCache>
                <c:formatCode>#\ ##0.000</c:formatCode>
                <c:ptCount val="3"/>
                <c:pt idx="0">
                  <c:v>1.2398753894080996</c:v>
                </c:pt>
                <c:pt idx="1">
                  <c:v>1.2398753894080996</c:v>
                </c:pt>
                <c:pt idx="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C5-4C73-86DF-8AE3900F7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881551"/>
        <c:axId val="267874479"/>
      </c:scatterChart>
      <c:valAx>
        <c:axId val="267881551"/>
        <c:scaling>
          <c:orientation val="minMax"/>
          <c:max val="1996"/>
          <c:min val="199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7874479"/>
        <c:crosses val="autoZero"/>
        <c:crossBetween val="midCat"/>
        <c:majorUnit val="1"/>
        <c:minorUnit val="0.5"/>
      </c:valAx>
      <c:valAx>
        <c:axId val="26787447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in"/>
        <c:tickLblPos val="nextTo"/>
        <c:spPr>
          <a:noFill/>
          <a:ln>
            <a:solidFill>
              <a:schemeClr val="tx1"/>
            </a:solidFill>
            <a:headEnd type="none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7881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1152230971128614E-2"/>
          <c:y val="0.70911964129483807"/>
          <c:w val="0.87995888013998247"/>
          <c:h val="0.13426363371245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297193</xdr:colOff>
      <xdr:row>2</xdr:row>
      <xdr:rowOff>29441</xdr:rowOff>
    </xdr:from>
    <xdr:to>
      <xdr:col>11</xdr:col>
      <xdr:colOff>563893</xdr:colOff>
      <xdr:row>3</xdr:row>
      <xdr:rowOff>96116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78818" y="356012"/>
          <a:ext cx="266700" cy="22996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165652</xdr:colOff>
      <xdr:row>4</xdr:row>
      <xdr:rowOff>80754</xdr:rowOff>
    </xdr:from>
    <xdr:to>
      <xdr:col>22</xdr:col>
      <xdr:colOff>670892</xdr:colOff>
      <xdr:row>25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197747</xdr:colOff>
      <xdr:row>2</xdr:row>
      <xdr:rowOff>16714</xdr:rowOff>
    </xdr:from>
    <xdr:to>
      <xdr:col>2</xdr:col>
      <xdr:colOff>408215</xdr:colOff>
      <xdr:row>3</xdr:row>
      <xdr:rowOff>74839</xdr:rowOff>
    </xdr:to>
    <xdr:sp macro="" textlink="">
      <xdr:nvSpPr>
        <xdr:cNvPr id="6" name="Forme libre : forme 5">
          <a:extLst>
            <a:ext uri="{FF2B5EF4-FFF2-40B4-BE49-F238E27FC236}">
              <a16:creationId xmlns:a16="http://schemas.microsoft.com/office/drawing/2014/main" id="{C858B442-D18A-4B21-98B9-54728E9601AE}"/>
            </a:ext>
          </a:extLst>
        </xdr:cNvPr>
        <xdr:cNvSpPr/>
      </xdr:nvSpPr>
      <xdr:spPr>
        <a:xfrm>
          <a:off x="905318" y="343285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rgbClr val="FFB9BB"/>
        </a:solidFill>
        <a:ln>
          <a:solidFill>
            <a:srgbClr val="FFB9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193664</xdr:colOff>
      <xdr:row>2</xdr:row>
      <xdr:rowOff>12632</xdr:rowOff>
    </xdr:from>
    <xdr:to>
      <xdr:col>3</xdr:col>
      <xdr:colOff>404132</xdr:colOff>
      <xdr:row>3</xdr:row>
      <xdr:rowOff>70757</xdr:rowOff>
    </xdr:to>
    <xdr:sp macro="" textlink="">
      <xdr:nvSpPr>
        <xdr:cNvPr id="7" name="Forme libre : forme 6">
          <a:extLst>
            <a:ext uri="{FF2B5EF4-FFF2-40B4-BE49-F238E27FC236}">
              <a16:creationId xmlns:a16="http://schemas.microsoft.com/office/drawing/2014/main" id="{4D05C372-CDF7-43A1-807B-1C97B72A0AEA}"/>
            </a:ext>
          </a:extLst>
        </xdr:cNvPr>
        <xdr:cNvSpPr/>
      </xdr:nvSpPr>
      <xdr:spPr>
        <a:xfrm rot="10800000">
          <a:off x="1493146" y="339203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176655</xdr:colOff>
      <xdr:row>2</xdr:row>
      <xdr:rowOff>16033</xdr:rowOff>
    </xdr:from>
    <xdr:to>
      <xdr:col>4</xdr:col>
      <xdr:colOff>387123</xdr:colOff>
      <xdr:row>3</xdr:row>
      <xdr:rowOff>74158</xdr:rowOff>
    </xdr:to>
    <xdr:sp macro="" textlink="">
      <xdr:nvSpPr>
        <xdr:cNvPr id="8" name="Forme libre : forme 7">
          <a:extLst>
            <a:ext uri="{FF2B5EF4-FFF2-40B4-BE49-F238E27FC236}">
              <a16:creationId xmlns:a16="http://schemas.microsoft.com/office/drawing/2014/main" id="{6DDF9DC4-4B57-4F03-BBAB-4DA690D69BA3}"/>
            </a:ext>
          </a:extLst>
        </xdr:cNvPr>
        <xdr:cNvSpPr/>
      </xdr:nvSpPr>
      <xdr:spPr>
        <a:xfrm>
          <a:off x="2068048" y="342604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132669</xdr:colOff>
      <xdr:row>2</xdr:row>
      <xdr:rowOff>13607</xdr:rowOff>
    </xdr:from>
    <xdr:to>
      <xdr:col>6</xdr:col>
      <xdr:colOff>343137</xdr:colOff>
      <xdr:row>3</xdr:row>
      <xdr:rowOff>71732</xdr:rowOff>
    </xdr:to>
    <xdr:sp macro="" textlink="">
      <xdr:nvSpPr>
        <xdr:cNvPr id="9" name="Forme libre : forme 8">
          <a:extLst>
            <a:ext uri="{FF2B5EF4-FFF2-40B4-BE49-F238E27FC236}">
              <a16:creationId xmlns:a16="http://schemas.microsoft.com/office/drawing/2014/main" id="{2EB95686-2B93-4FE5-9013-E56DB2BD3635}"/>
            </a:ext>
          </a:extLst>
        </xdr:cNvPr>
        <xdr:cNvSpPr/>
      </xdr:nvSpPr>
      <xdr:spPr>
        <a:xfrm>
          <a:off x="2969758" y="340178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88446</xdr:colOff>
      <xdr:row>2</xdr:row>
      <xdr:rowOff>17009</xdr:rowOff>
    </xdr:from>
    <xdr:to>
      <xdr:col>5</xdr:col>
      <xdr:colOff>298914</xdr:colOff>
      <xdr:row>3</xdr:row>
      <xdr:rowOff>75134</xdr:rowOff>
    </xdr:to>
    <xdr:sp macro="" textlink="">
      <xdr:nvSpPr>
        <xdr:cNvPr id="11" name="Forme libre : forme 10">
          <a:extLst>
            <a:ext uri="{FF2B5EF4-FFF2-40B4-BE49-F238E27FC236}">
              <a16:creationId xmlns:a16="http://schemas.microsoft.com/office/drawing/2014/main" id="{79430093-CC05-4CDF-A736-195E0745637B}"/>
            </a:ext>
          </a:extLst>
        </xdr:cNvPr>
        <xdr:cNvSpPr/>
      </xdr:nvSpPr>
      <xdr:spPr>
        <a:xfrm rot="10800000">
          <a:off x="2452687" y="343580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122464</xdr:colOff>
      <xdr:row>2</xdr:row>
      <xdr:rowOff>3402</xdr:rowOff>
    </xdr:from>
    <xdr:to>
      <xdr:col>7</xdr:col>
      <xdr:colOff>332932</xdr:colOff>
      <xdr:row>3</xdr:row>
      <xdr:rowOff>61527</xdr:rowOff>
    </xdr:to>
    <xdr:sp macro="" textlink="">
      <xdr:nvSpPr>
        <xdr:cNvPr id="12" name="Forme libre : forme 11">
          <a:extLst>
            <a:ext uri="{FF2B5EF4-FFF2-40B4-BE49-F238E27FC236}">
              <a16:creationId xmlns:a16="http://schemas.microsoft.com/office/drawing/2014/main" id="{03EED2F1-C271-4811-855B-6EC2E17C1A77}"/>
            </a:ext>
          </a:extLst>
        </xdr:cNvPr>
        <xdr:cNvSpPr/>
      </xdr:nvSpPr>
      <xdr:spPr>
        <a:xfrm rot="10800000">
          <a:off x="3432402" y="329973"/>
          <a:ext cx="210468" cy="221411"/>
        </a:xfrm>
        <a:custGeom>
          <a:avLst/>
          <a:gdLst>
            <a:gd name="connsiteX0" fmla="*/ 317106 w 317106"/>
            <a:gd name="connsiteY0" fmla="*/ 4733 h 302906"/>
            <a:gd name="connsiteX1" fmla="*/ 317106 w 317106"/>
            <a:gd name="connsiteY1" fmla="*/ 4733 h 302906"/>
            <a:gd name="connsiteX2" fmla="*/ 0 w 317106"/>
            <a:gd name="connsiteY2" fmla="*/ 0 h 302906"/>
            <a:gd name="connsiteX3" fmla="*/ 4733 w 317106"/>
            <a:gd name="connsiteY3" fmla="*/ 302906 h 302906"/>
            <a:gd name="connsiteX4" fmla="*/ 317106 w 317106"/>
            <a:gd name="connsiteY4" fmla="*/ 4733 h 3029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7106" h="302906">
              <a:moveTo>
                <a:pt x="317106" y="4733"/>
              </a:moveTo>
              <a:lnTo>
                <a:pt x="317106" y="4733"/>
              </a:lnTo>
              <a:lnTo>
                <a:pt x="0" y="0"/>
              </a:lnTo>
              <a:cubicBezTo>
                <a:pt x="1578" y="100969"/>
                <a:pt x="3155" y="201937"/>
                <a:pt x="4733" y="302906"/>
              </a:cubicBezTo>
              <a:lnTo>
                <a:pt x="317106" y="4733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238776</xdr:colOff>
      <xdr:row>1</xdr:row>
      <xdr:rowOff>38813</xdr:rowOff>
    </xdr:from>
    <xdr:to>
      <xdr:col>12</xdr:col>
      <xdr:colOff>473556</xdr:colOff>
      <xdr:row>3</xdr:row>
      <xdr:rowOff>153056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8B984BE4-DEB5-49FC-A29A-FDE433B6D1F4}"/>
            </a:ext>
          </a:extLst>
        </xdr:cNvPr>
        <xdr:cNvGrpSpPr/>
      </xdr:nvGrpSpPr>
      <xdr:grpSpPr>
        <a:xfrm>
          <a:off x="6374464" y="205501"/>
          <a:ext cx="234780" cy="447618"/>
          <a:chOff x="6685160" y="419813"/>
          <a:chExt cx="234780" cy="440814"/>
        </a:xfrm>
      </xdr:grpSpPr>
      <xdr:sp macro="" textlink="">
        <xdr:nvSpPr>
          <xdr:cNvPr id="14" name="Forme libre : forme 13">
            <a:extLst>
              <a:ext uri="{FF2B5EF4-FFF2-40B4-BE49-F238E27FC236}">
                <a16:creationId xmlns:a16="http://schemas.microsoft.com/office/drawing/2014/main" id="{260E271E-819A-4304-A221-E8725FF2D75E}"/>
              </a:ext>
            </a:extLst>
          </xdr:cNvPr>
          <xdr:cNvSpPr/>
        </xdr:nvSpPr>
        <xdr:spPr>
          <a:xfrm rot="5400000">
            <a:off x="6704001" y="644687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5" name="Forme libre : forme 14">
            <a:extLst>
              <a:ext uri="{FF2B5EF4-FFF2-40B4-BE49-F238E27FC236}">
                <a16:creationId xmlns:a16="http://schemas.microsoft.com/office/drawing/2014/main" id="{6FF85512-5526-41B0-A5B4-D0501C10EE60}"/>
              </a:ext>
            </a:extLst>
          </xdr:cNvPr>
          <xdr:cNvSpPr/>
        </xdr:nvSpPr>
        <xdr:spPr>
          <a:xfrm rot="16200000">
            <a:off x="6690632" y="414341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13</xdr:col>
      <xdr:colOff>187098</xdr:colOff>
      <xdr:row>2</xdr:row>
      <xdr:rowOff>40141</xdr:rowOff>
    </xdr:from>
    <xdr:to>
      <xdr:col>13</xdr:col>
      <xdr:colOff>618002</xdr:colOff>
      <xdr:row>3</xdr:row>
      <xdr:rowOff>102348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83F2695D-93DC-40F2-B5B7-A21674BD529E}"/>
            </a:ext>
          </a:extLst>
        </xdr:cNvPr>
        <xdr:cNvGrpSpPr/>
      </xdr:nvGrpSpPr>
      <xdr:grpSpPr>
        <a:xfrm>
          <a:off x="7148286" y="373516"/>
          <a:ext cx="430904" cy="228895"/>
          <a:chOff x="7892143" y="322489"/>
          <a:chExt cx="430904" cy="225493"/>
        </a:xfrm>
      </xdr:grpSpPr>
      <xdr:sp macro="" textlink="">
        <xdr:nvSpPr>
          <xdr:cNvPr id="17" name="Forme libre : forme 16">
            <a:extLst>
              <a:ext uri="{FF2B5EF4-FFF2-40B4-BE49-F238E27FC236}">
                <a16:creationId xmlns:a16="http://schemas.microsoft.com/office/drawing/2014/main" id="{B4E8F43F-A6E1-4677-8A92-0B9693FF6739}"/>
              </a:ext>
            </a:extLst>
          </xdr:cNvPr>
          <xdr:cNvSpPr/>
        </xdr:nvSpPr>
        <xdr:spPr>
          <a:xfrm rot="10800000">
            <a:off x="7892143" y="326571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Forme libre : forme 17">
            <a:extLst>
              <a:ext uri="{FF2B5EF4-FFF2-40B4-BE49-F238E27FC236}">
                <a16:creationId xmlns:a16="http://schemas.microsoft.com/office/drawing/2014/main" id="{CF77658B-8F4D-420B-9D87-80D65A730588}"/>
              </a:ext>
            </a:extLst>
          </xdr:cNvPr>
          <xdr:cNvSpPr/>
        </xdr:nvSpPr>
        <xdr:spPr>
          <a:xfrm>
            <a:off x="8112579" y="322489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14</xdr:col>
      <xdr:colOff>183695</xdr:colOff>
      <xdr:row>2</xdr:row>
      <xdr:rowOff>51027</xdr:rowOff>
    </xdr:from>
    <xdr:to>
      <xdr:col>14</xdr:col>
      <xdr:colOff>618681</xdr:colOff>
      <xdr:row>3</xdr:row>
      <xdr:rowOff>112554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968F7328-B485-4F0D-8FB4-515509DDE083}"/>
            </a:ext>
          </a:extLst>
        </xdr:cNvPr>
        <xdr:cNvGrpSpPr/>
      </xdr:nvGrpSpPr>
      <xdr:grpSpPr>
        <a:xfrm>
          <a:off x="7970383" y="384402"/>
          <a:ext cx="434986" cy="228215"/>
          <a:chOff x="8150678" y="370794"/>
          <a:chExt cx="434986" cy="224813"/>
        </a:xfrm>
      </xdr:grpSpPr>
      <xdr:sp macro="" textlink="">
        <xdr:nvSpPr>
          <xdr:cNvPr id="20" name="Forme libre : forme 19">
            <a:extLst>
              <a:ext uri="{FF2B5EF4-FFF2-40B4-BE49-F238E27FC236}">
                <a16:creationId xmlns:a16="http://schemas.microsoft.com/office/drawing/2014/main" id="{16BFEB97-91CA-4FF1-A6EE-C87D0AB3236E}"/>
              </a:ext>
            </a:extLst>
          </xdr:cNvPr>
          <xdr:cNvSpPr/>
        </xdr:nvSpPr>
        <xdr:spPr>
          <a:xfrm>
            <a:off x="8375196" y="374196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1" name="Forme libre : forme 20">
            <a:extLst>
              <a:ext uri="{FF2B5EF4-FFF2-40B4-BE49-F238E27FC236}">
                <a16:creationId xmlns:a16="http://schemas.microsoft.com/office/drawing/2014/main" id="{64F22152-B701-4110-8F03-C7DFD1D80DEF}"/>
              </a:ext>
            </a:extLst>
          </xdr:cNvPr>
          <xdr:cNvSpPr/>
        </xdr:nvSpPr>
        <xdr:spPr>
          <a:xfrm rot="10800000">
            <a:off x="8150678" y="370794"/>
            <a:ext cx="210468" cy="221411"/>
          </a:xfrm>
          <a:custGeom>
            <a:avLst/>
            <a:gdLst>
              <a:gd name="connsiteX0" fmla="*/ 317106 w 317106"/>
              <a:gd name="connsiteY0" fmla="*/ 4733 h 302906"/>
              <a:gd name="connsiteX1" fmla="*/ 317106 w 317106"/>
              <a:gd name="connsiteY1" fmla="*/ 4733 h 302906"/>
              <a:gd name="connsiteX2" fmla="*/ 0 w 317106"/>
              <a:gd name="connsiteY2" fmla="*/ 0 h 302906"/>
              <a:gd name="connsiteX3" fmla="*/ 4733 w 317106"/>
              <a:gd name="connsiteY3" fmla="*/ 302906 h 302906"/>
              <a:gd name="connsiteX4" fmla="*/ 317106 w 317106"/>
              <a:gd name="connsiteY4" fmla="*/ 4733 h 3029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17106" h="302906">
                <a:moveTo>
                  <a:pt x="317106" y="4733"/>
                </a:moveTo>
                <a:lnTo>
                  <a:pt x="317106" y="4733"/>
                </a:lnTo>
                <a:lnTo>
                  <a:pt x="0" y="0"/>
                </a:lnTo>
                <a:cubicBezTo>
                  <a:pt x="1578" y="100969"/>
                  <a:pt x="3155" y="201937"/>
                  <a:pt x="4733" y="302906"/>
                </a:cubicBezTo>
                <a:lnTo>
                  <a:pt x="317106" y="4733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8</xdr:col>
      <xdr:colOff>559593</xdr:colOff>
      <xdr:row>25</xdr:row>
      <xdr:rowOff>1587</xdr:rowOff>
    </xdr:from>
    <xdr:to>
      <xdr:col>15</xdr:col>
      <xdr:colOff>257968</xdr:colOff>
      <xdr:row>41</xdr:row>
      <xdr:rowOff>77787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98BE601-A322-4C75-933E-DE5D65256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068" name="Line 2">
          <a:extLst>
            <a:ext uri="{FF2B5EF4-FFF2-40B4-BE49-F238E27FC236}">
              <a16:creationId xmlns:a16="http://schemas.microsoft.com/office/drawing/2014/main" id="{00000000-0008-0000-0A00-000014080000}"/>
            </a:ext>
          </a:extLst>
        </xdr:cNvPr>
        <xdr:cNvSpPr>
          <a:spLocks noChangeShapeType="1"/>
        </xdr:cNvSpPr>
      </xdr:nvSpPr>
      <xdr:spPr bwMode="auto">
        <a:xfrm flipH="1">
          <a:off x="1895475" y="1238250"/>
          <a:ext cx="1876425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18</xdr:row>
      <xdr:rowOff>219075</xdr:rowOff>
    </xdr:from>
    <xdr:to>
      <xdr:col>14</xdr:col>
      <xdr:colOff>28575</xdr:colOff>
      <xdr:row>24</xdr:row>
      <xdr:rowOff>219075</xdr:rowOff>
    </xdr:to>
    <xdr:sp macro="" textlink="">
      <xdr:nvSpPr>
        <xdr:cNvPr id="2069" name="Line 3">
          <a:extLst>
            <a:ext uri="{FF2B5EF4-FFF2-40B4-BE49-F238E27FC236}">
              <a16:creationId xmlns:a16="http://schemas.microsoft.com/office/drawing/2014/main" id="{00000000-0008-0000-0A00-000015080000}"/>
            </a:ext>
          </a:extLst>
        </xdr:cNvPr>
        <xdr:cNvSpPr>
          <a:spLocks noChangeShapeType="1"/>
        </xdr:cNvSpPr>
      </xdr:nvSpPr>
      <xdr:spPr bwMode="auto">
        <a:xfrm flipH="1">
          <a:off x="2552700" y="4676775"/>
          <a:ext cx="1876425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13</xdr:col>
      <xdr:colOff>304800</xdr:colOff>
      <xdr:row>13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00000000-0008-0000-0B00-0000130C0000}"/>
            </a:ext>
          </a:extLst>
        </xdr:cNvPr>
        <xdr:cNvSpPr>
          <a:spLocks noChangeShapeType="1"/>
        </xdr:cNvSpPr>
      </xdr:nvSpPr>
      <xdr:spPr bwMode="auto">
        <a:xfrm flipH="1">
          <a:off x="3409950" y="1733550"/>
          <a:ext cx="1876425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19</xdr:row>
      <xdr:rowOff>19050</xdr:rowOff>
    </xdr:from>
    <xdr:to>
      <xdr:col>13</xdr:col>
      <xdr:colOff>295275</xdr:colOff>
      <xdr:row>25</xdr:row>
      <xdr:rowOff>19050</xdr:rowOff>
    </xdr:to>
    <xdr:sp macro="" textlink="">
      <xdr:nvSpPr>
        <xdr:cNvPr id="3092" name="Line 2">
          <a:extLst>
            <a:ext uri="{FF2B5EF4-FFF2-40B4-BE49-F238E27FC236}">
              <a16:creationId xmlns:a16="http://schemas.microsoft.com/office/drawing/2014/main" id="{00000000-0008-0000-0B00-0000140C0000}"/>
            </a:ext>
          </a:extLst>
        </xdr:cNvPr>
        <xdr:cNvSpPr>
          <a:spLocks noChangeShapeType="1"/>
        </xdr:cNvSpPr>
      </xdr:nvSpPr>
      <xdr:spPr bwMode="auto">
        <a:xfrm flipH="1">
          <a:off x="3400425" y="4724400"/>
          <a:ext cx="1876425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228600</xdr:rowOff>
    </xdr:from>
    <xdr:to>
      <xdr:col>9</xdr:col>
      <xdr:colOff>9525</xdr:colOff>
      <xdr:row>10</xdr:row>
      <xdr:rowOff>238125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00000000-0008-0000-0C00-000013100000}"/>
            </a:ext>
          </a:extLst>
        </xdr:cNvPr>
        <xdr:cNvSpPr>
          <a:spLocks noChangeShapeType="1"/>
        </xdr:cNvSpPr>
      </xdr:nvSpPr>
      <xdr:spPr bwMode="auto">
        <a:xfrm flipH="1">
          <a:off x="1590675" y="1714500"/>
          <a:ext cx="1247775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7</xdr:row>
      <xdr:rowOff>19050</xdr:rowOff>
    </xdr:from>
    <xdr:to>
      <xdr:col>10</xdr:col>
      <xdr:colOff>295275</xdr:colOff>
      <xdr:row>13</xdr:row>
      <xdr:rowOff>9525</xdr:rowOff>
    </xdr:to>
    <xdr:sp macro="" textlink="">
      <xdr:nvSpPr>
        <xdr:cNvPr id="4116" name="Line 2">
          <a:extLst>
            <a:ext uri="{FF2B5EF4-FFF2-40B4-BE49-F238E27FC236}">
              <a16:creationId xmlns:a16="http://schemas.microsoft.com/office/drawing/2014/main" id="{00000000-0008-0000-0C00-000014100000}"/>
            </a:ext>
          </a:extLst>
        </xdr:cNvPr>
        <xdr:cNvSpPr>
          <a:spLocks noChangeShapeType="1"/>
        </xdr:cNvSpPr>
      </xdr:nvSpPr>
      <xdr:spPr bwMode="auto">
        <a:xfrm flipH="1">
          <a:off x="1581150" y="1752600"/>
          <a:ext cx="1857375" cy="1476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see.fr/fr/home/home_page.a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A10" zoomScale="160" zoomScaleNormal="160" workbookViewId="0">
      <selection activeCell="R29" sqref="R29"/>
    </sheetView>
  </sheetViews>
  <sheetFormatPr baseColWidth="10" defaultColWidth="11.36328125" defaultRowHeight="13" x14ac:dyDescent="0.3"/>
  <cols>
    <col min="1" max="1" width="4" style="212" customWidth="1"/>
    <col min="2" max="2" width="6" style="212" customWidth="1"/>
    <col min="3" max="4" width="8.36328125" style="212" customWidth="1"/>
    <col min="5" max="8" width="6.7265625" style="212" customWidth="1"/>
    <col min="9" max="9" width="8.54296875" style="212" customWidth="1"/>
    <col min="10" max="10" width="9.26953125" style="212" customWidth="1"/>
    <col min="11" max="11" width="4.7265625" style="212" customWidth="1"/>
    <col min="12" max="15" width="11.81640625" style="212" customWidth="1"/>
    <col min="16" max="16" width="8.81640625" style="212" customWidth="1"/>
    <col min="17" max="17" width="9.36328125" style="212" customWidth="1"/>
    <col min="18" max="16384" width="11.36328125" style="212"/>
  </cols>
  <sheetData>
    <row r="1" spans="1:17" x14ac:dyDescent="0.3">
      <c r="A1" s="212" t="s">
        <v>390</v>
      </c>
      <c r="D1" s="212" t="s">
        <v>366</v>
      </c>
    </row>
    <row r="2" spans="1:17" x14ac:dyDescent="0.3">
      <c r="K2" s="234" t="s">
        <v>391</v>
      </c>
    </row>
    <row r="3" spans="1:17" x14ac:dyDescent="0.3">
      <c r="K3" s="234"/>
    </row>
    <row r="4" spans="1:17" ht="12.75" customHeight="1" x14ac:dyDescent="0.3">
      <c r="K4" s="234"/>
    </row>
    <row r="5" spans="1:17" x14ac:dyDescent="0.3">
      <c r="B5" s="213"/>
      <c r="C5" s="214"/>
      <c r="D5" s="215"/>
      <c r="E5" s="215" t="s">
        <v>264</v>
      </c>
      <c r="F5" s="215"/>
      <c r="G5" s="215"/>
      <c r="H5" s="216"/>
      <c r="I5" s="235" t="s">
        <v>267</v>
      </c>
      <c r="J5" s="236"/>
      <c r="K5" s="234"/>
      <c r="L5" s="217" t="s">
        <v>367</v>
      </c>
      <c r="M5" s="217" t="s">
        <v>368</v>
      </c>
      <c r="N5" s="212" t="s">
        <v>369</v>
      </c>
      <c r="P5" s="212" t="s">
        <v>370</v>
      </c>
      <c r="Q5" s="212" t="s">
        <v>371</v>
      </c>
    </row>
    <row r="6" spans="1:17" x14ac:dyDescent="0.3">
      <c r="B6" s="218"/>
      <c r="C6" s="237">
        <v>1993</v>
      </c>
      <c r="D6" s="238"/>
      <c r="E6" s="237">
        <v>1994</v>
      </c>
      <c r="F6" s="238"/>
      <c r="G6" s="237">
        <v>1995</v>
      </c>
      <c r="H6" s="238"/>
      <c r="I6" s="239" t="s">
        <v>372</v>
      </c>
      <c r="J6" s="240"/>
      <c r="K6" s="234"/>
      <c r="L6" s="217" t="s">
        <v>373</v>
      </c>
      <c r="M6" s="217" t="s">
        <v>374</v>
      </c>
      <c r="N6" s="212" t="s">
        <v>375</v>
      </c>
      <c r="O6" s="212" t="s">
        <v>375</v>
      </c>
    </row>
    <row r="7" spans="1:17" x14ac:dyDescent="0.3">
      <c r="B7" s="219" t="s">
        <v>5</v>
      </c>
      <c r="C7" s="220" t="s">
        <v>376</v>
      </c>
      <c r="D7" s="220" t="s">
        <v>377</v>
      </c>
      <c r="E7" s="220" t="s">
        <v>376</v>
      </c>
      <c r="F7" s="220" t="s">
        <v>377</v>
      </c>
      <c r="G7" s="220" t="s">
        <v>376</v>
      </c>
      <c r="H7" s="220" t="s">
        <v>377</v>
      </c>
      <c r="I7" s="220">
        <v>1994</v>
      </c>
      <c r="J7" s="220">
        <v>1995</v>
      </c>
      <c r="K7" s="234"/>
      <c r="L7" s="217">
        <v>1994</v>
      </c>
      <c r="M7" s="217">
        <v>1994</v>
      </c>
      <c r="N7" s="212" t="s">
        <v>378</v>
      </c>
      <c r="O7" s="212" t="s">
        <v>379</v>
      </c>
    </row>
    <row r="8" spans="1:17" x14ac:dyDescent="0.3">
      <c r="B8" s="221">
        <v>69</v>
      </c>
      <c r="C8" s="222">
        <v>3081</v>
      </c>
      <c r="D8" s="222">
        <v>3300</v>
      </c>
      <c r="E8" s="222">
        <v>3184</v>
      </c>
      <c r="F8" s="222">
        <v>3205</v>
      </c>
      <c r="G8" s="222">
        <v>3197</v>
      </c>
      <c r="H8" s="222">
        <v>3279</v>
      </c>
      <c r="I8" s="222">
        <v>224448</v>
      </c>
      <c r="J8" s="222">
        <v>231630</v>
      </c>
      <c r="K8" s="212">
        <v>69.5</v>
      </c>
      <c r="L8" s="230">
        <f>2*(E8+F8)/(I8+J8)</f>
        <v>2.8017137419476493E-2</v>
      </c>
      <c r="M8" s="230"/>
      <c r="N8" s="230">
        <f>(D8+E8)/I8</f>
        <v>2.8888651268890789E-2</v>
      </c>
      <c r="O8" s="230">
        <f>(F8+G8)/J8</f>
        <v>2.7638906877347495E-2</v>
      </c>
      <c r="P8" s="230"/>
      <c r="Q8" s="230">
        <f>AVERAGE(N8:O8)</f>
        <v>2.8263779073119142E-2</v>
      </c>
    </row>
    <row r="9" spans="1:17" x14ac:dyDescent="0.3">
      <c r="B9" s="223">
        <v>70</v>
      </c>
      <c r="C9" s="224">
        <v>3321</v>
      </c>
      <c r="D9" s="224">
        <v>3600</v>
      </c>
      <c r="E9" s="224">
        <v>3208</v>
      </c>
      <c r="F9" s="224">
        <v>3240</v>
      </c>
      <c r="G9" s="224">
        <v>3291</v>
      </c>
      <c r="H9" s="224">
        <v>3457</v>
      </c>
      <c r="I9" s="224">
        <v>219548</v>
      </c>
      <c r="J9" s="224">
        <v>218205</v>
      </c>
      <c r="K9" s="212">
        <v>70.5</v>
      </c>
      <c r="L9" s="230">
        <f t="shared" ref="L9:L20" si="0">2*(E9+F9)/(I9+J9)</f>
        <v>2.9459535400100056E-2</v>
      </c>
      <c r="M9" s="230">
        <f>2*(F9+E8)/(J9+I8)</f>
        <v>2.9024992488472911E-2</v>
      </c>
      <c r="N9" s="230">
        <f t="shared" ref="N9:N20" si="1">(D9+E9)/I9</f>
        <v>3.1009164282981398E-2</v>
      </c>
      <c r="O9" s="230">
        <f t="shared" ref="O9:O20" si="2">(F9+G9)/J9</f>
        <v>2.9930569876950575E-2</v>
      </c>
      <c r="P9" s="230">
        <f t="shared" ref="P9:P19" si="3">AVERAGE(M9:M10)</f>
        <v>3.001877413634458E-2</v>
      </c>
      <c r="Q9" s="230">
        <f t="shared" ref="Q9:Q18" si="4">AVERAGE(N9:O9)</f>
        <v>3.0469867079965986E-2</v>
      </c>
    </row>
    <row r="10" spans="1:17" x14ac:dyDescent="0.3">
      <c r="B10" s="223">
        <v>71</v>
      </c>
      <c r="C10" s="224">
        <v>3557</v>
      </c>
      <c r="D10" s="224">
        <v>3619</v>
      </c>
      <c r="E10" s="224">
        <v>3344</v>
      </c>
      <c r="F10" s="224">
        <v>3498</v>
      </c>
      <c r="G10" s="224">
        <v>3349</v>
      </c>
      <c r="H10" s="224">
        <v>3425</v>
      </c>
      <c r="I10" s="224">
        <v>213348</v>
      </c>
      <c r="J10" s="224">
        <v>212922</v>
      </c>
      <c r="K10" s="212">
        <v>71.5</v>
      </c>
      <c r="L10" s="230">
        <f t="shared" si="0"/>
        <v>3.2101719567410328E-2</v>
      </c>
      <c r="M10" s="230">
        <f t="shared" ref="M10:M20" si="5">2*(F10+E9)/(J10+I9)</f>
        <v>3.1012555784216245E-2</v>
      </c>
      <c r="N10" s="230">
        <f>(D10+E10)/I10</f>
        <v>3.2636818718713087E-2</v>
      </c>
      <c r="O10" s="230">
        <f t="shared" si="2"/>
        <v>3.2157315824574255E-2</v>
      </c>
      <c r="P10" s="230">
        <f t="shared" si="3"/>
        <v>3.2333401414106316E-2</v>
      </c>
      <c r="Q10" s="230">
        <f t="shared" si="4"/>
        <v>3.2397067271643668E-2</v>
      </c>
    </row>
    <row r="11" spans="1:17" x14ac:dyDescent="0.3">
      <c r="B11" s="223">
        <v>72</v>
      </c>
      <c r="C11" s="224">
        <v>3961</v>
      </c>
      <c r="D11" s="224">
        <v>3801</v>
      </c>
      <c r="E11" s="224">
        <v>3648</v>
      </c>
      <c r="F11" s="224">
        <v>3719</v>
      </c>
      <c r="G11" s="224">
        <v>3596</v>
      </c>
      <c r="H11" s="224">
        <v>3613</v>
      </c>
      <c r="I11" s="224">
        <v>213184</v>
      </c>
      <c r="J11" s="224">
        <v>206391</v>
      </c>
      <c r="K11" s="212">
        <v>72.5</v>
      </c>
      <c r="L11" s="230">
        <f t="shared" si="0"/>
        <v>3.5116486921289401E-2</v>
      </c>
      <c r="M11" s="230">
        <f t="shared" si="5"/>
        <v>3.3654247043996388E-2</v>
      </c>
      <c r="N11" s="230">
        <f t="shared" si="1"/>
        <v>3.4941646652656859E-2</v>
      </c>
      <c r="O11" s="230">
        <f t="shared" si="2"/>
        <v>3.5442436927966822E-2</v>
      </c>
      <c r="P11" s="230">
        <f t="shared" si="3"/>
        <v>3.4794211712564874E-2</v>
      </c>
      <c r="Q11" s="230">
        <f t="shared" si="4"/>
        <v>3.5192041790311837E-2</v>
      </c>
    </row>
    <row r="12" spans="1:17" x14ac:dyDescent="0.3">
      <c r="B12" s="223">
        <v>73</v>
      </c>
      <c r="C12" s="224">
        <v>2858</v>
      </c>
      <c r="D12" s="224">
        <v>4183</v>
      </c>
      <c r="E12" s="224">
        <v>4142</v>
      </c>
      <c r="F12" s="224">
        <v>3878</v>
      </c>
      <c r="G12" s="224">
        <v>3954</v>
      </c>
      <c r="H12" s="224">
        <v>3925</v>
      </c>
      <c r="I12" s="224">
        <v>210506</v>
      </c>
      <c r="J12" s="224">
        <v>205693</v>
      </c>
      <c r="K12" s="212">
        <v>73.5</v>
      </c>
      <c r="L12" s="230">
        <f t="shared" si="0"/>
        <v>3.8539256461452336E-2</v>
      </c>
      <c r="M12" s="230">
        <f t="shared" si="5"/>
        <v>3.5934176381133366E-2</v>
      </c>
      <c r="N12" s="230">
        <f t="shared" si="1"/>
        <v>3.9547566340151823E-2</v>
      </c>
      <c r="O12" s="230">
        <f t="shared" si="2"/>
        <v>3.8076162047322955E-2</v>
      </c>
      <c r="P12" s="230">
        <f t="shared" si="3"/>
        <v>3.8364717150983121E-2</v>
      </c>
      <c r="Q12" s="230">
        <f t="shared" si="4"/>
        <v>3.8811864193737389E-2</v>
      </c>
    </row>
    <row r="13" spans="1:17" x14ac:dyDescent="0.3">
      <c r="B13" s="223">
        <v>74</v>
      </c>
      <c r="C13" s="224">
        <v>2386</v>
      </c>
      <c r="D13" s="224">
        <v>2318</v>
      </c>
      <c r="E13" s="224">
        <v>2889</v>
      </c>
      <c r="F13" s="224">
        <v>4275</v>
      </c>
      <c r="G13" s="224">
        <v>4084</v>
      </c>
      <c r="H13" s="224">
        <v>4280</v>
      </c>
      <c r="I13" s="224">
        <v>121312</v>
      </c>
      <c r="J13" s="224">
        <v>202140</v>
      </c>
      <c r="K13" s="212">
        <v>74.5</v>
      </c>
      <c r="L13" s="230">
        <f t="shared" si="0"/>
        <v>4.4297144553133078E-2</v>
      </c>
      <c r="M13" s="230">
        <f t="shared" si="5"/>
        <v>4.079525792083287E-2</v>
      </c>
      <c r="N13" s="230">
        <f t="shared" si="1"/>
        <v>4.2922381957267212E-2</v>
      </c>
      <c r="O13" s="230">
        <f t="shared" si="2"/>
        <v>4.1352527950925103E-2</v>
      </c>
      <c r="P13" s="230">
        <f t="shared" si="3"/>
        <v>4.2140054478714765E-2</v>
      </c>
      <c r="Q13" s="230">
        <f t="shared" si="4"/>
        <v>4.2137454954096154E-2</v>
      </c>
    </row>
    <row r="14" spans="1:17" x14ac:dyDescent="0.3">
      <c r="B14" s="223">
        <v>75</v>
      </c>
      <c r="C14" s="224">
        <v>2118</v>
      </c>
      <c r="D14" s="224">
        <v>2393</v>
      </c>
      <c r="E14" s="224">
        <v>2417</v>
      </c>
      <c r="F14" s="224">
        <v>2275</v>
      </c>
      <c r="G14" s="224">
        <v>3095</v>
      </c>
      <c r="H14" s="224">
        <v>4646</v>
      </c>
      <c r="I14" s="224">
        <v>100716</v>
      </c>
      <c r="J14" s="224">
        <v>116196</v>
      </c>
      <c r="K14" s="212">
        <v>75.5</v>
      </c>
      <c r="L14" s="230">
        <f t="shared" si="0"/>
        <v>4.3261783580438147E-2</v>
      </c>
      <c r="M14" s="230">
        <f t="shared" si="5"/>
        <v>4.3484851036596661E-2</v>
      </c>
      <c r="N14" s="230">
        <f t="shared" si="1"/>
        <v>4.7758052345208309E-2</v>
      </c>
      <c r="O14" s="230">
        <f t="shared" si="2"/>
        <v>4.6215016007435709E-2</v>
      </c>
      <c r="P14" s="230">
        <f t="shared" si="3"/>
        <v>4.643987539849917E-2</v>
      </c>
      <c r="Q14" s="230">
        <f t="shared" si="4"/>
        <v>4.6986534176322009E-2</v>
      </c>
    </row>
    <row r="15" spans="1:17" x14ac:dyDescent="0.3">
      <c r="B15" s="223">
        <v>76</v>
      </c>
      <c r="C15" s="224">
        <v>2058</v>
      </c>
      <c r="D15" s="224">
        <v>2163</v>
      </c>
      <c r="E15" s="224">
        <v>2238</v>
      </c>
      <c r="F15" s="224">
        <v>2438</v>
      </c>
      <c r="G15" s="224">
        <v>2456</v>
      </c>
      <c r="H15" s="224">
        <v>2376</v>
      </c>
      <c r="I15" s="224">
        <v>84490</v>
      </c>
      <c r="J15" s="224">
        <v>95863</v>
      </c>
      <c r="K15" s="212">
        <v>76.5</v>
      </c>
      <c r="L15" s="230">
        <f t="shared" si="0"/>
        <v>5.185386436599336E-2</v>
      </c>
      <c r="M15" s="230">
        <f t="shared" si="5"/>
        <v>4.9394899760401671E-2</v>
      </c>
      <c r="N15" s="230">
        <f t="shared" si="1"/>
        <v>5.2089004615930877E-2</v>
      </c>
      <c r="O15" s="230">
        <f t="shared" si="2"/>
        <v>5.1052022156619345E-2</v>
      </c>
      <c r="P15" s="230">
        <f t="shared" si="3"/>
        <v>5.1280105229238697E-2</v>
      </c>
      <c r="Q15" s="230">
        <f t="shared" si="4"/>
        <v>5.1570513386275108E-2</v>
      </c>
    </row>
    <row r="16" spans="1:17" x14ac:dyDescent="0.3">
      <c r="B16" s="223">
        <v>77</v>
      </c>
      <c r="C16" s="224">
        <v>2222</v>
      </c>
      <c r="D16" s="224">
        <v>2259</v>
      </c>
      <c r="E16" s="224">
        <v>2005</v>
      </c>
      <c r="F16" s="224">
        <v>2137</v>
      </c>
      <c r="G16" s="224">
        <v>2235</v>
      </c>
      <c r="H16" s="224">
        <v>2667</v>
      </c>
      <c r="I16" s="224">
        <v>74641</v>
      </c>
      <c r="J16" s="224">
        <v>80091</v>
      </c>
      <c r="K16" s="212">
        <v>77.5</v>
      </c>
      <c r="L16" s="230">
        <f t="shared" si="0"/>
        <v>5.3537729752087482E-2</v>
      </c>
      <c r="M16" s="230">
        <f t="shared" si="5"/>
        <v>5.3165310698075723E-2</v>
      </c>
      <c r="N16" s="230">
        <f t="shared" si="1"/>
        <v>5.7126780187832425E-2</v>
      </c>
      <c r="O16" s="230">
        <f t="shared" si="2"/>
        <v>5.4587906256633081E-2</v>
      </c>
      <c r="P16" s="230">
        <f t="shared" si="3"/>
        <v>5.5855554310322089E-2</v>
      </c>
      <c r="Q16" s="230">
        <f t="shared" si="4"/>
        <v>5.585734322223275E-2</v>
      </c>
    </row>
    <row r="17" spans="2:17" x14ac:dyDescent="0.3">
      <c r="B17" s="223">
        <v>78</v>
      </c>
      <c r="C17" s="224">
        <v>4030</v>
      </c>
      <c r="D17" s="224">
        <v>3326</v>
      </c>
      <c r="E17" s="224">
        <v>2326</v>
      </c>
      <c r="F17" s="224">
        <v>2242</v>
      </c>
      <c r="G17" s="224">
        <v>2238</v>
      </c>
      <c r="H17" s="224">
        <v>2376</v>
      </c>
      <c r="I17" s="224">
        <v>87657</v>
      </c>
      <c r="J17" s="224">
        <v>70442</v>
      </c>
      <c r="K17" s="212">
        <v>78.5</v>
      </c>
      <c r="L17" s="230">
        <f t="shared" si="0"/>
        <v>5.778657676519143E-2</v>
      </c>
      <c r="M17" s="230">
        <f t="shared" si="5"/>
        <v>5.8545797922568463E-2</v>
      </c>
      <c r="N17" s="230">
        <f t="shared" si="1"/>
        <v>6.4478592696533082E-2</v>
      </c>
      <c r="O17" s="230">
        <f t="shared" si="2"/>
        <v>6.3598421396326058E-2</v>
      </c>
      <c r="P17" s="230">
        <f t="shared" si="3"/>
        <v>6.2126539675047991E-2</v>
      </c>
      <c r="Q17" s="230">
        <f t="shared" si="4"/>
        <v>6.4038507046429577E-2</v>
      </c>
    </row>
    <row r="18" spans="2:17" x14ac:dyDescent="0.3">
      <c r="B18" s="223">
        <v>79</v>
      </c>
      <c r="C18" s="224">
        <v>4305</v>
      </c>
      <c r="D18" s="224">
        <v>4294</v>
      </c>
      <c r="E18" s="224">
        <v>4108</v>
      </c>
      <c r="F18" s="224">
        <v>3249</v>
      </c>
      <c r="G18" s="224">
        <v>2322</v>
      </c>
      <c r="H18" s="224">
        <v>2345</v>
      </c>
      <c r="I18" s="224">
        <v>120679</v>
      </c>
      <c r="J18" s="224">
        <v>82035</v>
      </c>
      <c r="K18" s="212">
        <v>79.5</v>
      </c>
      <c r="L18" s="230">
        <f t="shared" si="0"/>
        <v>7.2585021261481697E-2</v>
      </c>
      <c r="M18" s="230">
        <f t="shared" si="5"/>
        <v>6.570728142752752E-2</v>
      </c>
      <c r="N18" s="230">
        <f t="shared" si="1"/>
        <v>6.9622718119971158E-2</v>
      </c>
      <c r="O18" s="230">
        <f t="shared" si="2"/>
        <v>6.7910038398244651E-2</v>
      </c>
      <c r="P18" s="230">
        <f t="shared" si="3"/>
        <v>6.8374243435622734E-2</v>
      </c>
      <c r="Q18" s="230">
        <f t="shared" si="4"/>
        <v>6.8766378259107905E-2</v>
      </c>
    </row>
    <row r="19" spans="2:17" x14ac:dyDescent="0.3">
      <c r="B19" s="223">
        <v>80</v>
      </c>
      <c r="C19" s="224">
        <v>4492</v>
      </c>
      <c r="D19" s="224">
        <v>4560</v>
      </c>
      <c r="E19" s="224">
        <v>4325</v>
      </c>
      <c r="F19" s="224">
        <v>4171</v>
      </c>
      <c r="G19" s="224">
        <v>4321</v>
      </c>
      <c r="H19" s="224">
        <v>3444</v>
      </c>
      <c r="I19" s="224">
        <v>113403</v>
      </c>
      <c r="J19" s="224">
        <v>112397</v>
      </c>
      <c r="K19" s="212">
        <v>80.5</v>
      </c>
      <c r="L19" s="230">
        <f t="shared" si="0"/>
        <v>7.5252435783879537E-2</v>
      </c>
      <c r="M19" s="230">
        <f t="shared" si="5"/>
        <v>7.1041205443717934E-2</v>
      </c>
      <c r="N19" s="230">
        <f t="shared" si="1"/>
        <v>7.8348897295486011E-2</v>
      </c>
      <c r="O19" s="230">
        <f t="shared" si="2"/>
        <v>7.555361797912756E-2</v>
      </c>
      <c r="P19" s="230">
        <f t="shared" si="3"/>
        <v>7.5531425133422439E-2</v>
      </c>
      <c r="Q19" s="230">
        <f>AVERAGE(N19:O19)</f>
        <v>7.6951257637306786E-2</v>
      </c>
    </row>
    <row r="20" spans="2:17" x14ac:dyDescent="0.3">
      <c r="B20" s="219">
        <v>81</v>
      </c>
      <c r="C20" s="225">
        <v>4256</v>
      </c>
      <c r="D20" s="225">
        <v>4738</v>
      </c>
      <c r="E20" s="225">
        <v>4465</v>
      </c>
      <c r="F20" s="225">
        <v>4400</v>
      </c>
      <c r="G20" s="225">
        <v>4313</v>
      </c>
      <c r="H20" s="225">
        <v>4308</v>
      </c>
      <c r="I20" s="225">
        <v>104048</v>
      </c>
      <c r="J20" s="225">
        <v>104663</v>
      </c>
      <c r="K20" s="212">
        <v>81.5</v>
      </c>
      <c r="L20" s="230">
        <f t="shared" si="0"/>
        <v>8.4950002635222871E-2</v>
      </c>
      <c r="M20" s="230">
        <f t="shared" si="5"/>
        <v>8.0021644823126944E-2</v>
      </c>
      <c r="N20" s="230">
        <f t="shared" si="1"/>
        <v>8.8449561740735039E-2</v>
      </c>
      <c r="O20" s="230">
        <f t="shared" si="2"/>
        <v>8.3248139266025242E-2</v>
      </c>
      <c r="P20" s="230"/>
      <c r="Q20" s="230">
        <f>AVERAGE(N20:O20)</f>
        <v>8.5848850503380147E-2</v>
      </c>
    </row>
    <row r="21" spans="2:17" x14ac:dyDescent="0.3">
      <c r="E21" s="212" t="s">
        <v>397</v>
      </c>
      <c r="I21" s="212" t="s">
        <v>396</v>
      </c>
      <c r="J21" s="226"/>
      <c r="K21" s="226"/>
    </row>
    <row r="22" spans="2:17" x14ac:dyDescent="0.3">
      <c r="E22" s="212">
        <f>E13/$E$13</f>
        <v>1</v>
      </c>
      <c r="F22" s="212">
        <f>F13/$E$13</f>
        <v>1.4797507788161994</v>
      </c>
      <c r="I22" s="212">
        <f>I13/$I$13</f>
        <v>1</v>
      </c>
      <c r="J22" s="212">
        <f>J13/$I$13</f>
        <v>1.6662819836454761</v>
      </c>
    </row>
    <row r="23" spans="2:17" x14ac:dyDescent="0.3">
      <c r="D23" s="272" t="s">
        <v>398</v>
      </c>
      <c r="E23" s="271">
        <f>(E22+F22)*0.5</f>
        <v>1.2398753894080996</v>
      </c>
      <c r="H23" s="272" t="s">
        <v>399</v>
      </c>
      <c r="I23" s="271">
        <f>(I22+J22)*0.5</f>
        <v>1.3331409918227379</v>
      </c>
    </row>
    <row r="24" spans="2:17" x14ac:dyDescent="0.3">
      <c r="L24" s="212" t="s">
        <v>400</v>
      </c>
    </row>
    <row r="25" spans="2:17" x14ac:dyDescent="0.3">
      <c r="E25" s="212">
        <v>1993</v>
      </c>
      <c r="F25" s="271">
        <f>E23</f>
        <v>1.2398753894080996</v>
      </c>
      <c r="G25" s="271">
        <f>I23</f>
        <v>1.3331409918227379</v>
      </c>
    </row>
    <row r="26" spans="2:17" x14ac:dyDescent="0.3">
      <c r="E26" s="212">
        <v>1994.5</v>
      </c>
      <c r="F26" s="271">
        <f>F25</f>
        <v>1.2398753894080996</v>
      </c>
      <c r="G26" s="271">
        <f>G25</f>
        <v>1.3331409918227379</v>
      </c>
    </row>
    <row r="27" spans="2:17" x14ac:dyDescent="0.3">
      <c r="E27" s="212">
        <v>1994.5</v>
      </c>
      <c r="F27" s="212">
        <v>0</v>
      </c>
      <c r="G27" s="212">
        <v>0</v>
      </c>
    </row>
    <row r="28" spans="2:17" x14ac:dyDescent="0.3">
      <c r="E28" s="212">
        <v>1996</v>
      </c>
    </row>
  </sheetData>
  <mergeCells count="6">
    <mergeCell ref="K2:K7"/>
    <mergeCell ref="I5:J5"/>
    <mergeCell ref="C6:D6"/>
    <mergeCell ref="E6:F6"/>
    <mergeCell ref="G6:H6"/>
    <mergeCell ref="I6:J6"/>
  </mergeCell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9"/>
  <sheetViews>
    <sheetView workbookViewId="0">
      <selection activeCell="AA4" sqref="AA4"/>
    </sheetView>
  </sheetViews>
  <sheetFormatPr baseColWidth="10" defaultColWidth="11.36328125" defaultRowHeight="14" x14ac:dyDescent="0.4"/>
  <cols>
    <col min="1" max="2" width="6.36328125" style="149" customWidth="1"/>
    <col min="3" max="26" width="6" style="149" customWidth="1"/>
    <col min="27" max="16384" width="11.36328125" style="149"/>
  </cols>
  <sheetData>
    <row r="1" spans="1:26" ht="22.5" customHeight="1" x14ac:dyDescent="0.4">
      <c r="C1" s="254"/>
      <c r="D1" s="254"/>
      <c r="G1" s="254"/>
      <c r="H1" s="254"/>
      <c r="K1" s="254"/>
      <c r="L1" s="254"/>
      <c r="O1" s="254"/>
      <c r="P1" s="254"/>
      <c r="S1" s="254"/>
      <c r="T1" s="254"/>
      <c r="W1" s="254"/>
      <c r="X1" s="254"/>
    </row>
    <row r="2" spans="1:26" ht="22.5" customHeight="1" x14ac:dyDescent="0.4">
      <c r="C2" s="249">
        <f>B4-D3</f>
        <v>1773025</v>
      </c>
      <c r="D2" s="250"/>
      <c r="E2" s="150"/>
      <c r="F2" s="151"/>
      <c r="G2" s="249">
        <f>F4-H3</f>
        <v>1773025</v>
      </c>
      <c r="H2" s="250"/>
      <c r="I2" s="150"/>
      <c r="J2" s="151"/>
      <c r="K2" s="249">
        <f>J4-L3</f>
        <v>1773025</v>
      </c>
      <c r="L2" s="250"/>
      <c r="M2" s="150"/>
      <c r="N2" s="151"/>
      <c r="O2" s="249">
        <f>N4-P3</f>
        <v>1773025</v>
      </c>
      <c r="P2" s="250"/>
      <c r="Q2" s="150"/>
      <c r="R2" s="151"/>
      <c r="S2" s="249">
        <f>R4-T3</f>
        <v>1773025</v>
      </c>
      <c r="T2" s="250"/>
      <c r="U2" s="150"/>
      <c r="V2" s="151"/>
      <c r="W2" s="249">
        <f>V4-X3</f>
        <v>1773025</v>
      </c>
      <c r="X2" s="250"/>
      <c r="Y2" s="150"/>
      <c r="Z2" s="151"/>
    </row>
    <row r="3" spans="1:26" ht="22.5" customHeight="1" x14ac:dyDescent="0.4">
      <c r="C3" s="152"/>
      <c r="D3" s="158">
        <v>2000</v>
      </c>
      <c r="E3" s="153"/>
      <c r="F3" s="159"/>
      <c r="G3" s="152"/>
      <c r="H3" s="158">
        <v>2000</v>
      </c>
      <c r="I3" s="153"/>
      <c r="J3" s="159"/>
      <c r="K3" s="152"/>
      <c r="L3" s="158">
        <v>2000</v>
      </c>
      <c r="M3" s="153"/>
      <c r="N3" s="159"/>
      <c r="O3" s="152"/>
      <c r="P3" s="158">
        <v>2000</v>
      </c>
      <c r="Q3" s="153"/>
      <c r="R3" s="159"/>
      <c r="S3" s="152"/>
      <c r="T3" s="158">
        <v>2000</v>
      </c>
      <c r="U3" s="153"/>
      <c r="W3" s="152"/>
      <c r="X3" s="158">
        <v>2000</v>
      </c>
      <c r="Y3" s="153"/>
      <c r="Z3" s="159"/>
    </row>
    <row r="4" spans="1:26" ht="22.5" customHeight="1" x14ac:dyDescent="0.4">
      <c r="B4" s="252">
        <v>1775025</v>
      </c>
      <c r="C4" s="152"/>
      <c r="D4" s="156">
        <f>D3+E4</f>
        <v>5000</v>
      </c>
      <c r="E4" s="155">
        <v>3000</v>
      </c>
      <c r="F4" s="252">
        <v>1775025</v>
      </c>
      <c r="G4" s="152"/>
      <c r="H4" s="156">
        <f>H3+I4</f>
        <v>5000</v>
      </c>
      <c r="I4" s="155">
        <v>3000</v>
      </c>
      <c r="J4" s="252">
        <v>1775025</v>
      </c>
      <c r="K4" s="152"/>
      <c r="L4" s="156">
        <f>L3+M4</f>
        <v>5000</v>
      </c>
      <c r="M4" s="155">
        <v>3000</v>
      </c>
      <c r="N4" s="252">
        <v>1775025</v>
      </c>
      <c r="O4" s="152"/>
      <c r="P4" s="156">
        <f>P3+Q4</f>
        <v>5000</v>
      </c>
      <c r="Q4" s="155">
        <v>3000</v>
      </c>
      <c r="R4" s="252">
        <v>1775025</v>
      </c>
      <c r="S4" s="152"/>
      <c r="T4" s="156">
        <f>T3+U4</f>
        <v>5000</v>
      </c>
      <c r="U4" s="155">
        <v>3000</v>
      </c>
      <c r="V4" s="252">
        <v>1775025</v>
      </c>
      <c r="W4" s="152"/>
      <c r="X4" s="156">
        <f>X3+Y4</f>
        <v>5000</v>
      </c>
      <c r="Y4" s="155">
        <v>3000</v>
      </c>
      <c r="Z4" s="252">
        <v>1775025</v>
      </c>
    </row>
    <row r="5" spans="1:26" ht="22.5" customHeight="1" x14ac:dyDescent="0.4">
      <c r="A5" s="157">
        <v>5</v>
      </c>
      <c r="B5" s="253"/>
      <c r="C5" s="154"/>
      <c r="D5" s="251">
        <f>F4-E4</f>
        <v>1772025</v>
      </c>
      <c r="E5" s="251"/>
      <c r="F5" s="253"/>
      <c r="G5" s="154"/>
      <c r="H5" s="251">
        <f>J4-I4</f>
        <v>1772025</v>
      </c>
      <c r="I5" s="251"/>
      <c r="J5" s="253"/>
      <c r="K5" s="154"/>
      <c r="L5" s="251">
        <f>N4-M4</f>
        <v>1772025</v>
      </c>
      <c r="M5" s="251"/>
      <c r="N5" s="253"/>
      <c r="O5" s="154"/>
      <c r="P5" s="251">
        <f>R4-Q4</f>
        <v>1772025</v>
      </c>
      <c r="Q5" s="251"/>
      <c r="R5" s="253"/>
      <c r="S5" s="154"/>
      <c r="T5" s="251">
        <f>V4-U4</f>
        <v>1772025</v>
      </c>
      <c r="U5" s="251"/>
      <c r="V5" s="253"/>
      <c r="W5" s="154"/>
      <c r="X5" s="251">
        <f>Z4-Y4</f>
        <v>1772025</v>
      </c>
      <c r="Y5" s="251"/>
      <c r="Z5" s="253"/>
    </row>
    <row r="6" spans="1:26" ht="22.5" customHeight="1" x14ac:dyDescent="0.4">
      <c r="C6" s="249">
        <f>B8-D7</f>
        <v>1773025</v>
      </c>
      <c r="D6" s="250"/>
      <c r="E6" s="150"/>
      <c r="F6" s="151"/>
      <c r="G6" s="249">
        <f>F8-H7</f>
        <v>1773025</v>
      </c>
      <c r="H6" s="250"/>
      <c r="I6" s="150"/>
      <c r="J6" s="151"/>
      <c r="K6" s="249">
        <f>J8-L7</f>
        <v>1773025</v>
      </c>
      <c r="L6" s="250"/>
      <c r="M6" s="150"/>
      <c r="N6" s="151"/>
      <c r="O6" s="249">
        <f>N8-P7</f>
        <v>1773025</v>
      </c>
      <c r="P6" s="250"/>
      <c r="Q6" s="150"/>
      <c r="R6" s="151"/>
      <c r="S6" s="249">
        <f>R8-T7</f>
        <v>1773025</v>
      </c>
      <c r="T6" s="250"/>
      <c r="U6" s="150"/>
      <c r="V6" s="151"/>
      <c r="W6" s="249">
        <f>V8-X7</f>
        <v>1773025</v>
      </c>
      <c r="X6" s="250"/>
      <c r="Y6" s="150"/>
      <c r="Z6" s="151"/>
    </row>
    <row r="7" spans="1:26" ht="22.5" customHeight="1" x14ac:dyDescent="0.4">
      <c r="C7" s="152"/>
      <c r="D7" s="158">
        <v>2000</v>
      </c>
      <c r="E7" s="153"/>
      <c r="F7" s="159"/>
      <c r="G7" s="152"/>
      <c r="H7" s="158">
        <v>2000</v>
      </c>
      <c r="I7" s="153"/>
      <c r="J7" s="159"/>
      <c r="K7" s="152"/>
      <c r="L7" s="158">
        <v>2000</v>
      </c>
      <c r="M7" s="153"/>
      <c r="N7" s="159"/>
      <c r="O7" s="152"/>
      <c r="P7" s="158">
        <v>2000</v>
      </c>
      <c r="Q7" s="153"/>
      <c r="R7" s="159"/>
      <c r="S7" s="152"/>
      <c r="T7" s="158">
        <v>2000</v>
      </c>
      <c r="U7" s="153"/>
      <c r="W7" s="152"/>
      <c r="X7" s="158">
        <v>2000</v>
      </c>
      <c r="Y7" s="153"/>
      <c r="Z7" s="159"/>
    </row>
    <row r="8" spans="1:26" ht="22.5" customHeight="1" x14ac:dyDescent="0.4">
      <c r="B8" s="252">
        <v>1775025</v>
      </c>
      <c r="C8" s="152"/>
      <c r="D8" s="156">
        <f>D7+E8</f>
        <v>5000</v>
      </c>
      <c r="E8" s="155">
        <v>3000</v>
      </c>
      <c r="F8" s="252">
        <v>1775025</v>
      </c>
      <c r="G8" s="152"/>
      <c r="H8" s="156">
        <f>H7+I8</f>
        <v>5000</v>
      </c>
      <c r="I8" s="155">
        <v>3000</v>
      </c>
      <c r="J8" s="252">
        <v>1775025</v>
      </c>
      <c r="K8" s="152"/>
      <c r="L8" s="156">
        <f>L7+M8</f>
        <v>5000</v>
      </c>
      <c r="M8" s="155">
        <v>3000</v>
      </c>
      <c r="N8" s="252">
        <v>1775025</v>
      </c>
      <c r="O8" s="152"/>
      <c r="P8" s="156">
        <f>P7+Q8</f>
        <v>5000</v>
      </c>
      <c r="Q8" s="155">
        <v>3000</v>
      </c>
      <c r="R8" s="252">
        <v>1775025</v>
      </c>
      <c r="S8" s="152"/>
      <c r="T8" s="156">
        <f>T7+U8</f>
        <v>5000</v>
      </c>
      <c r="U8" s="155">
        <v>3000</v>
      </c>
      <c r="V8" s="252">
        <v>1775025</v>
      </c>
      <c r="W8" s="152"/>
      <c r="X8" s="156">
        <f>X7+Y8</f>
        <v>5000</v>
      </c>
      <c r="Y8" s="155">
        <v>3000</v>
      </c>
      <c r="Z8" s="252">
        <v>1775025</v>
      </c>
    </row>
    <row r="9" spans="1:26" ht="22.5" customHeight="1" x14ac:dyDescent="0.4">
      <c r="A9" s="157">
        <v>4</v>
      </c>
      <c r="B9" s="253"/>
      <c r="C9" s="154"/>
      <c r="D9" s="251">
        <f>F8-E8</f>
        <v>1772025</v>
      </c>
      <c r="E9" s="251"/>
      <c r="F9" s="253"/>
      <c r="G9" s="154"/>
      <c r="H9" s="251">
        <f>J8-I8</f>
        <v>1772025</v>
      </c>
      <c r="I9" s="251"/>
      <c r="J9" s="253"/>
      <c r="K9" s="154"/>
      <c r="L9" s="251">
        <f>N8-M8</f>
        <v>1772025</v>
      </c>
      <c r="M9" s="251"/>
      <c r="N9" s="253"/>
      <c r="O9" s="154"/>
      <c r="P9" s="251">
        <f>R8-Q8</f>
        <v>1772025</v>
      </c>
      <c r="Q9" s="251"/>
      <c r="R9" s="253"/>
      <c r="S9" s="154"/>
      <c r="T9" s="251">
        <f>V8-U8</f>
        <v>1772025</v>
      </c>
      <c r="U9" s="251"/>
      <c r="V9" s="253"/>
      <c r="W9" s="154"/>
      <c r="X9" s="251">
        <f>Z8-Y8</f>
        <v>1772025</v>
      </c>
      <c r="Y9" s="251"/>
      <c r="Z9" s="253"/>
    </row>
    <row r="10" spans="1:26" ht="22.5" customHeight="1" x14ac:dyDescent="0.4">
      <c r="C10" s="249">
        <f>B12-D11</f>
        <v>1773025</v>
      </c>
      <c r="D10" s="250"/>
      <c r="E10" s="150"/>
      <c r="F10" s="151"/>
      <c r="G10" s="249">
        <f>F12-H11</f>
        <v>1773025</v>
      </c>
      <c r="H10" s="250"/>
      <c r="I10" s="150"/>
      <c r="J10" s="151"/>
      <c r="K10" s="249">
        <f>J12-L11</f>
        <v>1773025</v>
      </c>
      <c r="L10" s="250"/>
      <c r="M10" s="150"/>
      <c r="N10" s="151"/>
      <c r="O10" s="249">
        <f>N12-P11</f>
        <v>1773025</v>
      </c>
      <c r="P10" s="250"/>
      <c r="Q10" s="150"/>
      <c r="R10" s="151"/>
      <c r="S10" s="249">
        <f>R12-T11</f>
        <v>1773025</v>
      </c>
      <c r="T10" s="250"/>
      <c r="U10" s="150"/>
      <c r="V10" s="151"/>
      <c r="W10" s="249">
        <f>V12-X11</f>
        <v>1773025</v>
      </c>
      <c r="X10" s="250"/>
      <c r="Y10" s="150"/>
      <c r="Z10" s="151"/>
    </row>
    <row r="11" spans="1:26" ht="22.5" customHeight="1" x14ac:dyDescent="0.4">
      <c r="C11" s="152"/>
      <c r="D11" s="158">
        <v>2000</v>
      </c>
      <c r="E11" s="153"/>
      <c r="F11" s="159"/>
      <c r="G11" s="152"/>
      <c r="H11" s="158">
        <v>2000</v>
      </c>
      <c r="I11" s="153"/>
      <c r="J11" s="159"/>
      <c r="K11" s="152"/>
      <c r="L11" s="158">
        <v>2000</v>
      </c>
      <c r="M11" s="153"/>
      <c r="N11" s="159"/>
      <c r="O11" s="152"/>
      <c r="P11" s="158">
        <v>2000</v>
      </c>
      <c r="Q11" s="153"/>
      <c r="R11" s="159"/>
      <c r="S11" s="152"/>
      <c r="T11" s="158">
        <v>2000</v>
      </c>
      <c r="U11" s="153"/>
      <c r="W11" s="152"/>
      <c r="X11" s="158">
        <v>2000</v>
      </c>
      <c r="Y11" s="153"/>
      <c r="Z11" s="159"/>
    </row>
    <row r="12" spans="1:26" ht="22.5" customHeight="1" x14ac:dyDescent="0.4">
      <c r="B12" s="252">
        <v>1775025</v>
      </c>
      <c r="C12" s="152"/>
      <c r="D12" s="156">
        <f>D11+E12</f>
        <v>5000</v>
      </c>
      <c r="E12" s="155">
        <v>3000</v>
      </c>
      <c r="F12" s="252">
        <v>1775025</v>
      </c>
      <c r="G12" s="152"/>
      <c r="H12" s="156">
        <f>H11+I12</f>
        <v>5000</v>
      </c>
      <c r="I12" s="155">
        <v>3000</v>
      </c>
      <c r="J12" s="252">
        <v>1775025</v>
      </c>
      <c r="K12" s="152"/>
      <c r="L12" s="156">
        <f>L11+M12</f>
        <v>5000</v>
      </c>
      <c r="M12" s="155">
        <v>3000</v>
      </c>
      <c r="N12" s="252">
        <v>1775025</v>
      </c>
      <c r="O12" s="152"/>
      <c r="P12" s="156">
        <f>P11+Q12</f>
        <v>5000</v>
      </c>
      <c r="Q12" s="155">
        <v>3000</v>
      </c>
      <c r="R12" s="252">
        <v>1775025</v>
      </c>
      <c r="S12" s="152"/>
      <c r="T12" s="156">
        <f>T11+U12</f>
        <v>5000</v>
      </c>
      <c r="U12" s="155">
        <v>3000</v>
      </c>
      <c r="V12" s="252">
        <v>1775025</v>
      </c>
      <c r="W12" s="152"/>
      <c r="X12" s="156">
        <f>X11+Y12</f>
        <v>5000</v>
      </c>
      <c r="Y12" s="155">
        <v>3000</v>
      </c>
      <c r="Z12" s="252">
        <v>1775025</v>
      </c>
    </row>
    <row r="13" spans="1:26" ht="22.5" customHeight="1" x14ac:dyDescent="0.4">
      <c r="A13" s="157">
        <v>3</v>
      </c>
      <c r="B13" s="253"/>
      <c r="C13" s="154"/>
      <c r="D13" s="251">
        <f>F12-E12</f>
        <v>1772025</v>
      </c>
      <c r="E13" s="251"/>
      <c r="F13" s="253"/>
      <c r="G13" s="154"/>
      <c r="H13" s="251">
        <f>J12-I12</f>
        <v>1772025</v>
      </c>
      <c r="I13" s="251"/>
      <c r="J13" s="253"/>
      <c r="K13" s="154"/>
      <c r="L13" s="251">
        <f>N12-M12</f>
        <v>1772025</v>
      </c>
      <c r="M13" s="251"/>
      <c r="N13" s="253"/>
      <c r="O13" s="154"/>
      <c r="P13" s="251">
        <f>R12-Q12</f>
        <v>1772025</v>
      </c>
      <c r="Q13" s="251"/>
      <c r="R13" s="253"/>
      <c r="S13" s="154"/>
      <c r="T13" s="251">
        <f>V12-U12</f>
        <v>1772025</v>
      </c>
      <c r="U13" s="251"/>
      <c r="V13" s="253"/>
      <c r="W13" s="154"/>
      <c r="X13" s="251">
        <f>Z12-Y12</f>
        <v>1772025</v>
      </c>
      <c r="Y13" s="251"/>
      <c r="Z13" s="253"/>
    </row>
    <row r="14" spans="1:26" ht="22.5" customHeight="1" x14ac:dyDescent="0.4">
      <c r="C14" s="249">
        <f>B16-D15</f>
        <v>1773025</v>
      </c>
      <c r="D14" s="250"/>
      <c r="E14" s="150"/>
      <c r="F14" s="151"/>
      <c r="G14" s="249">
        <f>F16-H15</f>
        <v>1773025</v>
      </c>
      <c r="H14" s="250"/>
      <c r="I14" s="150"/>
      <c r="J14" s="151"/>
      <c r="K14" s="249">
        <f>J16-L15</f>
        <v>1773025</v>
      </c>
      <c r="L14" s="250"/>
      <c r="M14" s="150"/>
      <c r="N14" s="151"/>
      <c r="O14" s="249">
        <f>N16-P15</f>
        <v>1773025</v>
      </c>
      <c r="P14" s="250"/>
      <c r="Q14" s="150"/>
      <c r="R14" s="151"/>
      <c r="S14" s="249">
        <f>R16-T15</f>
        <v>1773025</v>
      </c>
      <c r="T14" s="250"/>
      <c r="U14" s="150"/>
      <c r="V14" s="151"/>
      <c r="W14" s="249">
        <f>V16-X15</f>
        <v>1773025</v>
      </c>
      <c r="X14" s="250"/>
      <c r="Y14" s="150"/>
      <c r="Z14" s="151"/>
    </row>
    <row r="15" spans="1:26" ht="22.5" customHeight="1" x14ac:dyDescent="0.4">
      <c r="C15" s="152"/>
      <c r="D15" s="158">
        <v>2000</v>
      </c>
      <c r="E15" s="153"/>
      <c r="F15" s="159"/>
      <c r="G15" s="152"/>
      <c r="H15" s="158">
        <v>2000</v>
      </c>
      <c r="I15" s="153"/>
      <c r="J15" s="159"/>
      <c r="K15" s="152"/>
      <c r="L15" s="158">
        <v>2000</v>
      </c>
      <c r="M15" s="153"/>
      <c r="N15" s="159"/>
      <c r="O15" s="152"/>
      <c r="P15" s="158">
        <v>2000</v>
      </c>
      <c r="Q15" s="153"/>
      <c r="R15" s="159"/>
      <c r="S15" s="152"/>
      <c r="T15" s="158">
        <v>2000</v>
      </c>
      <c r="U15" s="153"/>
      <c r="W15" s="152"/>
      <c r="X15" s="158">
        <v>2000</v>
      </c>
      <c r="Y15" s="153"/>
      <c r="Z15" s="159"/>
    </row>
    <row r="16" spans="1:26" ht="22.5" customHeight="1" x14ac:dyDescent="0.4">
      <c r="B16" s="252">
        <v>1775025</v>
      </c>
      <c r="C16" s="152"/>
      <c r="D16" s="156">
        <f>D15+E16</f>
        <v>5000</v>
      </c>
      <c r="E16" s="155">
        <v>3000</v>
      </c>
      <c r="F16" s="252">
        <v>1775025</v>
      </c>
      <c r="G16" s="152"/>
      <c r="H16" s="156">
        <f>H15+I16</f>
        <v>5000</v>
      </c>
      <c r="I16" s="155">
        <v>3000</v>
      </c>
      <c r="J16" s="252">
        <v>1775025</v>
      </c>
      <c r="K16" s="152"/>
      <c r="L16" s="156">
        <f>L15+M16</f>
        <v>5000</v>
      </c>
      <c r="M16" s="155">
        <v>3000</v>
      </c>
      <c r="N16" s="252">
        <v>1775025</v>
      </c>
      <c r="O16" s="152"/>
      <c r="P16" s="156">
        <f>P15+Q16</f>
        <v>5000</v>
      </c>
      <c r="Q16" s="155">
        <v>3000</v>
      </c>
      <c r="R16" s="252">
        <v>1775025</v>
      </c>
      <c r="S16" s="152"/>
      <c r="T16" s="156">
        <f>T15+U16</f>
        <v>5000</v>
      </c>
      <c r="U16" s="155">
        <v>3000</v>
      </c>
      <c r="V16" s="252">
        <v>1775025</v>
      </c>
      <c r="W16" s="152"/>
      <c r="X16" s="156">
        <f>X15+Y16</f>
        <v>5000</v>
      </c>
      <c r="Y16" s="155">
        <v>3000</v>
      </c>
      <c r="Z16" s="252">
        <v>1775025</v>
      </c>
    </row>
    <row r="17" spans="1:26" ht="22.5" customHeight="1" x14ac:dyDescent="0.4">
      <c r="A17" s="157">
        <v>2</v>
      </c>
      <c r="B17" s="253"/>
      <c r="C17" s="154"/>
      <c r="D17" s="251">
        <f>F16-E16</f>
        <v>1772025</v>
      </c>
      <c r="E17" s="251"/>
      <c r="F17" s="253"/>
      <c r="G17" s="154"/>
      <c r="H17" s="251">
        <f>J16-I16</f>
        <v>1772025</v>
      </c>
      <c r="I17" s="251"/>
      <c r="J17" s="253"/>
      <c r="K17" s="154"/>
      <c r="L17" s="251">
        <f>N16-M16</f>
        <v>1772025</v>
      </c>
      <c r="M17" s="251"/>
      <c r="N17" s="253"/>
      <c r="O17" s="154"/>
      <c r="P17" s="251">
        <f>R16-Q16</f>
        <v>1772025</v>
      </c>
      <c r="Q17" s="251"/>
      <c r="R17" s="253"/>
      <c r="S17" s="154"/>
      <c r="T17" s="251">
        <f>V16-U16</f>
        <v>1772025</v>
      </c>
      <c r="U17" s="251"/>
      <c r="V17" s="253"/>
      <c r="W17" s="154"/>
      <c r="X17" s="251">
        <f>Z16-Y16</f>
        <v>1772025</v>
      </c>
      <c r="Y17" s="251"/>
      <c r="Z17" s="253"/>
    </row>
    <row r="18" spans="1:26" ht="22.5" customHeight="1" x14ac:dyDescent="0.4">
      <c r="C18" s="249">
        <f>B20-D19</f>
        <v>1773025</v>
      </c>
      <c r="D18" s="250"/>
      <c r="E18" s="150"/>
      <c r="F18" s="151"/>
      <c r="G18" s="249">
        <f>F20-H19</f>
        <v>1773025</v>
      </c>
      <c r="H18" s="250"/>
      <c r="I18" s="150"/>
      <c r="J18" s="151"/>
      <c r="K18" s="249">
        <f>J20-L19</f>
        <v>1773025</v>
      </c>
      <c r="L18" s="250"/>
      <c r="M18" s="150"/>
      <c r="N18" s="151"/>
      <c r="O18" s="249">
        <f>N20-P19</f>
        <v>1773025</v>
      </c>
      <c r="P18" s="250"/>
      <c r="Q18" s="150"/>
      <c r="R18" s="151"/>
      <c r="S18" s="249">
        <f>R20-T19</f>
        <v>1773025</v>
      </c>
      <c r="T18" s="250"/>
      <c r="U18" s="150"/>
      <c r="V18" s="151"/>
      <c r="W18" s="249">
        <f>V20-X19</f>
        <v>1773025</v>
      </c>
      <c r="X18" s="250"/>
      <c r="Y18" s="150"/>
      <c r="Z18" s="151"/>
    </row>
    <row r="19" spans="1:26" ht="22.5" customHeight="1" x14ac:dyDescent="0.4">
      <c r="C19" s="152"/>
      <c r="D19" s="158">
        <v>2000</v>
      </c>
      <c r="E19" s="153"/>
      <c r="F19" s="159"/>
      <c r="G19" s="152"/>
      <c r="H19" s="158">
        <v>2000</v>
      </c>
      <c r="I19" s="153"/>
      <c r="J19" s="159"/>
      <c r="K19" s="152"/>
      <c r="L19" s="158">
        <v>2000</v>
      </c>
      <c r="M19" s="153"/>
      <c r="N19" s="159"/>
      <c r="O19" s="152"/>
      <c r="P19" s="158">
        <v>2000</v>
      </c>
      <c r="Q19" s="153"/>
      <c r="R19" s="159"/>
      <c r="S19" s="152"/>
      <c r="T19" s="158">
        <v>2000</v>
      </c>
      <c r="U19" s="153"/>
      <c r="W19" s="152"/>
      <c r="X19" s="158">
        <v>2000</v>
      </c>
      <c r="Y19" s="153"/>
      <c r="Z19" s="159"/>
    </row>
    <row r="20" spans="1:26" ht="22.5" customHeight="1" x14ac:dyDescent="0.4">
      <c r="B20" s="252">
        <v>1775025</v>
      </c>
      <c r="C20" s="152"/>
      <c r="D20" s="156">
        <f>D19+E20</f>
        <v>5000</v>
      </c>
      <c r="E20" s="155">
        <v>3000</v>
      </c>
      <c r="F20" s="252">
        <v>1775025</v>
      </c>
      <c r="G20" s="152"/>
      <c r="H20" s="156">
        <f>H19+I20</f>
        <v>5000</v>
      </c>
      <c r="I20" s="155">
        <v>3000</v>
      </c>
      <c r="J20" s="252">
        <v>1775025</v>
      </c>
      <c r="K20" s="152"/>
      <c r="L20" s="156">
        <f>L19+M20</f>
        <v>5000</v>
      </c>
      <c r="M20" s="155">
        <v>3000</v>
      </c>
      <c r="N20" s="252">
        <v>1775025</v>
      </c>
      <c r="O20" s="152"/>
      <c r="P20" s="156">
        <f>P19+Q20</f>
        <v>5000</v>
      </c>
      <c r="Q20" s="155">
        <v>3000</v>
      </c>
      <c r="R20" s="252">
        <v>1775025</v>
      </c>
      <c r="S20" s="152"/>
      <c r="T20" s="156">
        <f>T19+U20</f>
        <v>5000</v>
      </c>
      <c r="U20" s="155">
        <v>3000</v>
      </c>
      <c r="V20" s="252">
        <v>1775025</v>
      </c>
      <c r="W20" s="152"/>
      <c r="X20" s="156">
        <f>X19+Y20</f>
        <v>5000</v>
      </c>
      <c r="Y20" s="155">
        <v>3000</v>
      </c>
      <c r="Z20" s="252">
        <v>1775025</v>
      </c>
    </row>
    <row r="21" spans="1:26" ht="22.5" customHeight="1" x14ac:dyDescent="0.4">
      <c r="A21" s="157">
        <v>1</v>
      </c>
      <c r="B21" s="253"/>
      <c r="C21" s="154"/>
      <c r="D21" s="251">
        <f>F20-E20</f>
        <v>1772025</v>
      </c>
      <c r="E21" s="251"/>
      <c r="F21" s="253"/>
      <c r="G21" s="154"/>
      <c r="H21" s="251">
        <f>J20-I20</f>
        <v>1772025</v>
      </c>
      <c r="I21" s="251"/>
      <c r="J21" s="253"/>
      <c r="K21" s="154"/>
      <c r="L21" s="251">
        <f>N20-M20</f>
        <v>1772025</v>
      </c>
      <c r="M21" s="251"/>
      <c r="N21" s="253"/>
      <c r="O21" s="154"/>
      <c r="P21" s="251">
        <f>R20-Q20</f>
        <v>1772025</v>
      </c>
      <c r="Q21" s="251"/>
      <c r="R21" s="253"/>
      <c r="S21" s="154"/>
      <c r="T21" s="251">
        <f>V20-U20</f>
        <v>1772025</v>
      </c>
      <c r="U21" s="251"/>
      <c r="V21" s="253"/>
      <c r="W21" s="154"/>
      <c r="X21" s="251">
        <f>Z20-Y20</f>
        <v>1772025</v>
      </c>
      <c r="Y21" s="251"/>
      <c r="Z21" s="253"/>
    </row>
    <row r="22" spans="1:26" ht="22.5" customHeight="1" x14ac:dyDescent="0.4">
      <c r="C22" s="249">
        <f>B24-D23</f>
        <v>1773025</v>
      </c>
      <c r="D22" s="250"/>
      <c r="E22" s="150"/>
      <c r="F22" s="151"/>
      <c r="G22" s="249">
        <f>F24-H23</f>
        <v>1773025</v>
      </c>
      <c r="H22" s="250"/>
      <c r="I22" s="150"/>
      <c r="J22" s="151"/>
      <c r="K22" s="249">
        <f>J24-L23</f>
        <v>1773025</v>
      </c>
      <c r="L22" s="250"/>
      <c r="M22" s="150"/>
      <c r="N22" s="151"/>
      <c r="O22" s="249">
        <f>N24-P23</f>
        <v>1773025</v>
      </c>
      <c r="P22" s="250"/>
      <c r="Q22" s="150"/>
      <c r="R22" s="151"/>
      <c r="S22" s="249">
        <f>R24-T23</f>
        <v>1773025</v>
      </c>
      <c r="T22" s="250"/>
      <c r="U22" s="150"/>
      <c r="V22" s="151"/>
      <c r="W22" s="249">
        <f>V24-X23</f>
        <v>1773025</v>
      </c>
      <c r="X22" s="250"/>
      <c r="Y22" s="150"/>
      <c r="Z22" s="151"/>
    </row>
    <row r="23" spans="1:26" ht="22.5" customHeight="1" x14ac:dyDescent="0.4">
      <c r="C23" s="152"/>
      <c r="D23" s="158">
        <v>2000</v>
      </c>
      <c r="E23" s="153"/>
      <c r="F23" s="159"/>
      <c r="G23" s="152"/>
      <c r="H23" s="158">
        <v>2000</v>
      </c>
      <c r="I23" s="153"/>
      <c r="J23" s="159"/>
      <c r="K23" s="152"/>
      <c r="L23" s="158">
        <v>2000</v>
      </c>
      <c r="M23" s="153"/>
      <c r="N23" s="159"/>
      <c r="O23" s="152"/>
      <c r="P23" s="158">
        <v>2000</v>
      </c>
      <c r="Q23" s="153"/>
      <c r="R23" s="159"/>
      <c r="S23" s="152"/>
      <c r="T23" s="158">
        <v>2000</v>
      </c>
      <c r="U23" s="153"/>
      <c r="W23" s="152"/>
      <c r="X23" s="158">
        <v>2000</v>
      </c>
      <c r="Y23" s="153"/>
      <c r="Z23" s="159"/>
    </row>
    <row r="24" spans="1:26" ht="22.5" customHeight="1" x14ac:dyDescent="0.4">
      <c r="B24" s="252">
        <v>1775025</v>
      </c>
      <c r="C24" s="152"/>
      <c r="D24" s="156">
        <f>D23+E24</f>
        <v>5000</v>
      </c>
      <c r="E24" s="155">
        <v>3000</v>
      </c>
      <c r="F24" s="252">
        <v>1775025</v>
      </c>
      <c r="G24" s="152"/>
      <c r="H24" s="156">
        <f>H23+I24</f>
        <v>5000</v>
      </c>
      <c r="I24" s="155">
        <v>3000</v>
      </c>
      <c r="J24" s="252">
        <v>1775025</v>
      </c>
      <c r="K24" s="152"/>
      <c r="L24" s="156">
        <f>L23+M24</f>
        <v>5000</v>
      </c>
      <c r="M24" s="155">
        <v>3000</v>
      </c>
      <c r="N24" s="252">
        <v>1775025</v>
      </c>
      <c r="O24" s="152"/>
      <c r="P24" s="156">
        <f>P23+Q24</f>
        <v>5000</v>
      </c>
      <c r="Q24" s="155">
        <v>3000</v>
      </c>
      <c r="R24" s="252">
        <v>1775025</v>
      </c>
      <c r="S24" s="152"/>
      <c r="T24" s="156">
        <f>T23+U24</f>
        <v>5000</v>
      </c>
      <c r="U24" s="155">
        <v>3000</v>
      </c>
      <c r="V24" s="252">
        <v>1775025</v>
      </c>
      <c r="W24" s="152"/>
      <c r="X24" s="156">
        <f>X23+Y24</f>
        <v>5000</v>
      </c>
      <c r="Y24" s="155">
        <v>3000</v>
      </c>
      <c r="Z24" s="252">
        <v>1775025</v>
      </c>
    </row>
    <row r="25" spans="1:26" ht="22.5" customHeight="1" x14ac:dyDescent="0.4">
      <c r="A25" s="157">
        <v>0</v>
      </c>
      <c r="B25" s="253"/>
      <c r="C25" s="154"/>
      <c r="D25" s="251">
        <f>F24-E24</f>
        <v>1772025</v>
      </c>
      <c r="E25" s="251"/>
      <c r="F25" s="253"/>
      <c r="G25" s="154"/>
      <c r="H25" s="251">
        <f>J24-I24</f>
        <v>1772025</v>
      </c>
      <c r="I25" s="251"/>
      <c r="J25" s="253"/>
      <c r="K25" s="154"/>
      <c r="L25" s="251">
        <f>N24-M24</f>
        <v>1772025</v>
      </c>
      <c r="M25" s="251"/>
      <c r="N25" s="253"/>
      <c r="O25" s="154"/>
      <c r="P25" s="251">
        <f>R24-Q24</f>
        <v>1772025</v>
      </c>
      <c r="Q25" s="251"/>
      <c r="R25" s="253"/>
      <c r="S25" s="154"/>
      <c r="T25" s="251">
        <f>V24-U24</f>
        <v>1772025</v>
      </c>
      <c r="U25" s="251"/>
      <c r="V25" s="253"/>
      <c r="W25" s="154"/>
      <c r="X25" s="251">
        <f>Z24-Y24</f>
        <v>1772025</v>
      </c>
      <c r="Y25" s="251"/>
      <c r="Z25" s="253"/>
    </row>
    <row r="26" spans="1:26" ht="22.5" customHeight="1" x14ac:dyDescent="0.4">
      <c r="D26" s="160">
        <v>2000</v>
      </c>
      <c r="H26" s="160">
        <f>D26+1</f>
        <v>2001</v>
      </c>
      <c r="L26" s="160">
        <f>H26+1</f>
        <v>2002</v>
      </c>
      <c r="P26" s="160">
        <f>L26+1</f>
        <v>2003</v>
      </c>
      <c r="T26" s="160">
        <f>P26+1</f>
        <v>2004</v>
      </c>
      <c r="X26" s="160">
        <f>T26+1</f>
        <v>2005</v>
      </c>
    </row>
    <row r="27" spans="1:26" ht="22.5" customHeight="1" x14ac:dyDescent="0.4"/>
    <row r="28" spans="1:26" ht="22.5" customHeight="1" x14ac:dyDescent="0.4"/>
    <row r="29" spans="1:26" ht="22.5" customHeight="1" x14ac:dyDescent="0.4"/>
    <row r="30" spans="1:26" ht="22.5" customHeight="1" x14ac:dyDescent="0.4"/>
    <row r="31" spans="1:26" ht="22.5" customHeight="1" x14ac:dyDescent="0.4"/>
    <row r="32" spans="1:26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</sheetData>
  <mergeCells count="120">
    <mergeCell ref="B24:B25"/>
    <mergeCell ref="F24:F25"/>
    <mergeCell ref="J24:J25"/>
    <mergeCell ref="N24:N25"/>
    <mergeCell ref="R24:R25"/>
    <mergeCell ref="V24:V25"/>
    <mergeCell ref="Z24:Z25"/>
    <mergeCell ref="X21:Y21"/>
    <mergeCell ref="W22:X22"/>
    <mergeCell ref="X25:Y25"/>
    <mergeCell ref="G22:H22"/>
    <mergeCell ref="D25:E25"/>
    <mergeCell ref="T21:U21"/>
    <mergeCell ref="S22:T22"/>
    <mergeCell ref="H25:I25"/>
    <mergeCell ref="L25:M25"/>
    <mergeCell ref="W1:X1"/>
    <mergeCell ref="N4:N5"/>
    <mergeCell ref="R4:R5"/>
    <mergeCell ref="V4:V5"/>
    <mergeCell ref="T25:U25"/>
    <mergeCell ref="W2:X2"/>
    <mergeCell ref="N12:N13"/>
    <mergeCell ref="R12:R13"/>
    <mergeCell ref="V12:V13"/>
    <mergeCell ref="O2:P2"/>
    <mergeCell ref="P5:Q5"/>
    <mergeCell ref="O6:P6"/>
    <mergeCell ref="P9:Q9"/>
    <mergeCell ref="O10:P10"/>
    <mergeCell ref="P13:Q13"/>
    <mergeCell ref="O14:P14"/>
    <mergeCell ref="P25:Q25"/>
    <mergeCell ref="S2:T2"/>
    <mergeCell ref="T5:U5"/>
    <mergeCell ref="S6:T6"/>
    <mergeCell ref="T9:U9"/>
    <mergeCell ref="S10:T10"/>
    <mergeCell ref="T13:U13"/>
    <mergeCell ref="S14:T14"/>
    <mergeCell ref="T17:U17"/>
    <mergeCell ref="S18:T18"/>
    <mergeCell ref="G1:H1"/>
    <mergeCell ref="G2:H2"/>
    <mergeCell ref="H5:I5"/>
    <mergeCell ref="G6:H6"/>
    <mergeCell ref="H9:I9"/>
    <mergeCell ref="G10:H10"/>
    <mergeCell ref="K2:L2"/>
    <mergeCell ref="L5:M5"/>
    <mergeCell ref="K6:L6"/>
    <mergeCell ref="L9:M9"/>
    <mergeCell ref="K10:L10"/>
    <mergeCell ref="L13:M13"/>
    <mergeCell ref="K14:L14"/>
    <mergeCell ref="L17:M17"/>
    <mergeCell ref="K18:L18"/>
    <mergeCell ref="O1:P1"/>
    <mergeCell ref="S1:T1"/>
    <mergeCell ref="K1:L1"/>
    <mergeCell ref="C2:D2"/>
    <mergeCell ref="C1:D1"/>
    <mergeCell ref="C6:D6"/>
    <mergeCell ref="D9:E9"/>
    <mergeCell ref="C10:D10"/>
    <mergeCell ref="D5:E5"/>
    <mergeCell ref="D13:E13"/>
    <mergeCell ref="P17:Q17"/>
    <mergeCell ref="C14:D14"/>
    <mergeCell ref="D17:E17"/>
    <mergeCell ref="C18:D18"/>
    <mergeCell ref="D21:E21"/>
    <mergeCell ref="C22:D22"/>
    <mergeCell ref="R8:R9"/>
    <mergeCell ref="R16:R17"/>
    <mergeCell ref="R20:R21"/>
    <mergeCell ref="N8:N9"/>
    <mergeCell ref="N16:N17"/>
    <mergeCell ref="N20:N21"/>
    <mergeCell ref="P21:Q21"/>
    <mergeCell ref="J12:J13"/>
    <mergeCell ref="H13:I13"/>
    <mergeCell ref="O18:P18"/>
    <mergeCell ref="O22:P22"/>
    <mergeCell ref="L21:M21"/>
    <mergeCell ref="K22:L22"/>
    <mergeCell ref="Z8:Z9"/>
    <mergeCell ref="Z12:Z13"/>
    <mergeCell ref="Z16:Z17"/>
    <mergeCell ref="V8:V9"/>
    <mergeCell ref="V16:V17"/>
    <mergeCell ref="X5:Y5"/>
    <mergeCell ref="W6:X6"/>
    <mergeCell ref="X9:Y9"/>
    <mergeCell ref="W10:X10"/>
    <mergeCell ref="X17:Y17"/>
    <mergeCell ref="W18:X18"/>
    <mergeCell ref="X13:Y13"/>
    <mergeCell ref="W14:X14"/>
    <mergeCell ref="V20:V21"/>
    <mergeCell ref="Z20:Z21"/>
    <mergeCell ref="B4:B5"/>
    <mergeCell ref="B8:B9"/>
    <mergeCell ref="J16:J17"/>
    <mergeCell ref="J20:J21"/>
    <mergeCell ref="B16:B17"/>
    <mergeCell ref="F16:F17"/>
    <mergeCell ref="B20:B21"/>
    <mergeCell ref="F20:F21"/>
    <mergeCell ref="F4:F5"/>
    <mergeCell ref="F8:F9"/>
    <mergeCell ref="J4:J5"/>
    <mergeCell ref="J8:J9"/>
    <mergeCell ref="G14:H14"/>
    <mergeCell ref="H17:I17"/>
    <mergeCell ref="G18:H18"/>
    <mergeCell ref="H21:I21"/>
    <mergeCell ref="B12:B13"/>
    <mergeCell ref="F12:F13"/>
    <mergeCell ref="Z4:Z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X36"/>
  <sheetViews>
    <sheetView workbookViewId="0">
      <selection activeCell="M18" sqref="M18"/>
    </sheetView>
  </sheetViews>
  <sheetFormatPr baseColWidth="10" defaultRowHeight="12.5" x14ac:dyDescent="0.25"/>
  <cols>
    <col min="1" max="20" width="4.7265625" customWidth="1"/>
  </cols>
  <sheetData>
    <row r="1" spans="5:24" ht="20.149999999999999" customHeight="1" x14ac:dyDescent="0.25"/>
    <row r="2" spans="5:24" ht="20.149999999999999" customHeight="1" x14ac:dyDescent="0.25"/>
    <row r="3" spans="5:24" ht="20.149999999999999" customHeight="1" x14ac:dyDescent="0.25"/>
    <row r="4" spans="5:24" ht="20.149999999999999" customHeight="1" x14ac:dyDescent="0.25">
      <c r="E4" s="125"/>
      <c r="F4" s="125"/>
      <c r="G4" s="113"/>
      <c r="H4" s="118"/>
      <c r="I4" s="113"/>
      <c r="J4" s="118"/>
      <c r="K4" s="113"/>
      <c r="L4" s="114"/>
      <c r="M4" s="113"/>
      <c r="N4" s="118"/>
      <c r="O4" s="125"/>
      <c r="P4" s="125"/>
    </row>
    <row r="5" spans="5:24" ht="20.149999999999999" customHeight="1" x14ac:dyDescent="0.25">
      <c r="E5" s="126"/>
      <c r="F5" s="126"/>
      <c r="G5" s="117"/>
      <c r="H5" s="116"/>
      <c r="I5" s="117"/>
      <c r="J5" s="116"/>
      <c r="K5" s="115"/>
      <c r="L5" s="116"/>
      <c r="M5" s="117"/>
      <c r="N5" s="116"/>
      <c r="O5" s="126"/>
      <c r="P5" s="126"/>
      <c r="V5" s="25" t="s">
        <v>138</v>
      </c>
      <c r="W5" s="25" t="s">
        <v>139</v>
      </c>
      <c r="X5" s="26">
        <v>1654</v>
      </c>
    </row>
    <row r="6" spans="5:24" ht="20.149999999999999" customHeight="1" x14ac:dyDescent="0.25">
      <c r="E6" s="125"/>
      <c r="F6" s="125"/>
      <c r="G6" s="113"/>
      <c r="H6" s="118"/>
      <c r="I6" s="113"/>
      <c r="J6" s="118"/>
      <c r="K6" s="113"/>
      <c r="L6" s="114"/>
      <c r="M6" s="119">
        <v>2701</v>
      </c>
      <c r="N6" s="120"/>
      <c r="O6" s="125"/>
      <c r="P6" s="125"/>
      <c r="V6" s="25" t="s">
        <v>140</v>
      </c>
      <c r="W6" s="25" t="s">
        <v>139</v>
      </c>
      <c r="X6" s="26">
        <v>1584</v>
      </c>
    </row>
    <row r="7" spans="5:24" ht="20.149999999999999" customHeight="1" x14ac:dyDescent="0.25">
      <c r="E7" s="126"/>
      <c r="F7" s="126"/>
      <c r="G7" s="117"/>
      <c r="H7" s="116"/>
      <c r="I7" s="117"/>
      <c r="J7" s="116"/>
      <c r="K7" s="115"/>
      <c r="L7" s="116"/>
      <c r="M7" s="121"/>
      <c r="N7" s="122">
        <v>2548</v>
      </c>
      <c r="O7" s="126">
        <v>67</v>
      </c>
      <c r="P7" s="126"/>
      <c r="V7" s="25" t="s">
        <v>140</v>
      </c>
      <c r="W7" s="25" t="s">
        <v>141</v>
      </c>
      <c r="X7" s="26">
        <v>1790</v>
      </c>
    </row>
    <row r="8" spans="5:24" ht="20.149999999999999" customHeight="1" x14ac:dyDescent="0.25">
      <c r="E8" s="125"/>
      <c r="F8" s="125"/>
      <c r="G8" s="113"/>
      <c r="H8" s="118"/>
      <c r="I8" s="113"/>
      <c r="J8" s="118"/>
      <c r="K8" s="113"/>
      <c r="L8" s="114"/>
      <c r="M8" s="119">
        <v>2524</v>
      </c>
      <c r="N8" s="120"/>
      <c r="O8" s="125"/>
      <c r="P8" s="125"/>
      <c r="V8" s="25" t="s">
        <v>142</v>
      </c>
      <c r="W8" s="25" t="s">
        <v>141</v>
      </c>
      <c r="X8" s="26">
        <v>1881</v>
      </c>
    </row>
    <row r="9" spans="5:24" ht="20.149999999999999" customHeight="1" x14ac:dyDescent="0.25">
      <c r="E9" s="126"/>
      <c r="F9" s="126"/>
      <c r="G9" s="117"/>
      <c r="H9" s="116"/>
      <c r="I9" s="117"/>
      <c r="J9" s="116"/>
      <c r="K9" s="115"/>
      <c r="L9" s="116"/>
      <c r="M9" s="121"/>
      <c r="N9" s="122">
        <v>2518</v>
      </c>
      <c r="O9" s="126">
        <v>66</v>
      </c>
      <c r="P9" s="126"/>
      <c r="V9" s="25" t="s">
        <v>142</v>
      </c>
      <c r="W9" s="25" t="s">
        <v>143</v>
      </c>
      <c r="X9" s="26">
        <v>1923</v>
      </c>
    </row>
    <row r="10" spans="5:24" ht="20.149999999999999" customHeight="1" x14ac:dyDescent="0.25">
      <c r="E10" s="125"/>
      <c r="F10" s="125"/>
      <c r="G10" s="113"/>
      <c r="H10" s="118"/>
      <c r="I10" s="113"/>
      <c r="J10" s="118"/>
      <c r="K10" s="113"/>
      <c r="L10" s="114"/>
      <c r="M10" s="119">
        <v>2363</v>
      </c>
      <c r="N10" s="120"/>
      <c r="O10" s="125"/>
      <c r="P10" s="125"/>
      <c r="V10" s="25" t="s">
        <v>144</v>
      </c>
      <c r="W10" s="25" t="s">
        <v>143</v>
      </c>
      <c r="X10" s="26">
        <v>1892</v>
      </c>
    </row>
    <row r="11" spans="5:24" ht="20.149999999999999" customHeight="1" x14ac:dyDescent="0.25">
      <c r="E11" s="126"/>
      <c r="F11" s="126"/>
      <c r="G11" s="117"/>
      <c r="H11" s="116"/>
      <c r="I11" s="117"/>
      <c r="J11" s="116"/>
      <c r="K11" s="115"/>
      <c r="L11" s="116"/>
      <c r="M11" s="121"/>
      <c r="N11" s="122">
        <v>2170</v>
      </c>
      <c r="O11" s="126">
        <v>65</v>
      </c>
      <c r="P11" s="126"/>
      <c r="V11" s="25" t="s">
        <v>144</v>
      </c>
      <c r="W11" s="25" t="s">
        <v>145</v>
      </c>
      <c r="X11" s="26">
        <v>2093</v>
      </c>
    </row>
    <row r="12" spans="5:24" ht="20.149999999999999" customHeight="1" x14ac:dyDescent="0.25">
      <c r="E12" s="125"/>
      <c r="F12" s="125">
        <v>1932</v>
      </c>
      <c r="G12" s="113"/>
      <c r="H12" s="118"/>
      <c r="I12" s="113"/>
      <c r="J12" s="118"/>
      <c r="K12" s="113"/>
      <c r="L12" s="114"/>
      <c r="M12" s="119">
        <v>2068</v>
      </c>
      <c r="N12" s="120"/>
      <c r="O12" s="125"/>
      <c r="P12" s="125"/>
      <c r="V12" s="25" t="s">
        <v>146</v>
      </c>
      <c r="W12" s="25" t="s">
        <v>145</v>
      </c>
      <c r="X12" s="26">
        <v>2068</v>
      </c>
    </row>
    <row r="13" spans="5:24" ht="20.149999999999999" customHeight="1" x14ac:dyDescent="0.25">
      <c r="E13" s="126"/>
      <c r="F13" s="126"/>
      <c r="G13" s="117"/>
      <c r="H13" s="116"/>
      <c r="I13" s="117"/>
      <c r="J13" s="116"/>
      <c r="K13" s="115"/>
      <c r="L13" s="116"/>
      <c r="M13" s="121"/>
      <c r="N13" s="122">
        <v>2093</v>
      </c>
      <c r="O13" s="126">
        <v>64</v>
      </c>
      <c r="P13" s="126"/>
      <c r="V13" s="25" t="s">
        <v>146</v>
      </c>
      <c r="W13" s="25" t="s">
        <v>147</v>
      </c>
      <c r="X13" s="26">
        <v>2170</v>
      </c>
    </row>
    <row r="14" spans="5:24" ht="20.149999999999999" customHeight="1" x14ac:dyDescent="0.25">
      <c r="E14" s="125"/>
      <c r="F14" s="125">
        <v>1933</v>
      </c>
      <c r="G14" s="113"/>
      <c r="H14" s="118"/>
      <c r="I14" s="113"/>
      <c r="J14" s="118"/>
      <c r="K14" s="113"/>
      <c r="L14" s="114"/>
      <c r="M14" s="119">
        <v>1892</v>
      </c>
      <c r="N14" s="120"/>
      <c r="O14" s="125"/>
      <c r="P14" s="125"/>
      <c r="V14" s="25" t="s">
        <v>148</v>
      </c>
      <c r="W14" s="25" t="s">
        <v>147</v>
      </c>
      <c r="X14" s="26">
        <v>2363</v>
      </c>
    </row>
    <row r="15" spans="5:24" ht="20.149999999999999" customHeight="1" x14ac:dyDescent="0.25">
      <c r="E15" s="126"/>
      <c r="F15" s="126"/>
      <c r="G15" s="117"/>
      <c r="H15" s="116"/>
      <c r="I15" s="117"/>
      <c r="J15" s="116"/>
      <c r="K15" s="115"/>
      <c r="L15" s="116"/>
      <c r="M15" s="121"/>
      <c r="N15" s="122">
        <v>1923</v>
      </c>
      <c r="O15" s="126">
        <v>63</v>
      </c>
      <c r="P15" s="126"/>
      <c r="V15" s="25" t="s">
        <v>148</v>
      </c>
      <c r="W15" s="25" t="s">
        <v>149</v>
      </c>
      <c r="X15" s="26">
        <v>2518</v>
      </c>
    </row>
    <row r="16" spans="5:24" ht="20.149999999999999" customHeight="1" x14ac:dyDescent="0.25">
      <c r="E16" s="125"/>
      <c r="F16" s="125">
        <v>1934</v>
      </c>
      <c r="G16" s="113"/>
      <c r="H16" s="118"/>
      <c r="I16" s="113"/>
      <c r="J16" s="118"/>
      <c r="K16" s="113"/>
      <c r="L16" s="114"/>
      <c r="M16" s="119">
        <v>1881</v>
      </c>
      <c r="N16" s="120"/>
      <c r="O16" s="125"/>
      <c r="P16" s="125"/>
      <c r="V16" s="25" t="s">
        <v>150</v>
      </c>
      <c r="W16" s="25" t="s">
        <v>149</v>
      </c>
      <c r="X16" s="26">
        <v>2524</v>
      </c>
    </row>
    <row r="17" spans="5:24" ht="20.149999999999999" customHeight="1" x14ac:dyDescent="0.25">
      <c r="E17" s="126"/>
      <c r="F17" s="126"/>
      <c r="G17" s="117"/>
      <c r="H17" s="116"/>
      <c r="I17" s="117"/>
      <c r="J17" s="116"/>
      <c r="K17" s="115"/>
      <c r="L17" s="116"/>
      <c r="M17" s="121"/>
      <c r="N17" s="122">
        <v>1790</v>
      </c>
      <c r="O17" s="126">
        <v>62</v>
      </c>
      <c r="P17" s="126"/>
      <c r="V17" s="25" t="s">
        <v>150</v>
      </c>
      <c r="W17" s="25" t="s">
        <v>151</v>
      </c>
      <c r="X17" s="26">
        <v>2548</v>
      </c>
    </row>
    <row r="18" spans="5:24" ht="20.149999999999999" customHeight="1" x14ac:dyDescent="0.25">
      <c r="E18" s="125"/>
      <c r="F18" s="125">
        <v>1935</v>
      </c>
      <c r="G18" s="113"/>
      <c r="H18" s="118"/>
      <c r="I18" s="113"/>
      <c r="J18" s="118"/>
      <c r="K18" s="113"/>
      <c r="L18" s="114"/>
      <c r="M18" s="119">
        <v>1584</v>
      </c>
      <c r="N18" s="120"/>
      <c r="O18" s="125"/>
      <c r="P18" s="125"/>
      <c r="V18" s="25" t="s">
        <v>152</v>
      </c>
      <c r="W18" s="25" t="s">
        <v>151</v>
      </c>
      <c r="X18" s="26">
        <v>2701</v>
      </c>
    </row>
    <row r="19" spans="5:24" ht="20.149999999999999" customHeight="1" x14ac:dyDescent="0.25">
      <c r="E19" s="126"/>
      <c r="F19" s="126"/>
      <c r="G19" s="117"/>
      <c r="H19" s="116"/>
      <c r="I19" s="117"/>
      <c r="J19" s="116"/>
      <c r="K19" s="115"/>
      <c r="L19" s="116"/>
      <c r="M19" s="121"/>
      <c r="N19" s="122">
        <v>1654</v>
      </c>
      <c r="O19" s="126">
        <v>61</v>
      </c>
      <c r="P19" s="126"/>
      <c r="V19" s="25" t="s">
        <v>152</v>
      </c>
      <c r="W19" s="25" t="s">
        <v>153</v>
      </c>
      <c r="X19" s="26">
        <v>2856</v>
      </c>
    </row>
    <row r="20" spans="5:24" ht="20.149999999999999" customHeight="1" x14ac:dyDescent="0.25">
      <c r="E20" s="125"/>
      <c r="F20" s="125">
        <v>1936</v>
      </c>
      <c r="G20" s="113"/>
      <c r="H20" s="118"/>
      <c r="I20" s="113"/>
      <c r="J20" s="118"/>
      <c r="K20" s="113"/>
      <c r="L20" s="114"/>
      <c r="M20" s="113"/>
      <c r="N20" s="118"/>
    </row>
    <row r="21" spans="5:24" ht="20.149999999999999" customHeight="1" x14ac:dyDescent="0.25">
      <c r="E21" s="126"/>
      <c r="F21" s="126"/>
      <c r="G21" s="117"/>
      <c r="H21" s="116"/>
      <c r="I21" s="117"/>
      <c r="J21" s="116"/>
      <c r="K21" s="115"/>
      <c r="L21" s="116"/>
      <c r="M21" s="117"/>
      <c r="N21" s="116"/>
    </row>
    <row r="22" spans="5:24" ht="20.149999999999999" customHeight="1" x14ac:dyDescent="0.25">
      <c r="E22" s="125"/>
      <c r="F22" s="125">
        <v>1937</v>
      </c>
      <c r="G22" s="113"/>
      <c r="H22" s="118"/>
      <c r="I22" s="113"/>
      <c r="J22" s="118"/>
      <c r="K22" s="113"/>
      <c r="L22" s="114"/>
      <c r="M22" s="113"/>
      <c r="N22" s="118"/>
    </row>
    <row r="23" spans="5:24" ht="20.149999999999999" customHeight="1" x14ac:dyDescent="0.25">
      <c r="E23" s="126"/>
      <c r="F23" s="126"/>
      <c r="G23" s="117"/>
      <c r="H23" s="116"/>
      <c r="I23" s="117"/>
      <c r="J23" s="116"/>
      <c r="K23" s="115"/>
      <c r="L23" s="116"/>
      <c r="M23" s="117"/>
      <c r="N23" s="116"/>
    </row>
    <row r="24" spans="5:24" ht="20.149999999999999" customHeight="1" x14ac:dyDescent="0.25">
      <c r="E24" s="125"/>
      <c r="F24" s="125">
        <v>1938</v>
      </c>
      <c r="G24" s="113"/>
      <c r="H24" s="118"/>
      <c r="I24" s="113"/>
      <c r="J24" s="118"/>
      <c r="K24" s="113"/>
      <c r="L24" s="114"/>
      <c r="M24" s="113"/>
      <c r="N24" s="118"/>
    </row>
    <row r="25" spans="5:24" ht="20.149999999999999" customHeight="1" x14ac:dyDescent="0.25">
      <c r="E25" s="126"/>
      <c r="F25" s="126"/>
      <c r="G25" s="117"/>
      <c r="H25" s="116"/>
      <c r="I25" s="117"/>
      <c r="J25" s="116"/>
      <c r="K25" s="115"/>
      <c r="L25" s="116"/>
      <c r="M25" s="117"/>
      <c r="N25" s="116"/>
    </row>
    <row r="26" spans="5:24" ht="20.149999999999999" customHeight="1" x14ac:dyDescent="0.25">
      <c r="G26">
        <v>1939</v>
      </c>
      <c r="M26">
        <v>2000</v>
      </c>
    </row>
    <row r="27" spans="5:24" ht="20.149999999999999" customHeight="1" x14ac:dyDescent="0.25"/>
    <row r="28" spans="5:24" ht="20.149999999999999" customHeight="1" x14ac:dyDescent="0.25"/>
    <row r="29" spans="5:24" ht="20.149999999999999" customHeight="1" x14ac:dyDescent="0.25"/>
    <row r="30" spans="5:24" ht="20.149999999999999" customHeight="1" x14ac:dyDescent="0.25"/>
    <row r="31" spans="5:24" ht="20.149999999999999" customHeight="1" x14ac:dyDescent="0.25"/>
    <row r="32" spans="5:24" ht="20.149999999999999" customHeight="1" x14ac:dyDescent="0.25"/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G1:R41"/>
  <sheetViews>
    <sheetView workbookViewId="0">
      <selection activeCell="W21" sqref="W21"/>
    </sheetView>
  </sheetViews>
  <sheetFormatPr baseColWidth="10" defaultRowHeight="12.5" x14ac:dyDescent="0.25"/>
  <cols>
    <col min="3" max="22" width="4.7265625" customWidth="1"/>
  </cols>
  <sheetData>
    <row r="1" spans="7:18" ht="20.149999999999999" customHeight="1" x14ac:dyDescent="0.25"/>
    <row r="2" spans="7:18" ht="20.149999999999999" customHeight="1" x14ac:dyDescent="0.25"/>
    <row r="3" spans="7:18" ht="20.149999999999999" customHeight="1" x14ac:dyDescent="0.25"/>
    <row r="4" spans="7:18" ht="20.149999999999999" customHeight="1" x14ac:dyDescent="0.25">
      <c r="G4" s="125"/>
      <c r="H4" s="125"/>
      <c r="I4" s="113"/>
      <c r="J4" s="118"/>
      <c r="K4" s="113"/>
      <c r="L4" s="118"/>
      <c r="M4" s="113"/>
      <c r="N4" s="114"/>
      <c r="O4" s="113"/>
      <c r="P4" s="118"/>
      <c r="Q4" s="125"/>
      <c r="R4" s="125"/>
    </row>
    <row r="5" spans="7:18" ht="20.149999999999999" customHeight="1" x14ac:dyDescent="0.25">
      <c r="G5" s="126"/>
      <c r="H5" s="126"/>
      <c r="I5" s="117"/>
      <c r="J5" s="116"/>
      <c r="K5" s="117"/>
      <c r="L5" s="116"/>
      <c r="M5" s="115"/>
      <c r="N5" s="116"/>
      <c r="O5" s="117"/>
      <c r="P5" s="124"/>
      <c r="Q5" s="126"/>
      <c r="R5" s="126"/>
    </row>
    <row r="6" spans="7:18" ht="20.149999999999999" customHeight="1" x14ac:dyDescent="0.25">
      <c r="G6" s="125"/>
      <c r="H6" s="125"/>
      <c r="I6" s="113"/>
      <c r="J6" s="118"/>
      <c r="K6" s="113"/>
      <c r="L6" s="118"/>
      <c r="M6" s="113"/>
      <c r="N6" s="114"/>
      <c r="O6" s="127"/>
      <c r="P6" s="140"/>
      <c r="Q6" s="125"/>
      <c r="R6" s="125"/>
    </row>
    <row r="7" spans="7:18" ht="20.149999999999999" customHeight="1" x14ac:dyDescent="0.25">
      <c r="G7" s="126"/>
      <c r="H7" s="126"/>
      <c r="I7" s="117"/>
      <c r="J7" s="116"/>
      <c r="K7" s="117"/>
      <c r="L7" s="116"/>
      <c r="M7" s="115"/>
      <c r="N7" s="126"/>
      <c r="O7" s="139"/>
      <c r="P7" s="133">
        <v>2548</v>
      </c>
      <c r="Q7" s="126">
        <v>67</v>
      </c>
      <c r="R7" s="126"/>
    </row>
    <row r="8" spans="7:18" ht="20.149999999999999" customHeight="1" x14ac:dyDescent="0.25">
      <c r="G8" s="125"/>
      <c r="H8" s="125"/>
      <c r="I8" s="113"/>
      <c r="J8" s="118"/>
      <c r="K8" s="113"/>
      <c r="L8" s="118"/>
      <c r="M8" s="113"/>
      <c r="N8" s="125"/>
      <c r="O8" s="136">
        <v>2524</v>
      </c>
      <c r="P8" s="132"/>
      <c r="Q8" s="125"/>
      <c r="R8" s="125"/>
    </row>
    <row r="9" spans="7:18" ht="20.149999999999999" customHeight="1" x14ac:dyDescent="0.25">
      <c r="G9" s="126"/>
      <c r="H9" s="126"/>
      <c r="I9" s="117"/>
      <c r="J9" s="116"/>
      <c r="K9" s="117"/>
      <c r="L9" s="116"/>
      <c r="M9" s="115"/>
      <c r="N9" s="126"/>
      <c r="O9" s="137"/>
      <c r="P9" s="133">
        <v>2518</v>
      </c>
      <c r="Q9" s="126">
        <v>66</v>
      </c>
      <c r="R9" s="126"/>
    </row>
    <row r="10" spans="7:18" ht="20.149999999999999" customHeight="1" x14ac:dyDescent="0.25">
      <c r="G10" s="125"/>
      <c r="H10" s="125"/>
      <c r="I10" s="113"/>
      <c r="J10" s="118"/>
      <c r="K10" s="113"/>
      <c r="L10" s="118"/>
      <c r="M10" s="113"/>
      <c r="N10" s="125"/>
      <c r="O10" s="138">
        <v>2363</v>
      </c>
      <c r="P10" s="132"/>
      <c r="Q10" s="125"/>
      <c r="R10" s="125"/>
    </row>
    <row r="11" spans="7:18" ht="20.149999999999999" customHeight="1" x14ac:dyDescent="0.25">
      <c r="G11" s="126"/>
      <c r="H11" s="126"/>
      <c r="I11" s="117"/>
      <c r="J11" s="116"/>
      <c r="K11" s="117"/>
      <c r="L11" s="116"/>
      <c r="M11" s="115"/>
      <c r="N11" s="126"/>
      <c r="O11" s="137"/>
      <c r="P11" s="133">
        <v>2170</v>
      </c>
      <c r="Q11" s="126">
        <v>65</v>
      </c>
      <c r="R11" s="126"/>
    </row>
    <row r="12" spans="7:18" ht="20.149999999999999" customHeight="1" x14ac:dyDescent="0.25">
      <c r="G12" s="125"/>
      <c r="H12" s="125">
        <v>1932</v>
      </c>
      <c r="I12" s="113"/>
      <c r="J12" s="118"/>
      <c r="K12" s="113"/>
      <c r="L12" s="118"/>
      <c r="M12" s="113"/>
      <c r="N12" s="125"/>
      <c r="O12" s="138">
        <v>2068</v>
      </c>
      <c r="P12" s="132"/>
      <c r="Q12" s="125"/>
      <c r="R12" s="125"/>
    </row>
    <row r="13" spans="7:18" ht="20.149999999999999" customHeight="1" x14ac:dyDescent="0.25">
      <c r="G13" s="126"/>
      <c r="H13" s="126"/>
      <c r="I13" s="117"/>
      <c r="J13" s="116"/>
      <c r="K13" s="117"/>
      <c r="L13" s="116"/>
      <c r="M13" s="115"/>
      <c r="N13" s="126"/>
      <c r="O13" s="137"/>
      <c r="P13" s="133">
        <v>2093</v>
      </c>
      <c r="Q13" s="126">
        <v>64</v>
      </c>
      <c r="R13" s="126"/>
    </row>
    <row r="14" spans="7:18" ht="20.149999999999999" customHeight="1" x14ac:dyDescent="0.25">
      <c r="G14" s="125"/>
      <c r="H14" s="125">
        <v>1933</v>
      </c>
      <c r="I14" s="113"/>
      <c r="J14" s="118"/>
      <c r="K14" s="113"/>
      <c r="L14" s="118"/>
      <c r="M14" s="113"/>
      <c r="N14" s="125"/>
      <c r="O14" s="138">
        <v>1892</v>
      </c>
      <c r="P14" s="132"/>
      <c r="Q14" s="125"/>
      <c r="R14" s="125"/>
    </row>
    <row r="15" spans="7:18" ht="20.149999999999999" customHeight="1" x14ac:dyDescent="0.25">
      <c r="G15" s="126"/>
      <c r="H15" s="126"/>
      <c r="I15" s="117"/>
      <c r="J15" s="116"/>
      <c r="K15" s="117"/>
      <c r="L15" s="116"/>
      <c r="M15" s="115"/>
      <c r="N15" s="126"/>
      <c r="O15" s="137"/>
      <c r="P15" s="133">
        <v>1923</v>
      </c>
      <c r="Q15" s="126">
        <v>63</v>
      </c>
      <c r="R15" s="126"/>
    </row>
    <row r="16" spans="7:18" ht="20.149999999999999" customHeight="1" x14ac:dyDescent="0.25">
      <c r="G16" s="125"/>
      <c r="H16" s="125">
        <v>1934</v>
      </c>
      <c r="I16" s="113"/>
      <c r="J16" s="118"/>
      <c r="K16" s="113"/>
      <c r="L16" s="118"/>
      <c r="M16" s="113"/>
      <c r="N16" s="125"/>
      <c r="O16" s="138">
        <v>1881</v>
      </c>
      <c r="P16" s="132"/>
      <c r="Q16" s="125"/>
      <c r="R16" s="125"/>
    </row>
    <row r="17" spans="7:18" ht="20.149999999999999" customHeight="1" x14ac:dyDescent="0.25">
      <c r="G17" s="126"/>
      <c r="H17" s="126"/>
      <c r="I17" s="117"/>
      <c r="J17" s="116"/>
      <c r="K17" s="117"/>
      <c r="L17" s="116"/>
      <c r="M17" s="115"/>
      <c r="N17" s="126"/>
      <c r="O17" s="137"/>
      <c r="P17" s="133">
        <v>1790</v>
      </c>
      <c r="Q17" s="126">
        <v>62</v>
      </c>
      <c r="R17" s="126"/>
    </row>
    <row r="18" spans="7:18" ht="20.149999999999999" customHeight="1" x14ac:dyDescent="0.25">
      <c r="G18" s="125"/>
      <c r="H18" s="125">
        <v>1935</v>
      </c>
      <c r="I18" s="113"/>
      <c r="J18" s="118"/>
      <c r="K18" s="113"/>
      <c r="L18" s="118"/>
      <c r="M18" s="113"/>
      <c r="N18" s="125"/>
      <c r="O18" s="138">
        <v>1584</v>
      </c>
      <c r="P18" s="134"/>
      <c r="Q18" s="125"/>
      <c r="R18" s="125"/>
    </row>
    <row r="19" spans="7:18" ht="20.149999999999999" customHeight="1" x14ac:dyDescent="0.25">
      <c r="G19" s="126"/>
      <c r="H19" s="126"/>
      <c r="I19" s="117"/>
      <c r="J19" s="116"/>
      <c r="K19" s="117"/>
      <c r="L19" s="116"/>
      <c r="M19" s="115"/>
      <c r="N19" s="126"/>
      <c r="O19" s="141"/>
      <c r="P19" s="130"/>
      <c r="Q19" s="126">
        <v>61</v>
      </c>
      <c r="R19" s="126"/>
    </row>
    <row r="20" spans="7:18" ht="20.149999999999999" customHeight="1" x14ac:dyDescent="0.25">
      <c r="G20" s="125"/>
      <c r="H20" s="125">
        <v>1936</v>
      </c>
      <c r="I20" s="113"/>
      <c r="J20" s="118"/>
      <c r="K20" s="113"/>
      <c r="L20" s="118"/>
      <c r="M20" s="113"/>
      <c r="N20" s="114"/>
      <c r="O20" s="123"/>
      <c r="P20" s="118"/>
    </row>
    <row r="21" spans="7:18" ht="20.149999999999999" customHeight="1" x14ac:dyDescent="0.25">
      <c r="G21" s="126"/>
      <c r="H21" s="126"/>
      <c r="I21" s="117"/>
      <c r="J21" s="116"/>
      <c r="K21" s="117"/>
      <c r="L21" s="116"/>
      <c r="M21" s="115"/>
      <c r="N21" s="116"/>
      <c r="O21" s="117"/>
      <c r="P21" s="116"/>
    </row>
    <row r="22" spans="7:18" ht="20.149999999999999" customHeight="1" x14ac:dyDescent="0.25">
      <c r="G22" s="125"/>
      <c r="H22" s="125">
        <v>1937</v>
      </c>
      <c r="I22" s="113"/>
      <c r="J22" s="118"/>
      <c r="K22" s="113"/>
      <c r="L22" s="118"/>
      <c r="M22" s="113"/>
      <c r="N22" s="114"/>
      <c r="O22" s="113"/>
      <c r="P22" s="118"/>
    </row>
    <row r="23" spans="7:18" ht="20.149999999999999" customHeight="1" x14ac:dyDescent="0.25">
      <c r="G23" s="126"/>
      <c r="H23" s="126"/>
      <c r="I23" s="117"/>
      <c r="J23" s="116"/>
      <c r="K23" s="117"/>
      <c r="L23" s="116"/>
      <c r="M23" s="115"/>
      <c r="N23" s="116"/>
      <c r="O23" s="117"/>
      <c r="P23" s="116"/>
    </row>
    <row r="24" spans="7:18" ht="20.149999999999999" customHeight="1" x14ac:dyDescent="0.25">
      <c r="G24" s="125"/>
      <c r="H24" s="125">
        <v>1938</v>
      </c>
      <c r="I24" s="113"/>
      <c r="J24" s="118"/>
      <c r="K24" s="113"/>
      <c r="L24" s="118"/>
      <c r="M24" s="113"/>
      <c r="N24" s="114"/>
      <c r="O24" s="113"/>
      <c r="P24" s="118"/>
    </row>
    <row r="25" spans="7:18" ht="20.149999999999999" customHeight="1" x14ac:dyDescent="0.25">
      <c r="G25" s="126"/>
      <c r="H25" s="126"/>
      <c r="I25" s="117"/>
      <c r="J25" s="116"/>
      <c r="K25" s="117"/>
      <c r="L25" s="116"/>
      <c r="M25" s="115"/>
      <c r="N25" s="116"/>
      <c r="O25" s="117"/>
      <c r="P25" s="116"/>
    </row>
    <row r="26" spans="7:18" ht="20.149999999999999" customHeight="1" x14ac:dyDescent="0.25">
      <c r="I26">
        <v>1939</v>
      </c>
      <c r="O26">
        <v>2000</v>
      </c>
    </row>
    <row r="27" spans="7:18" ht="20.149999999999999" customHeight="1" x14ac:dyDescent="0.25"/>
    <row r="28" spans="7:18" ht="20.149999999999999" customHeight="1" x14ac:dyDescent="0.25"/>
    <row r="29" spans="7:18" ht="20.149999999999999" customHeight="1" x14ac:dyDescent="0.25"/>
    <row r="30" spans="7:18" ht="20.149999999999999" customHeight="1" x14ac:dyDescent="0.25"/>
    <row r="31" spans="7:18" ht="20.149999999999999" customHeight="1" x14ac:dyDescent="0.25"/>
    <row r="32" spans="7:18" ht="20.149999999999999" customHeight="1" x14ac:dyDescent="0.25"/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W28"/>
  <sheetViews>
    <sheetView workbookViewId="0">
      <selection activeCell="G27" sqref="G27"/>
    </sheetView>
  </sheetViews>
  <sheetFormatPr baseColWidth="10" defaultRowHeight="12.5" x14ac:dyDescent="0.25"/>
  <cols>
    <col min="1" max="19" width="4.7265625" customWidth="1"/>
  </cols>
  <sheetData>
    <row r="1" spans="5:23" ht="20.149999999999999" customHeight="1" x14ac:dyDescent="0.25"/>
    <row r="2" spans="5:23" ht="20.149999999999999" customHeight="1" x14ac:dyDescent="0.25"/>
    <row r="3" spans="5:23" ht="20.149999999999999" customHeight="1" x14ac:dyDescent="0.25"/>
    <row r="4" spans="5:23" ht="20.149999999999999" customHeight="1" x14ac:dyDescent="0.25">
      <c r="E4" s="125"/>
      <c r="F4" s="113"/>
      <c r="G4" s="118"/>
      <c r="H4" s="113"/>
      <c r="I4" s="114"/>
      <c r="J4" s="113"/>
      <c r="K4" s="118"/>
      <c r="L4" s="113"/>
      <c r="M4" s="118"/>
      <c r="N4" s="125"/>
      <c r="O4" s="125"/>
    </row>
    <row r="5" spans="5:23" ht="20.149999999999999" customHeight="1" thickBot="1" x14ac:dyDescent="0.3">
      <c r="E5" s="126"/>
      <c r="F5" s="117"/>
      <c r="G5" s="116"/>
      <c r="H5" s="115"/>
      <c r="I5" s="116"/>
      <c r="J5" s="117"/>
      <c r="K5" s="116"/>
      <c r="L5" s="142"/>
      <c r="M5" s="124"/>
      <c r="N5" s="126"/>
      <c r="O5" s="126"/>
      <c r="U5" s="25"/>
      <c r="V5" s="25"/>
      <c r="W5" s="26"/>
    </row>
    <row r="6" spans="5:23" ht="20.149999999999999" customHeight="1" x14ac:dyDescent="0.25">
      <c r="E6" s="125"/>
      <c r="F6" s="113"/>
      <c r="G6" s="118"/>
      <c r="H6" s="113"/>
      <c r="I6" s="114"/>
      <c r="J6" s="127"/>
      <c r="K6" s="147"/>
      <c r="L6" s="148">
        <v>2416</v>
      </c>
      <c r="M6" s="143"/>
      <c r="N6" s="125"/>
      <c r="O6" s="125"/>
      <c r="U6" s="25"/>
      <c r="V6" s="25"/>
      <c r="W6" s="26"/>
    </row>
    <row r="7" spans="5:23" ht="20.149999999999999" customHeight="1" thickBot="1" x14ac:dyDescent="0.3">
      <c r="E7" s="126"/>
      <c r="F7" s="117"/>
      <c r="G7" s="116"/>
      <c r="H7" s="115"/>
      <c r="I7" s="116"/>
      <c r="J7" s="146"/>
      <c r="K7" s="145">
        <v>2548</v>
      </c>
      <c r="L7" s="144"/>
      <c r="M7" s="130"/>
      <c r="N7" s="126">
        <v>67</v>
      </c>
      <c r="O7" s="126"/>
      <c r="U7" s="25"/>
      <c r="V7" s="25"/>
      <c r="W7" s="26"/>
    </row>
    <row r="8" spans="5:23" ht="20.149999999999999" customHeight="1" x14ac:dyDescent="0.25">
      <c r="E8" s="125"/>
      <c r="F8" s="113"/>
      <c r="G8" s="118"/>
      <c r="H8" s="113"/>
      <c r="I8" s="114"/>
      <c r="J8" s="135"/>
      <c r="K8" s="131"/>
      <c r="L8" s="127"/>
      <c r="M8" s="128"/>
      <c r="N8" s="125"/>
      <c r="O8" s="125"/>
      <c r="U8" s="25"/>
      <c r="V8" s="25"/>
      <c r="W8" s="26"/>
    </row>
    <row r="9" spans="5:23" ht="20.149999999999999" customHeight="1" x14ac:dyDescent="0.25">
      <c r="E9" s="126"/>
      <c r="F9" s="117"/>
      <c r="G9" s="116"/>
      <c r="H9" s="115"/>
      <c r="I9" s="116"/>
      <c r="J9" s="129"/>
      <c r="K9" s="130"/>
      <c r="L9" s="129"/>
      <c r="M9" s="130"/>
      <c r="N9" s="126">
        <v>66</v>
      </c>
      <c r="O9" s="126"/>
      <c r="U9" s="25"/>
      <c r="V9" s="25"/>
      <c r="W9" s="26"/>
    </row>
    <row r="10" spans="5:23" ht="20.149999999999999" customHeight="1" x14ac:dyDescent="0.25">
      <c r="E10" s="125"/>
      <c r="F10" s="113"/>
      <c r="G10" s="118"/>
      <c r="H10" s="113"/>
      <c r="I10" s="114"/>
      <c r="J10" s="127"/>
      <c r="K10" s="128"/>
      <c r="L10" s="127"/>
      <c r="M10" s="128"/>
      <c r="N10" s="125"/>
      <c r="O10" s="125"/>
      <c r="U10" s="25"/>
      <c r="V10" s="25"/>
      <c r="W10" s="26"/>
    </row>
    <row r="11" spans="5:23" ht="20.149999999999999" customHeight="1" x14ac:dyDescent="0.25">
      <c r="E11" s="126"/>
      <c r="F11" s="117"/>
      <c r="G11" s="116"/>
      <c r="H11" s="115"/>
      <c r="I11" s="116"/>
      <c r="J11" s="129"/>
      <c r="K11" s="130"/>
      <c r="L11" s="129"/>
      <c r="M11" s="130"/>
      <c r="N11" s="126">
        <v>65</v>
      </c>
      <c r="O11" s="126"/>
      <c r="U11" s="25"/>
      <c r="V11" s="25"/>
      <c r="W11" s="26"/>
    </row>
    <row r="12" spans="5:23" ht="20.149999999999999" customHeight="1" x14ac:dyDescent="0.25">
      <c r="E12" s="125">
        <v>1933</v>
      </c>
      <c r="F12" s="113"/>
      <c r="G12" s="118"/>
      <c r="H12" s="113"/>
      <c r="I12" s="114"/>
      <c r="J12" s="127"/>
      <c r="K12" s="128"/>
      <c r="L12" s="127"/>
      <c r="M12" s="128"/>
      <c r="N12" s="125"/>
      <c r="O12" s="125"/>
      <c r="U12" s="25"/>
      <c r="V12" s="25"/>
      <c r="W12" s="26"/>
    </row>
    <row r="13" spans="5:23" ht="20.149999999999999" customHeight="1" x14ac:dyDescent="0.25">
      <c r="E13" s="126"/>
      <c r="F13" s="117"/>
      <c r="G13" s="116"/>
      <c r="H13" s="115"/>
      <c r="I13" s="116"/>
      <c r="J13" s="129"/>
      <c r="K13" s="130"/>
      <c r="L13" s="129"/>
      <c r="M13" s="130"/>
      <c r="N13" s="126">
        <v>64</v>
      </c>
      <c r="O13" s="126"/>
      <c r="U13" s="25"/>
      <c r="V13" s="25"/>
      <c r="W13" s="26"/>
    </row>
    <row r="14" spans="5:23" ht="20.149999999999999" customHeight="1" x14ac:dyDescent="0.25">
      <c r="E14" s="125">
        <v>1934</v>
      </c>
      <c r="F14" s="113"/>
      <c r="G14" s="118"/>
      <c r="H14" s="113"/>
      <c r="I14" s="114"/>
      <c r="J14" s="113"/>
      <c r="K14" s="114"/>
      <c r="L14" s="113"/>
      <c r="M14" s="114"/>
      <c r="N14" s="125"/>
      <c r="O14" s="125"/>
      <c r="U14" s="25"/>
      <c r="V14" s="25"/>
      <c r="W14" s="26"/>
    </row>
    <row r="15" spans="5:23" ht="20.149999999999999" customHeight="1" x14ac:dyDescent="0.25">
      <c r="E15" s="126"/>
      <c r="F15" s="117"/>
      <c r="G15" s="116"/>
      <c r="H15" s="115"/>
      <c r="I15" s="116"/>
      <c r="J15" s="115"/>
      <c r="K15" s="116"/>
      <c r="L15" s="115"/>
      <c r="M15" s="116"/>
      <c r="N15" s="126"/>
      <c r="O15" s="126"/>
      <c r="U15" s="25"/>
      <c r="V15" s="25"/>
      <c r="W15" s="26"/>
    </row>
    <row r="16" spans="5:23" ht="20.149999999999999" customHeight="1" x14ac:dyDescent="0.25">
      <c r="E16" s="125">
        <v>1935</v>
      </c>
      <c r="F16" s="113"/>
      <c r="G16" s="118"/>
      <c r="H16" s="113"/>
      <c r="I16" s="114"/>
      <c r="J16" s="127"/>
      <c r="K16" s="128"/>
      <c r="L16" s="127"/>
      <c r="M16" s="128"/>
      <c r="N16" s="125"/>
      <c r="O16" s="125"/>
      <c r="U16" s="25"/>
      <c r="V16" s="25"/>
      <c r="W16" s="26"/>
    </row>
    <row r="17" spans="5:23" ht="20.149999999999999" customHeight="1" x14ac:dyDescent="0.25">
      <c r="E17" s="126"/>
      <c r="F17" s="117"/>
      <c r="G17" s="116"/>
      <c r="H17" s="115"/>
      <c r="I17" s="116"/>
      <c r="J17" s="129"/>
      <c r="K17" s="130"/>
      <c r="L17" s="129"/>
      <c r="M17" s="130"/>
      <c r="N17" s="126"/>
      <c r="O17" s="126"/>
      <c r="U17" s="25"/>
      <c r="V17" s="25"/>
      <c r="W17" s="26"/>
    </row>
    <row r="18" spans="5:23" ht="20.149999999999999" customHeight="1" x14ac:dyDescent="0.25">
      <c r="F18">
        <v>1936</v>
      </c>
      <c r="J18">
        <v>2000</v>
      </c>
      <c r="L18">
        <v>2001</v>
      </c>
    </row>
    <row r="19" spans="5:23" ht="20.149999999999999" customHeight="1" x14ac:dyDescent="0.25"/>
    <row r="20" spans="5:23" ht="20.149999999999999" customHeight="1" x14ac:dyDescent="0.25"/>
    <row r="21" spans="5:23" ht="20.149999999999999" customHeight="1" x14ac:dyDescent="0.25"/>
    <row r="22" spans="5:23" ht="20.149999999999999" customHeight="1" x14ac:dyDescent="0.25"/>
    <row r="23" spans="5:23" ht="20.149999999999999" customHeight="1" x14ac:dyDescent="0.25"/>
    <row r="24" spans="5:23" ht="20.149999999999999" customHeight="1" x14ac:dyDescent="0.25"/>
    <row r="25" spans="5:23" ht="20.149999999999999" customHeight="1" x14ac:dyDescent="0.25"/>
    <row r="26" spans="5:23" ht="20.149999999999999" customHeight="1" x14ac:dyDescent="0.25"/>
    <row r="27" spans="5:23" ht="20.149999999999999" customHeight="1" x14ac:dyDescent="0.25"/>
    <row r="28" spans="5:23" ht="20.149999999999999" customHeight="1" x14ac:dyDescent="0.25"/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4"/>
  <sheetViews>
    <sheetView zoomScale="98" zoomScaleNormal="98" workbookViewId="0">
      <selection activeCell="I1" sqref="I1"/>
    </sheetView>
  </sheetViews>
  <sheetFormatPr baseColWidth="10" defaultColWidth="11.36328125" defaultRowHeight="14" x14ac:dyDescent="0.4"/>
  <cols>
    <col min="1" max="2" width="6.36328125" style="149" customWidth="1"/>
    <col min="3" max="6" width="6" style="149" customWidth="1"/>
    <col min="7" max="12" width="11.36328125" style="149"/>
    <col min="13" max="14" width="6.36328125" style="149" customWidth="1"/>
    <col min="15" max="18" width="6" style="149" customWidth="1"/>
    <col min="19" max="16384" width="11.36328125" style="149"/>
  </cols>
  <sheetData>
    <row r="1" spans="1:23" x14ac:dyDescent="0.4">
      <c r="A1" s="149" t="s">
        <v>362</v>
      </c>
      <c r="C1" s="149" t="s">
        <v>361</v>
      </c>
      <c r="H1" s="228" t="s">
        <v>389</v>
      </c>
      <c r="I1" s="229"/>
      <c r="M1" s="149" t="s">
        <v>362</v>
      </c>
      <c r="O1" s="149" t="s">
        <v>363</v>
      </c>
    </row>
    <row r="3" spans="1:23" ht="22.5" customHeight="1" x14ac:dyDescent="0.4">
      <c r="C3" s="176"/>
      <c r="D3" s="177"/>
      <c r="E3" s="150"/>
      <c r="F3" s="151"/>
      <c r="O3" s="176"/>
      <c r="P3" s="177"/>
      <c r="Q3" s="150"/>
      <c r="R3" s="151"/>
    </row>
    <row r="4" spans="1:23" ht="22.5" customHeight="1" x14ac:dyDescent="0.4">
      <c r="C4" s="152"/>
      <c r="D4" s="158"/>
      <c r="E4" s="153"/>
      <c r="F4" s="159"/>
      <c r="O4" s="152"/>
      <c r="P4" s="158"/>
      <c r="Q4" s="153"/>
      <c r="R4" s="159"/>
    </row>
    <row r="5" spans="1:23" ht="22.5" customHeight="1" x14ac:dyDescent="0.4">
      <c r="B5" s="252">
        <f>'t6 (2000)'!F37</f>
        <v>73913</v>
      </c>
      <c r="C5" s="152"/>
      <c r="D5" s="156"/>
      <c r="E5" s="155"/>
      <c r="F5" s="252">
        <f>'t6 (2001)'!F37</f>
        <v>66149</v>
      </c>
      <c r="H5" s="149" t="s">
        <v>343</v>
      </c>
      <c r="N5" s="252">
        <f>'t6 (2000)'!K37</f>
        <v>129400</v>
      </c>
      <c r="O5" s="152"/>
      <c r="P5" s="156"/>
      <c r="Q5" s="155"/>
      <c r="R5" s="252">
        <f>'t6 (2001)'!K37</f>
        <v>118020</v>
      </c>
      <c r="T5" s="149" t="s">
        <v>343</v>
      </c>
    </row>
    <row r="6" spans="1:23" ht="22.5" customHeight="1" x14ac:dyDescent="0.4">
      <c r="A6" s="157">
        <v>26</v>
      </c>
      <c r="B6" s="253"/>
      <c r="C6" s="154"/>
      <c r="D6" s="265">
        <f>'Divorces (2000-01)'!B14</f>
        <v>779</v>
      </c>
      <c r="E6" s="183"/>
      <c r="F6" s="253"/>
      <c r="M6" s="157">
        <v>26</v>
      </c>
      <c r="N6" s="253"/>
      <c r="O6" s="154"/>
      <c r="P6" s="265">
        <f>'Divorces (2000-01)'!D14</f>
        <v>1801</v>
      </c>
      <c r="Q6" s="183"/>
      <c r="R6" s="253"/>
    </row>
    <row r="7" spans="1:23" ht="22.5" customHeight="1" x14ac:dyDescent="0.4">
      <c r="C7" s="176"/>
      <c r="D7" s="266"/>
      <c r="E7" s="150"/>
      <c r="F7" s="198"/>
      <c r="H7" s="149" t="s">
        <v>346</v>
      </c>
      <c r="I7" s="149" t="s">
        <v>347</v>
      </c>
      <c r="J7" s="149">
        <f>D6/D14</f>
        <v>3.2323651452282158</v>
      </c>
      <c r="O7" s="176"/>
      <c r="P7" s="266"/>
      <c r="Q7" s="150"/>
      <c r="R7" s="198"/>
      <c r="T7" s="149" t="s">
        <v>346</v>
      </c>
      <c r="U7" s="149" t="s">
        <v>347</v>
      </c>
      <c r="V7" s="149">
        <f>P6/P14</f>
        <v>2.1263282172373081</v>
      </c>
    </row>
    <row r="8" spans="1:23" ht="22.5" customHeight="1" x14ac:dyDescent="0.4">
      <c r="C8" s="152"/>
      <c r="D8" s="158"/>
      <c r="E8" s="196"/>
      <c r="F8" s="199"/>
      <c r="H8" s="149" t="s">
        <v>345</v>
      </c>
      <c r="I8" s="208" t="s">
        <v>348</v>
      </c>
      <c r="J8" s="209">
        <f>ROUND(D10/(1+J7),0)</f>
        <v>113</v>
      </c>
      <c r="O8" s="152"/>
      <c r="P8" s="158"/>
      <c r="Q8" s="196"/>
      <c r="R8" s="199"/>
      <c r="T8" s="149" t="s">
        <v>345</v>
      </c>
      <c r="U8" s="208" t="s">
        <v>348</v>
      </c>
      <c r="V8" s="209">
        <f>ROUND(P10/(1+V7),0)</f>
        <v>393</v>
      </c>
    </row>
    <row r="9" spans="1:23" ht="22.5" customHeight="1" x14ac:dyDescent="0.4">
      <c r="B9" s="252">
        <f>'t6 (2000)'!F36</f>
        <v>46874</v>
      </c>
      <c r="C9" s="152"/>
      <c r="D9" s="195"/>
      <c r="E9" s="188" t="s">
        <v>344</v>
      </c>
      <c r="F9" s="263">
        <f>'t6 (2001)'!F36</f>
        <v>41587</v>
      </c>
      <c r="I9" s="208" t="s">
        <v>349</v>
      </c>
      <c r="J9" s="210">
        <f>D10-J8</f>
        <v>364</v>
      </c>
      <c r="N9" s="252">
        <f>'t6 (2000)'!K36</f>
        <v>95889</v>
      </c>
      <c r="O9" s="152"/>
      <c r="P9" s="195"/>
      <c r="Q9" s="188" t="s">
        <v>344</v>
      </c>
      <c r="R9" s="252">
        <f>'t6 (2001)'!K36</f>
        <v>86844</v>
      </c>
      <c r="U9" s="208" t="s">
        <v>349</v>
      </c>
      <c r="V9" s="210">
        <f>P10-V8</f>
        <v>836</v>
      </c>
    </row>
    <row r="10" spans="1:23" ht="22.5" customHeight="1" thickBot="1" x14ac:dyDescent="0.45">
      <c r="A10" s="157">
        <v>25</v>
      </c>
      <c r="B10" s="253"/>
      <c r="C10" s="197"/>
      <c r="D10" s="265">
        <f>'Divorces (2000-01)'!B13</f>
        <v>477</v>
      </c>
      <c r="E10" s="185"/>
      <c r="F10" s="264"/>
      <c r="M10" s="157">
        <v>25</v>
      </c>
      <c r="N10" s="253"/>
      <c r="O10" s="197"/>
      <c r="P10" s="265">
        <f>'Divorces (2000-01)'!D13</f>
        <v>1229</v>
      </c>
      <c r="Q10" s="185"/>
      <c r="R10" s="253"/>
    </row>
    <row r="11" spans="1:23" ht="22.5" customHeight="1" thickTop="1" x14ac:dyDescent="0.4">
      <c r="C11" s="184"/>
      <c r="D11" s="266"/>
      <c r="E11" s="186"/>
      <c r="F11" s="200"/>
      <c r="H11" s="149" t="s">
        <v>354</v>
      </c>
      <c r="O11" s="184"/>
      <c r="P11" s="266"/>
      <c r="Q11" s="186"/>
      <c r="R11" s="200"/>
      <c r="T11" s="149" t="s">
        <v>354</v>
      </c>
    </row>
    <row r="12" spans="1:23" ht="22.5" customHeight="1" x14ac:dyDescent="0.4">
      <c r="C12" s="189" t="s">
        <v>350</v>
      </c>
      <c r="D12" s="207">
        <f>J8</f>
        <v>113</v>
      </c>
      <c r="E12" s="196"/>
      <c r="F12" s="191"/>
      <c r="H12" s="149" t="s">
        <v>355</v>
      </c>
      <c r="O12" s="189" t="s">
        <v>350</v>
      </c>
      <c r="P12" s="207">
        <f>V8</f>
        <v>393</v>
      </c>
      <c r="Q12" s="196"/>
      <c r="R12" s="191"/>
      <c r="T12" s="149" t="s">
        <v>355</v>
      </c>
    </row>
    <row r="13" spans="1:23" ht="22.5" customHeight="1" x14ac:dyDescent="0.4">
      <c r="B13" s="255">
        <f>'t6 (2000)'!F35</f>
        <v>26775</v>
      </c>
      <c r="C13" s="190"/>
      <c r="D13" s="195"/>
      <c r="E13" s="155"/>
      <c r="F13" s="259">
        <f>'t6 (2001)'!F35</f>
        <v>21372</v>
      </c>
      <c r="H13" s="149" t="s">
        <v>356</v>
      </c>
      <c r="I13" s="149" t="s">
        <v>351</v>
      </c>
      <c r="J13" s="149">
        <f>D26/D34</f>
        <v>30</v>
      </c>
      <c r="N13" s="255">
        <f>'t6 (2000)'!K35</f>
        <v>66027</v>
      </c>
      <c r="O13" s="190"/>
      <c r="P13" s="195"/>
      <c r="Q13" s="155"/>
      <c r="R13" s="252">
        <f>'t6 (2001)'!K35</f>
        <v>61369</v>
      </c>
      <c r="T13" s="149" t="s">
        <v>356</v>
      </c>
      <c r="U13" s="149" t="s">
        <v>351</v>
      </c>
      <c r="V13" s="149">
        <f>P26/P34</f>
        <v>3.7592592592592591</v>
      </c>
    </row>
    <row r="14" spans="1:23" ht="22.5" customHeight="1" x14ac:dyDescent="0.4">
      <c r="A14" s="157">
        <v>24</v>
      </c>
      <c r="B14" s="256"/>
      <c r="C14" s="194"/>
      <c r="D14" s="257">
        <f>'Divorces (2000-01)'!B12</f>
        <v>241</v>
      </c>
      <c r="E14" s="183"/>
      <c r="F14" s="261"/>
      <c r="H14" s="149" t="s">
        <v>357</v>
      </c>
      <c r="I14" s="208" t="s">
        <v>353</v>
      </c>
      <c r="J14" s="209">
        <f>ROUND(D30/(1+J13),1)</f>
        <v>0.2</v>
      </c>
      <c r="K14" s="149">
        <v>1</v>
      </c>
      <c r="M14" s="157">
        <v>24</v>
      </c>
      <c r="N14" s="256"/>
      <c r="O14" s="194"/>
      <c r="P14" s="257">
        <f>'Divorces (2000-01)'!D12</f>
        <v>847</v>
      </c>
      <c r="Q14" s="183"/>
      <c r="R14" s="253"/>
      <c r="T14" s="149" t="s">
        <v>357</v>
      </c>
      <c r="U14" s="208" t="s">
        <v>353</v>
      </c>
      <c r="V14" s="209">
        <f>ROUND(P30/(1+V13),0)</f>
        <v>18</v>
      </c>
      <c r="W14" s="149">
        <v>1</v>
      </c>
    </row>
    <row r="15" spans="1:23" ht="22.5" customHeight="1" x14ac:dyDescent="0.4">
      <c r="C15" s="193"/>
      <c r="D15" s="258"/>
      <c r="E15" s="150"/>
      <c r="F15" s="201"/>
      <c r="I15" s="208" t="s">
        <v>353</v>
      </c>
      <c r="J15" s="210">
        <f>D30-J14</f>
        <v>5.8</v>
      </c>
      <c r="K15" s="149">
        <v>5</v>
      </c>
      <c r="O15" s="193"/>
      <c r="P15" s="258"/>
      <c r="Q15" s="150"/>
      <c r="R15" s="201"/>
      <c r="U15" s="208" t="s">
        <v>353</v>
      </c>
      <c r="V15" s="210">
        <f>P30-V14</f>
        <v>69</v>
      </c>
      <c r="W15" s="149">
        <v>5</v>
      </c>
    </row>
    <row r="16" spans="1:23" ht="22.5" customHeight="1" x14ac:dyDescent="0.4">
      <c r="C16" s="190"/>
      <c r="D16" s="158"/>
      <c r="E16" s="153"/>
      <c r="F16" s="191"/>
      <c r="O16" s="190"/>
      <c r="P16" s="158"/>
      <c r="Q16" s="153"/>
      <c r="R16" s="191"/>
    </row>
    <row r="17" spans="1:22" ht="22.5" customHeight="1" x14ac:dyDescent="0.4">
      <c r="B17" s="252">
        <f>'t6 (2000)'!F34</f>
        <v>11609</v>
      </c>
      <c r="C17" s="190"/>
      <c r="D17" s="156"/>
      <c r="E17" s="155"/>
      <c r="F17" s="259">
        <f>'t6 (2001)'!F34</f>
        <v>12151</v>
      </c>
      <c r="I17" s="208" t="s">
        <v>358</v>
      </c>
      <c r="J17" s="206">
        <f>SUM(D12:E29)</f>
        <v>597</v>
      </c>
      <c r="N17" s="252">
        <f>'t6 (2000)'!K34</f>
        <v>43899</v>
      </c>
      <c r="O17" s="190"/>
      <c r="P17" s="156"/>
      <c r="Q17" s="155"/>
      <c r="R17" s="259">
        <f>'t6 (2001)'!K34</f>
        <v>40917</v>
      </c>
      <c r="U17" s="208" t="s">
        <v>358</v>
      </c>
      <c r="V17" s="206">
        <f>SUM(P12:Q29)</f>
        <v>2459</v>
      </c>
    </row>
    <row r="18" spans="1:22" ht="22.5" customHeight="1" x14ac:dyDescent="0.4">
      <c r="A18" s="157">
        <v>23</v>
      </c>
      <c r="B18" s="253"/>
      <c r="C18" s="192"/>
      <c r="D18" s="257">
        <f>'Divorces (2000-01)'!B11</f>
        <v>131</v>
      </c>
      <c r="E18" s="183"/>
      <c r="F18" s="261"/>
      <c r="I18" s="208" t="s">
        <v>359</v>
      </c>
      <c r="J18" s="206">
        <f>0.5*SUM(B13:B30,F13:F30)</f>
        <v>46371.5</v>
      </c>
      <c r="M18" s="157">
        <v>23</v>
      </c>
      <c r="N18" s="253"/>
      <c r="O18" s="192"/>
      <c r="P18" s="257">
        <f>'Divorces (2000-01)'!D11</f>
        <v>586</v>
      </c>
      <c r="Q18" s="183"/>
      <c r="R18" s="261"/>
      <c r="U18" s="208" t="s">
        <v>359</v>
      </c>
      <c r="V18" s="206">
        <f>0.5*SUM(N13:N30,R13:R30)</f>
        <v>151129</v>
      </c>
    </row>
    <row r="19" spans="1:22" ht="22.5" customHeight="1" x14ac:dyDescent="0.4">
      <c r="C19" s="193"/>
      <c r="D19" s="258"/>
      <c r="E19" s="150"/>
      <c r="F19" s="201"/>
      <c r="I19" s="149" t="s">
        <v>360</v>
      </c>
      <c r="J19" s="149">
        <f>1000*J17/J18</f>
        <v>12.874287008183906</v>
      </c>
      <c r="O19" s="193"/>
      <c r="P19" s="258"/>
      <c r="Q19" s="150"/>
      <c r="R19" s="201"/>
      <c r="U19" s="149" t="s">
        <v>360</v>
      </c>
      <c r="V19" s="149">
        <f>1000*V17/V18</f>
        <v>16.270867934016636</v>
      </c>
    </row>
    <row r="20" spans="1:22" ht="22.5" customHeight="1" x14ac:dyDescent="0.4">
      <c r="C20" s="190"/>
      <c r="D20" s="158"/>
      <c r="E20" s="153"/>
      <c r="F20" s="191"/>
      <c r="O20" s="190"/>
      <c r="P20" s="158"/>
      <c r="Q20" s="153"/>
      <c r="R20" s="191"/>
    </row>
    <row r="21" spans="1:22" ht="22.5" customHeight="1" x14ac:dyDescent="0.4">
      <c r="B21" s="252">
        <f>'t6 (2000)'!F33</f>
        <v>6077</v>
      </c>
      <c r="C21" s="190"/>
      <c r="D21" s="156"/>
      <c r="E21" s="155"/>
      <c r="F21" s="259">
        <f>'t6 (2001)'!F33</f>
        <v>6459</v>
      </c>
      <c r="N21" s="252">
        <f>'t6 (2000)'!K33</f>
        <v>26826</v>
      </c>
      <c r="O21" s="190"/>
      <c r="P21" s="156"/>
      <c r="Q21" s="155"/>
      <c r="R21" s="259">
        <f>'t6 (2001)'!K33</f>
        <v>22402</v>
      </c>
    </row>
    <row r="22" spans="1:22" ht="22.5" customHeight="1" x14ac:dyDescent="0.4">
      <c r="A22" s="157">
        <v>22</v>
      </c>
      <c r="B22" s="253"/>
      <c r="C22" s="192"/>
      <c r="D22" s="257">
        <f>'Divorces (2000-01)'!B10</f>
        <v>77</v>
      </c>
      <c r="E22" s="183"/>
      <c r="F22" s="261"/>
      <c r="M22" s="157">
        <v>22</v>
      </c>
      <c r="N22" s="253"/>
      <c r="O22" s="192"/>
      <c r="P22" s="257">
        <f>'Divorces (2000-01)'!D10</f>
        <v>361</v>
      </c>
      <c r="Q22" s="183"/>
      <c r="R22" s="261"/>
    </row>
    <row r="23" spans="1:22" ht="22.5" customHeight="1" x14ac:dyDescent="0.4">
      <c r="C23" s="193"/>
      <c r="D23" s="258"/>
      <c r="E23" s="150"/>
      <c r="F23" s="201"/>
      <c r="O23" s="193"/>
      <c r="P23" s="258"/>
      <c r="Q23" s="150"/>
      <c r="R23" s="201"/>
    </row>
    <row r="24" spans="1:22" ht="22.5" customHeight="1" x14ac:dyDescent="0.4">
      <c r="C24" s="190"/>
      <c r="D24" s="158"/>
      <c r="E24" s="153"/>
      <c r="F24" s="191"/>
      <c r="O24" s="190"/>
      <c r="P24" s="158"/>
      <c r="Q24" s="153"/>
      <c r="R24" s="191"/>
    </row>
    <row r="25" spans="1:22" ht="22.5" customHeight="1" x14ac:dyDescent="0.4">
      <c r="B25" s="252">
        <f>'t6 (2000)'!F32</f>
        <v>2818</v>
      </c>
      <c r="C25" s="190"/>
      <c r="D25" s="156"/>
      <c r="E25" s="155"/>
      <c r="F25" s="259">
        <f>'t6 (2001)'!F32</f>
        <v>3006</v>
      </c>
      <c r="N25" s="252">
        <f>'t6 (2000)'!K32</f>
        <v>12717</v>
      </c>
      <c r="O25" s="190"/>
      <c r="P25" s="156"/>
      <c r="Q25" s="155"/>
      <c r="R25" s="259">
        <f>'t6 (2001)'!K32</f>
        <v>13379</v>
      </c>
    </row>
    <row r="26" spans="1:22" ht="22.5" customHeight="1" thickBot="1" x14ac:dyDescent="0.45">
      <c r="A26" s="157">
        <v>21</v>
      </c>
      <c r="B26" s="253"/>
      <c r="C26" s="192"/>
      <c r="D26" s="262">
        <f>'Divorces (2000-01)'!B9</f>
        <v>30</v>
      </c>
      <c r="E26" s="183"/>
      <c r="F26" s="261"/>
      <c r="M26" s="157">
        <v>21</v>
      </c>
      <c r="N26" s="253"/>
      <c r="O26" s="192"/>
      <c r="P26" s="262">
        <f>'Divorces (2000-01)'!D9</f>
        <v>203</v>
      </c>
      <c r="Q26" s="183"/>
      <c r="R26" s="261"/>
    </row>
    <row r="27" spans="1:22" ht="22.5" customHeight="1" x14ac:dyDescent="0.4">
      <c r="C27" s="193"/>
      <c r="D27" s="258"/>
      <c r="E27" s="180"/>
      <c r="F27" s="202"/>
      <c r="O27" s="193"/>
      <c r="P27" s="258"/>
      <c r="Q27" s="180"/>
      <c r="R27" s="202"/>
    </row>
    <row r="28" spans="1:22" ht="22.5" customHeight="1" x14ac:dyDescent="0.4">
      <c r="C28" s="190"/>
      <c r="D28" s="158"/>
      <c r="E28" s="179"/>
      <c r="F28" s="191" t="s">
        <v>352</v>
      </c>
      <c r="O28" s="190"/>
      <c r="P28" s="158"/>
      <c r="Q28" s="179"/>
      <c r="R28" s="191" t="s">
        <v>352</v>
      </c>
    </row>
    <row r="29" spans="1:22" ht="22.5" customHeight="1" x14ac:dyDescent="0.4">
      <c r="B29" s="255">
        <f>'t6 (2000)'!F31</f>
        <v>1171</v>
      </c>
      <c r="C29" s="190"/>
      <c r="D29" s="178"/>
      <c r="E29" s="155">
        <v>5</v>
      </c>
      <c r="F29" s="259">
        <f>'t6 (2001)'!F31</f>
        <v>1305</v>
      </c>
      <c r="N29" s="255">
        <f>'t6 (2000)'!K31</f>
        <v>6984</v>
      </c>
      <c r="O29" s="190"/>
      <c r="P29" s="178"/>
      <c r="Q29" s="155">
        <f>V15</f>
        <v>69</v>
      </c>
      <c r="R29" s="259">
        <f>'t6 (2001)'!K31</f>
        <v>7738</v>
      </c>
    </row>
    <row r="30" spans="1:22" ht="22.5" customHeight="1" thickBot="1" x14ac:dyDescent="0.45">
      <c r="A30" s="157">
        <v>20</v>
      </c>
      <c r="B30" s="256"/>
      <c r="C30" s="203"/>
      <c r="D30" s="257">
        <f>'Divorces (2000-01)'!B8</f>
        <v>6</v>
      </c>
      <c r="E30" s="187"/>
      <c r="F30" s="260"/>
      <c r="M30" s="157">
        <v>20</v>
      </c>
      <c r="N30" s="256"/>
      <c r="O30" s="203"/>
      <c r="P30" s="257">
        <f>'Divorces (2000-01)'!D8</f>
        <v>87</v>
      </c>
      <c r="Q30" s="187"/>
      <c r="R30" s="260"/>
    </row>
    <row r="31" spans="1:22" ht="22.5" customHeight="1" thickTop="1" x14ac:dyDescent="0.4">
      <c r="C31" s="204"/>
      <c r="D31" s="258"/>
      <c r="E31" s="180"/>
      <c r="F31" s="205"/>
      <c r="O31" s="204"/>
      <c r="P31" s="258"/>
      <c r="Q31" s="180"/>
      <c r="R31" s="205"/>
    </row>
    <row r="32" spans="1:22" ht="22.5" customHeight="1" x14ac:dyDescent="0.4">
      <c r="C32" s="211" t="s">
        <v>353</v>
      </c>
      <c r="D32" s="207">
        <f>K14</f>
        <v>1</v>
      </c>
      <c r="E32" s="179"/>
      <c r="F32" s="159"/>
      <c r="O32" s="211" t="s">
        <v>353</v>
      </c>
      <c r="P32" s="207">
        <f>V14</f>
        <v>18</v>
      </c>
      <c r="Q32" s="179"/>
      <c r="R32" s="159"/>
    </row>
    <row r="33" spans="1:18" ht="22.5" customHeight="1" x14ac:dyDescent="0.4">
      <c r="B33" s="255">
        <f>'t6 (2000)'!F30</f>
        <v>371</v>
      </c>
      <c r="C33" s="181"/>
      <c r="D33" s="178"/>
      <c r="E33" s="155"/>
      <c r="F33" s="252">
        <f>'t6 (2001)'!F30</f>
        <v>420</v>
      </c>
      <c r="N33" s="255">
        <f>'t6 (2000)'!K30</f>
        <v>3433</v>
      </c>
      <c r="O33" s="181"/>
      <c r="P33" s="178"/>
      <c r="Q33" s="155"/>
      <c r="R33" s="252">
        <f>'t6 (2001)'!K30</f>
        <v>3682</v>
      </c>
    </row>
    <row r="34" spans="1:18" ht="22.5" customHeight="1" x14ac:dyDescent="0.4">
      <c r="A34" s="157">
        <v>19</v>
      </c>
      <c r="B34" s="256"/>
      <c r="C34" s="182"/>
      <c r="D34" s="257">
        <f>'Divorces (2000-01)'!B7</f>
        <v>1</v>
      </c>
      <c r="E34" s="183"/>
      <c r="F34" s="253"/>
      <c r="M34" s="157">
        <v>19</v>
      </c>
      <c r="N34" s="256"/>
      <c r="O34" s="182"/>
      <c r="P34" s="257">
        <f>'Divorces (2000-01)'!D7</f>
        <v>54</v>
      </c>
      <c r="Q34" s="183"/>
      <c r="R34" s="253"/>
    </row>
    <row r="35" spans="1:18" ht="22.5" customHeight="1" x14ac:dyDescent="0.4">
      <c r="C35" s="176"/>
      <c r="D35" s="258"/>
      <c r="E35" s="150"/>
      <c r="F35" s="151"/>
      <c r="O35" s="176"/>
      <c r="P35" s="258"/>
      <c r="Q35" s="150"/>
      <c r="R35" s="151"/>
    </row>
    <row r="36" spans="1:18" ht="22.5" customHeight="1" x14ac:dyDescent="0.4">
      <c r="C36" s="152"/>
      <c r="D36" s="158"/>
      <c r="E36" s="153"/>
      <c r="F36" s="159"/>
      <c r="O36" s="152"/>
      <c r="P36" s="158"/>
      <c r="Q36" s="153"/>
      <c r="R36" s="159"/>
    </row>
    <row r="37" spans="1:18" ht="22.5" customHeight="1" x14ac:dyDescent="0.4">
      <c r="B37" s="252">
        <f>'t6 (2000)'!F29</f>
        <v>84</v>
      </c>
      <c r="C37" s="152"/>
      <c r="D37" s="156"/>
      <c r="E37" s="155"/>
      <c r="F37" s="252">
        <f>'t6 (2001)'!F29</f>
        <v>95</v>
      </c>
      <c r="N37" s="252">
        <f>'t6 (2000)'!K29</f>
        <v>1235</v>
      </c>
      <c r="O37" s="152"/>
      <c r="P37" s="156"/>
      <c r="Q37" s="155"/>
      <c r="R37" s="252">
        <f>'t6 (2001)'!K29</f>
        <v>1340</v>
      </c>
    </row>
    <row r="38" spans="1:18" ht="22.5" customHeight="1" x14ac:dyDescent="0.4">
      <c r="A38" s="157">
        <v>18</v>
      </c>
      <c r="B38" s="253"/>
      <c r="C38" s="154"/>
      <c r="D38" s="183"/>
      <c r="E38" s="183"/>
      <c r="F38" s="253"/>
      <c r="M38" s="157">
        <v>18</v>
      </c>
      <c r="N38" s="253"/>
      <c r="O38" s="154"/>
      <c r="P38" s="183"/>
      <c r="Q38" s="183"/>
      <c r="R38" s="253"/>
    </row>
    <row r="39" spans="1:18" ht="22.5" customHeight="1" x14ac:dyDescent="0.4">
      <c r="D39" s="160">
        <v>2000</v>
      </c>
      <c r="P39" s="160">
        <v>2000</v>
      </c>
    </row>
    <row r="40" spans="1:18" ht="22.5" customHeight="1" x14ac:dyDescent="0.4"/>
    <row r="41" spans="1:18" ht="22.5" customHeight="1" x14ac:dyDescent="0.4"/>
    <row r="42" spans="1:18" ht="22.5" customHeight="1" x14ac:dyDescent="0.4"/>
    <row r="43" spans="1:18" ht="22.5" customHeight="1" x14ac:dyDescent="0.4"/>
    <row r="44" spans="1:18" ht="22.5" customHeight="1" x14ac:dyDescent="0.4"/>
  </sheetData>
  <mergeCells count="52">
    <mergeCell ref="B5:B6"/>
    <mergeCell ref="F5:F6"/>
    <mergeCell ref="N5:N6"/>
    <mergeCell ref="R5:R6"/>
    <mergeCell ref="D6:D7"/>
    <mergeCell ref="P6:P7"/>
    <mergeCell ref="B9:B10"/>
    <mergeCell ref="F9:F10"/>
    <mergeCell ref="N9:N10"/>
    <mergeCell ref="R9:R10"/>
    <mergeCell ref="D10:D11"/>
    <mergeCell ref="P10:P11"/>
    <mergeCell ref="B13:B14"/>
    <mergeCell ref="F13:F14"/>
    <mergeCell ref="N13:N14"/>
    <mergeCell ref="R13:R14"/>
    <mergeCell ref="D14:D15"/>
    <mergeCell ref="P14:P15"/>
    <mergeCell ref="B17:B18"/>
    <mergeCell ref="F17:F18"/>
    <mergeCell ref="N17:N18"/>
    <mergeCell ref="R17:R18"/>
    <mergeCell ref="D18:D19"/>
    <mergeCell ref="P18:P19"/>
    <mergeCell ref="B21:B22"/>
    <mergeCell ref="F21:F22"/>
    <mergeCell ref="N21:N22"/>
    <mergeCell ref="R21:R22"/>
    <mergeCell ref="D22:D23"/>
    <mergeCell ref="P22:P23"/>
    <mergeCell ref="B25:B26"/>
    <mergeCell ref="F25:F26"/>
    <mergeCell ref="N25:N26"/>
    <mergeCell ref="R25:R26"/>
    <mergeCell ref="D26:D27"/>
    <mergeCell ref="P26:P27"/>
    <mergeCell ref="B29:B30"/>
    <mergeCell ref="F29:F30"/>
    <mergeCell ref="N29:N30"/>
    <mergeCell ref="R29:R30"/>
    <mergeCell ref="D30:D31"/>
    <mergeCell ref="P30:P31"/>
    <mergeCell ref="B37:B38"/>
    <mergeCell ref="F37:F38"/>
    <mergeCell ref="N37:N38"/>
    <mergeCell ref="R37:R38"/>
    <mergeCell ref="B33:B34"/>
    <mergeCell ref="F33:F34"/>
    <mergeCell ref="N33:N34"/>
    <mergeCell ref="R33:R34"/>
    <mergeCell ref="D34:D35"/>
    <mergeCell ref="P34:P3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44"/>
  <sheetViews>
    <sheetView zoomScale="98" zoomScaleNormal="98" workbookViewId="0">
      <selection activeCell="P12" sqref="P12"/>
    </sheetView>
  </sheetViews>
  <sheetFormatPr baseColWidth="10" defaultColWidth="11.36328125" defaultRowHeight="14" x14ac:dyDescent="0.4"/>
  <cols>
    <col min="1" max="2" width="6.36328125" style="149" customWidth="1"/>
    <col min="3" max="6" width="6" style="149" customWidth="1"/>
    <col min="7" max="12" width="11.36328125" style="149"/>
    <col min="13" max="14" width="6.36328125" style="149" customWidth="1"/>
    <col min="15" max="18" width="6" style="149" customWidth="1"/>
    <col min="19" max="16384" width="11.36328125" style="149"/>
  </cols>
  <sheetData>
    <row r="1" spans="1:23" x14ac:dyDescent="0.4">
      <c r="A1" s="149" t="s">
        <v>362</v>
      </c>
      <c r="C1" s="149" t="s">
        <v>361</v>
      </c>
      <c r="H1" s="228" t="s">
        <v>388</v>
      </c>
      <c r="I1" s="229"/>
      <c r="M1" s="149" t="s">
        <v>362</v>
      </c>
      <c r="O1" s="149" t="s">
        <v>363</v>
      </c>
    </row>
    <row r="3" spans="1:23" ht="22.5" customHeight="1" x14ac:dyDescent="0.4">
      <c r="C3" s="176"/>
      <c r="D3" s="177"/>
      <c r="E3" s="150"/>
      <c r="F3" s="151"/>
      <c r="O3" s="176"/>
      <c r="P3" s="177"/>
      <c r="Q3" s="150"/>
      <c r="R3" s="151"/>
    </row>
    <row r="4" spans="1:23" ht="22.5" customHeight="1" x14ac:dyDescent="0.4">
      <c r="C4" s="152"/>
      <c r="D4" s="158"/>
      <c r="E4" s="153"/>
      <c r="F4" s="159"/>
      <c r="O4" s="152"/>
      <c r="P4" s="158"/>
      <c r="Q4" s="153"/>
      <c r="R4" s="159"/>
    </row>
    <row r="5" spans="1:23" ht="22.5" customHeight="1" x14ac:dyDescent="0.4">
      <c r="B5" s="252">
        <f>'t6 (2000)'!D37</f>
        <v>418742</v>
      </c>
      <c r="C5" s="152"/>
      <c r="D5" s="156"/>
      <c r="E5" s="155"/>
      <c r="F5" s="252">
        <f>'t6 (2001)'!E37</f>
        <v>325383</v>
      </c>
      <c r="H5" s="149" t="s">
        <v>343</v>
      </c>
      <c r="N5" s="252">
        <f>'t6 (2000)'!J37</f>
        <v>281112</v>
      </c>
      <c r="O5" s="152"/>
      <c r="P5" s="156"/>
      <c r="Q5" s="155"/>
      <c r="R5" s="252">
        <f>'t6 (2001)'!J37</f>
        <v>268526</v>
      </c>
      <c r="T5" s="149" t="s">
        <v>343</v>
      </c>
    </row>
    <row r="6" spans="1:23" ht="22.5" customHeight="1" x14ac:dyDescent="0.4">
      <c r="A6" s="157">
        <v>26</v>
      </c>
      <c r="B6" s="253"/>
      <c r="C6" s="154"/>
      <c r="D6" s="267">
        <f>'Divorces (2000-01)'!B14</f>
        <v>779</v>
      </c>
      <c r="E6" s="183"/>
      <c r="F6" s="253"/>
      <c r="M6" s="157">
        <v>26</v>
      </c>
      <c r="N6" s="253"/>
      <c r="O6" s="154"/>
      <c r="P6" s="265">
        <f>'Divorces (2000-01)'!D14</f>
        <v>1801</v>
      </c>
      <c r="Q6" s="183"/>
      <c r="R6" s="253"/>
    </row>
    <row r="7" spans="1:23" ht="22.5" customHeight="1" x14ac:dyDescent="0.4">
      <c r="C7" s="176"/>
      <c r="D7" s="268"/>
      <c r="E7" s="150"/>
      <c r="F7" s="198"/>
      <c r="H7" s="149" t="s">
        <v>346</v>
      </c>
      <c r="I7" s="149" t="s">
        <v>347</v>
      </c>
      <c r="J7" s="149">
        <f>D6/D14</f>
        <v>3.2323651452282158</v>
      </c>
      <c r="O7" s="176"/>
      <c r="P7" s="266"/>
      <c r="Q7" s="150"/>
      <c r="R7" s="198"/>
      <c r="T7" s="149" t="s">
        <v>346</v>
      </c>
      <c r="U7" s="149" t="s">
        <v>347</v>
      </c>
      <c r="V7" s="149">
        <f>P6/P14</f>
        <v>2.1263282172373081</v>
      </c>
    </row>
    <row r="8" spans="1:23" ht="22.5" customHeight="1" x14ac:dyDescent="0.4">
      <c r="C8" s="152"/>
      <c r="D8" s="158"/>
      <c r="E8" s="196"/>
      <c r="F8" s="199"/>
      <c r="H8" s="149" t="s">
        <v>345</v>
      </c>
      <c r="I8" s="208" t="s">
        <v>348</v>
      </c>
      <c r="J8" s="209">
        <f>ROUND(D10/(1+J7),0)</f>
        <v>113</v>
      </c>
      <c r="O8" s="152"/>
      <c r="P8" s="158"/>
      <c r="Q8" s="196"/>
      <c r="R8" s="199"/>
      <c r="T8" s="149" t="s">
        <v>345</v>
      </c>
      <c r="U8" s="208" t="s">
        <v>348</v>
      </c>
      <c r="V8" s="209">
        <f>ROUND(P10/(1+V7),0)</f>
        <v>393</v>
      </c>
    </row>
    <row r="9" spans="1:23" ht="22.5" customHeight="1" x14ac:dyDescent="0.4">
      <c r="B9" s="252">
        <f>'t6 (2000)'!D36</f>
        <v>393628</v>
      </c>
      <c r="C9" s="152"/>
      <c r="D9" s="195"/>
      <c r="E9" s="188" t="s">
        <v>344</v>
      </c>
      <c r="F9" s="263">
        <f>'t6 (2001)'!E36</f>
        <v>325904</v>
      </c>
      <c r="I9" s="208" t="s">
        <v>349</v>
      </c>
      <c r="J9" s="210">
        <f>D10-J8</f>
        <v>364</v>
      </c>
      <c r="N9" s="252">
        <f>'t6 (2000)'!J36</f>
        <v>292489</v>
      </c>
      <c r="O9" s="152"/>
      <c r="P9" s="195"/>
      <c r="Q9" s="188" t="s">
        <v>344</v>
      </c>
      <c r="R9" s="252">
        <f>'t6 (2001)'!J36</f>
        <v>275140</v>
      </c>
      <c r="U9" s="208" t="s">
        <v>349</v>
      </c>
      <c r="V9" s="210">
        <f>P10-V8</f>
        <v>836</v>
      </c>
    </row>
    <row r="10" spans="1:23" ht="22.5" customHeight="1" thickBot="1" x14ac:dyDescent="0.45">
      <c r="A10" s="157">
        <v>25</v>
      </c>
      <c r="B10" s="253"/>
      <c r="C10" s="197"/>
      <c r="D10" s="265">
        <f>'Divorces (2000-01)'!B13</f>
        <v>477</v>
      </c>
      <c r="E10" s="185"/>
      <c r="F10" s="264"/>
      <c r="M10" s="157">
        <v>25</v>
      </c>
      <c r="N10" s="253"/>
      <c r="O10" s="197"/>
      <c r="P10" s="265">
        <f>'Divorces (2000-01)'!D13</f>
        <v>1229</v>
      </c>
      <c r="Q10" s="185"/>
      <c r="R10" s="253"/>
    </row>
    <row r="11" spans="1:23" ht="22.5" customHeight="1" thickTop="1" x14ac:dyDescent="0.4">
      <c r="C11" s="184"/>
      <c r="D11" s="266"/>
      <c r="E11" s="186"/>
      <c r="F11" s="200"/>
      <c r="H11" s="149" t="s">
        <v>354</v>
      </c>
      <c r="O11" s="184"/>
      <c r="P11" s="266"/>
      <c r="Q11" s="186"/>
      <c r="R11" s="200"/>
      <c r="T11" s="149" t="s">
        <v>354</v>
      </c>
    </row>
    <row r="12" spans="1:23" ht="22.5" customHeight="1" x14ac:dyDescent="0.4">
      <c r="C12" s="189" t="s">
        <v>350</v>
      </c>
      <c r="D12" s="207">
        <f>J8</f>
        <v>113</v>
      </c>
      <c r="E12" s="196"/>
      <c r="F12" s="191"/>
      <c r="H12" s="149" t="s">
        <v>355</v>
      </c>
      <c r="O12" s="189" t="s">
        <v>350</v>
      </c>
      <c r="P12" s="207">
        <f>V8</f>
        <v>393</v>
      </c>
      <c r="Q12" s="196"/>
      <c r="R12" s="191"/>
      <c r="T12" s="149" t="s">
        <v>355</v>
      </c>
    </row>
    <row r="13" spans="1:23" ht="22.5" customHeight="1" x14ac:dyDescent="0.4">
      <c r="B13" s="255">
        <f>'t6 (2000)'!D35</f>
        <v>369221</v>
      </c>
      <c r="C13" s="190"/>
      <c r="D13" s="195"/>
      <c r="E13" s="155"/>
      <c r="F13" s="259">
        <f>'t6 (2001)'!E35</f>
        <v>337881</v>
      </c>
      <c r="H13" s="149" t="s">
        <v>356</v>
      </c>
      <c r="I13" s="149" t="s">
        <v>351</v>
      </c>
      <c r="J13" s="149">
        <f>D26/D34</f>
        <v>30</v>
      </c>
      <c r="N13" s="255">
        <f>'t6 (2000)'!J35</f>
        <v>297479</v>
      </c>
      <c r="O13" s="190"/>
      <c r="P13" s="195"/>
      <c r="Q13" s="155"/>
      <c r="R13" s="252">
        <f>'t6 (2001)'!J35</f>
        <v>292096</v>
      </c>
      <c r="T13" s="149" t="s">
        <v>356</v>
      </c>
      <c r="U13" s="149" t="s">
        <v>351</v>
      </c>
      <c r="V13" s="149">
        <f>P26/P34</f>
        <v>3.7592592592592591</v>
      </c>
    </row>
    <row r="14" spans="1:23" ht="22.5" customHeight="1" x14ac:dyDescent="0.4">
      <c r="A14" s="157">
        <v>24</v>
      </c>
      <c r="B14" s="256"/>
      <c r="C14" s="194"/>
      <c r="D14" s="269">
        <f>'Divorces (2000-01)'!B12</f>
        <v>241</v>
      </c>
      <c r="E14" s="183"/>
      <c r="F14" s="261"/>
      <c r="H14" s="149" t="s">
        <v>357</v>
      </c>
      <c r="I14" s="208" t="s">
        <v>353</v>
      </c>
      <c r="J14" s="209">
        <f>ROUND(D30/(1+J13),1)</f>
        <v>0.2</v>
      </c>
      <c r="K14" s="149">
        <v>1</v>
      </c>
      <c r="M14" s="157">
        <v>24</v>
      </c>
      <c r="N14" s="256"/>
      <c r="O14" s="194"/>
      <c r="P14" s="257">
        <f>'Divorces (2000-01)'!D12</f>
        <v>847</v>
      </c>
      <c r="Q14" s="183"/>
      <c r="R14" s="253"/>
      <c r="T14" s="149" t="s">
        <v>357</v>
      </c>
      <c r="U14" s="208" t="s">
        <v>353</v>
      </c>
      <c r="V14" s="209">
        <f>ROUND(P30/(1+V13),0)</f>
        <v>18</v>
      </c>
      <c r="W14" s="149">
        <v>1</v>
      </c>
    </row>
    <row r="15" spans="1:23" ht="22.5" customHeight="1" x14ac:dyDescent="0.4">
      <c r="C15" s="193"/>
      <c r="D15" s="270"/>
      <c r="E15" s="150"/>
      <c r="F15" s="201"/>
      <c r="I15" s="208" t="s">
        <v>353</v>
      </c>
      <c r="J15" s="210">
        <f>D30-J14</f>
        <v>5.8</v>
      </c>
      <c r="K15" s="149">
        <v>5</v>
      </c>
      <c r="O15" s="193"/>
      <c r="P15" s="258"/>
      <c r="Q15" s="150"/>
      <c r="R15" s="201"/>
      <c r="U15" s="208" t="s">
        <v>353</v>
      </c>
      <c r="V15" s="210">
        <f>P30-V14</f>
        <v>69</v>
      </c>
      <c r="W15" s="149">
        <v>5</v>
      </c>
    </row>
    <row r="16" spans="1:23" ht="22.5" customHeight="1" x14ac:dyDescent="0.4">
      <c r="C16" s="190"/>
      <c r="D16" s="158"/>
      <c r="E16" s="153"/>
      <c r="F16" s="191"/>
      <c r="O16" s="190"/>
      <c r="P16" s="158"/>
      <c r="Q16" s="153"/>
      <c r="R16" s="191"/>
    </row>
    <row r="17" spans="1:22" ht="22.5" customHeight="1" x14ac:dyDescent="0.4">
      <c r="B17" s="252">
        <f>'t6 (2000)'!D34</f>
        <v>360660</v>
      </c>
      <c r="C17" s="190"/>
      <c r="D17" s="156"/>
      <c r="E17" s="155"/>
      <c r="F17" s="259">
        <f>'t6 (2001)'!E34</f>
        <v>360602</v>
      </c>
      <c r="I17" s="208" t="s">
        <v>358</v>
      </c>
      <c r="J17" s="206">
        <f>SUM(D12:E29)</f>
        <v>597</v>
      </c>
      <c r="N17" s="252">
        <f>'t6 (2000)'!J34</f>
        <v>310707</v>
      </c>
      <c r="O17" s="190"/>
      <c r="P17" s="156"/>
      <c r="Q17" s="155"/>
      <c r="R17" s="259">
        <f>'t6 (2001)'!J34</f>
        <v>324564</v>
      </c>
      <c r="U17" s="208" t="s">
        <v>358</v>
      </c>
      <c r="V17" s="206">
        <f>SUM(P12:Q29)</f>
        <v>2459</v>
      </c>
    </row>
    <row r="18" spans="1:22" ht="22.5" customHeight="1" x14ac:dyDescent="0.4">
      <c r="A18" s="157">
        <v>23</v>
      </c>
      <c r="B18" s="253"/>
      <c r="C18" s="192"/>
      <c r="D18" s="257">
        <f>'Divorces (2000-01)'!B11</f>
        <v>131</v>
      </c>
      <c r="E18" s="183"/>
      <c r="F18" s="261"/>
      <c r="I18" s="208" t="s">
        <v>359</v>
      </c>
      <c r="J18" s="206">
        <f>0.5*SUM(B13:B30,F13:F30)</f>
        <v>1860564</v>
      </c>
      <c r="M18" s="157">
        <v>23</v>
      </c>
      <c r="N18" s="253"/>
      <c r="O18" s="192"/>
      <c r="P18" s="257">
        <f>'Divorces (2000-01)'!D11</f>
        <v>586</v>
      </c>
      <c r="Q18" s="183"/>
      <c r="R18" s="261"/>
      <c r="U18" s="208" t="s">
        <v>359</v>
      </c>
      <c r="V18" s="206">
        <f>0.5*SUM(N13:N30,R13:R30)</f>
        <v>1690297</v>
      </c>
    </row>
    <row r="19" spans="1:22" ht="22.5" customHeight="1" x14ac:dyDescent="0.4">
      <c r="C19" s="193"/>
      <c r="D19" s="258"/>
      <c r="E19" s="150"/>
      <c r="F19" s="201"/>
      <c r="I19" s="149" t="s">
        <v>360</v>
      </c>
      <c r="J19" s="149">
        <f>1000*J17/J18</f>
        <v>0.32087044573580914</v>
      </c>
      <c r="O19" s="193"/>
      <c r="P19" s="258"/>
      <c r="Q19" s="150"/>
      <c r="R19" s="201"/>
      <c r="U19" s="149" t="s">
        <v>360</v>
      </c>
      <c r="V19" s="149">
        <f>1000*V17/V18</f>
        <v>1.4547739243458397</v>
      </c>
    </row>
    <row r="20" spans="1:22" ht="22.5" customHeight="1" x14ac:dyDescent="0.4">
      <c r="C20" s="190"/>
      <c r="D20" s="158"/>
      <c r="E20" s="153"/>
      <c r="F20" s="191"/>
      <c r="O20" s="190"/>
      <c r="P20" s="158"/>
      <c r="Q20" s="153"/>
      <c r="R20" s="191"/>
    </row>
    <row r="21" spans="1:22" ht="22.5" customHeight="1" x14ac:dyDescent="0.4">
      <c r="B21" s="252">
        <f>'t6 (2000)'!D33</f>
        <v>374450</v>
      </c>
      <c r="C21" s="190"/>
      <c r="D21" s="156"/>
      <c r="E21" s="155"/>
      <c r="F21" s="259">
        <f>'t6 (2001)'!E33</f>
        <v>364737</v>
      </c>
      <c r="N21" s="252">
        <f>'t6 (2000)'!J33</f>
        <v>339526</v>
      </c>
      <c r="O21" s="190"/>
      <c r="P21" s="156"/>
      <c r="Q21" s="155"/>
      <c r="R21" s="259">
        <f>'t6 (2001)'!J33</f>
        <v>342203</v>
      </c>
    </row>
    <row r="22" spans="1:22" ht="22.5" customHeight="1" x14ac:dyDescent="0.4">
      <c r="A22" s="157">
        <v>22</v>
      </c>
      <c r="B22" s="253"/>
      <c r="C22" s="192"/>
      <c r="D22" s="257">
        <f>'Divorces (2000-01)'!B10</f>
        <v>77</v>
      </c>
      <c r="E22" s="183"/>
      <c r="F22" s="261"/>
      <c r="M22" s="157">
        <v>22</v>
      </c>
      <c r="N22" s="253"/>
      <c r="O22" s="192"/>
      <c r="P22" s="257">
        <f>'Divorces (2000-01)'!D10</f>
        <v>361</v>
      </c>
      <c r="Q22" s="183"/>
      <c r="R22" s="261"/>
    </row>
    <row r="23" spans="1:22" ht="22.5" customHeight="1" x14ac:dyDescent="0.4">
      <c r="C23" s="193"/>
      <c r="D23" s="258"/>
      <c r="E23" s="150"/>
      <c r="F23" s="201"/>
      <c r="O23" s="193"/>
      <c r="P23" s="258"/>
      <c r="Q23" s="150"/>
      <c r="R23" s="201"/>
    </row>
    <row r="24" spans="1:22" ht="22.5" customHeight="1" x14ac:dyDescent="0.4">
      <c r="C24" s="190"/>
      <c r="D24" s="158"/>
      <c r="E24" s="153"/>
      <c r="F24" s="191"/>
      <c r="O24" s="190"/>
      <c r="P24" s="158"/>
      <c r="Q24" s="153"/>
      <c r="R24" s="191"/>
    </row>
    <row r="25" spans="1:22" ht="22.5" customHeight="1" x14ac:dyDescent="0.4">
      <c r="B25" s="252">
        <f>'t6 (2000)'!D32</f>
        <v>373266</v>
      </c>
      <c r="C25" s="190"/>
      <c r="D25" s="156"/>
      <c r="E25" s="155"/>
      <c r="F25" s="259">
        <f>'t6 (2001)'!E32</f>
        <v>383003</v>
      </c>
      <c r="N25" s="252">
        <f>'t6 (2000)'!J32</f>
        <v>352612</v>
      </c>
      <c r="O25" s="190"/>
      <c r="P25" s="156"/>
      <c r="Q25" s="155"/>
      <c r="R25" s="259">
        <f>'t6 (2001)'!J32</f>
        <v>362469</v>
      </c>
    </row>
    <row r="26" spans="1:22" ht="22.5" customHeight="1" thickBot="1" x14ac:dyDescent="0.45">
      <c r="A26" s="157">
        <v>21</v>
      </c>
      <c r="B26" s="253"/>
      <c r="C26" s="192"/>
      <c r="D26" s="262">
        <f>'Divorces (2000-01)'!B9</f>
        <v>30</v>
      </c>
      <c r="E26" s="183"/>
      <c r="F26" s="261"/>
      <c r="M26" s="157">
        <v>21</v>
      </c>
      <c r="N26" s="253"/>
      <c r="O26" s="192"/>
      <c r="P26" s="262">
        <f>'Divorces (2000-01)'!D9</f>
        <v>203</v>
      </c>
      <c r="Q26" s="183"/>
      <c r="R26" s="261"/>
    </row>
    <row r="27" spans="1:22" ht="22.5" customHeight="1" x14ac:dyDescent="0.4">
      <c r="C27" s="193"/>
      <c r="D27" s="258"/>
      <c r="E27" s="180"/>
      <c r="F27" s="202"/>
      <c r="O27" s="193"/>
      <c r="P27" s="258"/>
      <c r="Q27" s="180"/>
      <c r="R27" s="202"/>
    </row>
    <row r="28" spans="1:22" ht="22.5" customHeight="1" x14ac:dyDescent="0.4">
      <c r="C28" s="190"/>
      <c r="D28" s="158"/>
      <c r="E28" s="179"/>
      <c r="F28" s="191" t="s">
        <v>352</v>
      </c>
      <c r="O28" s="190"/>
      <c r="P28" s="158"/>
      <c r="Q28" s="179"/>
      <c r="R28" s="191" t="s">
        <v>352</v>
      </c>
    </row>
    <row r="29" spans="1:22" ht="22.5" customHeight="1" x14ac:dyDescent="0.4">
      <c r="B29" s="255">
        <f>'t6 (2000)'!D31</f>
        <v>388540</v>
      </c>
      <c r="C29" s="190"/>
      <c r="D29" s="178"/>
      <c r="E29" s="155">
        <v>5</v>
      </c>
      <c r="F29" s="259">
        <f>'t6 (2001)'!E31</f>
        <v>408768</v>
      </c>
      <c r="N29" s="255">
        <f>'t6 (2000)'!J31</f>
        <v>369312</v>
      </c>
      <c r="O29" s="190"/>
      <c r="P29" s="178"/>
      <c r="Q29" s="155">
        <f>V15</f>
        <v>69</v>
      </c>
      <c r="R29" s="259">
        <f>'t6 (2001)'!J31</f>
        <v>389626</v>
      </c>
    </row>
    <row r="30" spans="1:22" ht="22.5" customHeight="1" thickBot="1" x14ac:dyDescent="0.45">
      <c r="A30" s="157">
        <v>20</v>
      </c>
      <c r="B30" s="256"/>
      <c r="C30" s="203"/>
      <c r="D30" s="257">
        <f>'Divorces (2000-01)'!B8</f>
        <v>6</v>
      </c>
      <c r="E30" s="187"/>
      <c r="F30" s="260"/>
      <c r="M30" s="157">
        <v>20</v>
      </c>
      <c r="N30" s="256"/>
      <c r="O30" s="203"/>
      <c r="P30" s="257">
        <f>'Divorces (2000-01)'!D8</f>
        <v>87</v>
      </c>
      <c r="Q30" s="187"/>
      <c r="R30" s="260"/>
    </row>
    <row r="31" spans="1:22" ht="22.5" customHeight="1" thickTop="1" x14ac:dyDescent="0.4">
      <c r="C31" s="204"/>
      <c r="D31" s="258"/>
      <c r="E31" s="180"/>
      <c r="F31" s="205"/>
      <c r="O31" s="204"/>
      <c r="P31" s="258"/>
      <c r="Q31" s="180"/>
      <c r="R31" s="205"/>
    </row>
    <row r="32" spans="1:22" ht="22.5" customHeight="1" x14ac:dyDescent="0.4">
      <c r="C32" s="181" t="s">
        <v>353</v>
      </c>
      <c r="D32" s="158"/>
      <c r="E32" s="179"/>
      <c r="F32" s="159"/>
      <c r="O32" s="181" t="s">
        <v>353</v>
      </c>
      <c r="P32" s="158"/>
      <c r="Q32" s="179"/>
      <c r="R32" s="159"/>
    </row>
    <row r="33" spans="1:18" ht="22.5" customHeight="1" x14ac:dyDescent="0.4">
      <c r="B33" s="255">
        <f>'t6 (2000)'!D30</f>
        <v>412703</v>
      </c>
      <c r="C33" s="181"/>
      <c r="D33" s="178"/>
      <c r="E33" s="155"/>
      <c r="F33" s="252">
        <f>'t6 (2001)'!E30</f>
        <v>413459</v>
      </c>
      <c r="N33" s="255">
        <f>'t6 (2000)'!J30</f>
        <v>394286</v>
      </c>
      <c r="O33" s="181"/>
      <c r="P33" s="178"/>
      <c r="Q33" s="155"/>
      <c r="R33" s="252">
        <f>'t6 (2001)'!J30</f>
        <v>393204</v>
      </c>
    </row>
    <row r="34" spans="1:18" ht="22.5" customHeight="1" x14ac:dyDescent="0.4">
      <c r="A34" s="157">
        <v>19</v>
      </c>
      <c r="B34" s="256"/>
      <c r="C34" s="182"/>
      <c r="D34" s="257">
        <f>'Divorces (2000-01)'!B7</f>
        <v>1</v>
      </c>
      <c r="E34" s="183"/>
      <c r="F34" s="253"/>
      <c r="M34" s="157">
        <v>19</v>
      </c>
      <c r="N34" s="256"/>
      <c r="O34" s="182"/>
      <c r="P34" s="257">
        <f>'Divorces (2000-01)'!D7</f>
        <v>54</v>
      </c>
      <c r="Q34" s="183"/>
      <c r="R34" s="253"/>
    </row>
    <row r="35" spans="1:18" ht="22.5" customHeight="1" x14ac:dyDescent="0.4">
      <c r="C35" s="176"/>
      <c r="D35" s="258"/>
      <c r="E35" s="150"/>
      <c r="F35" s="151"/>
      <c r="O35" s="176"/>
      <c r="P35" s="258"/>
      <c r="Q35" s="150"/>
      <c r="R35" s="151"/>
    </row>
    <row r="36" spans="1:18" ht="22.5" customHeight="1" x14ac:dyDescent="0.4">
      <c r="C36" s="152"/>
      <c r="D36" s="158"/>
      <c r="E36" s="153"/>
      <c r="F36" s="159"/>
      <c r="O36" s="152"/>
      <c r="P36" s="158"/>
      <c r="Q36" s="153"/>
      <c r="R36" s="159"/>
    </row>
    <row r="37" spans="1:18" ht="22.5" customHeight="1" x14ac:dyDescent="0.4">
      <c r="B37" s="252">
        <f>'t6 (2000)'!D29</f>
        <v>415280</v>
      </c>
      <c r="C37" s="152"/>
      <c r="D37" s="156"/>
      <c r="E37" s="155"/>
      <c r="F37" s="252">
        <f>'t6 (2001)'!E29</f>
        <v>409283</v>
      </c>
      <c r="N37" s="252">
        <f>'t6 (2000)'!J29</f>
        <v>395529</v>
      </c>
      <c r="O37" s="152"/>
      <c r="P37" s="156"/>
      <c r="Q37" s="155"/>
      <c r="R37" s="252">
        <f>'t6 (2001)'!J29</f>
        <v>390419</v>
      </c>
    </row>
    <row r="38" spans="1:18" ht="22.5" customHeight="1" x14ac:dyDescent="0.4">
      <c r="A38" s="157">
        <v>18</v>
      </c>
      <c r="B38" s="253"/>
      <c r="C38" s="154"/>
      <c r="D38" s="183"/>
      <c r="E38" s="183"/>
      <c r="F38" s="253"/>
      <c r="M38" s="157">
        <v>18</v>
      </c>
      <c r="N38" s="253"/>
      <c r="O38" s="154"/>
      <c r="P38" s="183"/>
      <c r="Q38" s="183"/>
      <c r="R38" s="253"/>
    </row>
    <row r="39" spans="1:18" ht="22.5" customHeight="1" x14ac:dyDescent="0.4">
      <c r="D39" s="160">
        <v>2000</v>
      </c>
      <c r="P39" s="160">
        <v>2000</v>
      </c>
    </row>
    <row r="40" spans="1:18" ht="22.5" customHeight="1" x14ac:dyDescent="0.4"/>
    <row r="41" spans="1:18" ht="22.5" customHeight="1" x14ac:dyDescent="0.4"/>
    <row r="42" spans="1:18" ht="22.5" customHeight="1" x14ac:dyDescent="0.4"/>
    <row r="43" spans="1:18" ht="22.5" customHeight="1" x14ac:dyDescent="0.4"/>
    <row r="44" spans="1:18" ht="22.5" customHeight="1" x14ac:dyDescent="0.4"/>
  </sheetData>
  <mergeCells count="52">
    <mergeCell ref="B37:B38"/>
    <mergeCell ref="F37:F38"/>
    <mergeCell ref="B33:B34"/>
    <mergeCell ref="F33:F34"/>
    <mergeCell ref="D18:D19"/>
    <mergeCell ref="D26:D27"/>
    <mergeCell ref="D22:D23"/>
    <mergeCell ref="B29:B30"/>
    <mergeCell ref="F29:F30"/>
    <mergeCell ref="B25:B26"/>
    <mergeCell ref="F25:F26"/>
    <mergeCell ref="B21:B22"/>
    <mergeCell ref="F21:F22"/>
    <mergeCell ref="B17:B18"/>
    <mergeCell ref="F17:F18"/>
    <mergeCell ref="D34:D35"/>
    <mergeCell ref="N33:N34"/>
    <mergeCell ref="R33:R34"/>
    <mergeCell ref="P34:P35"/>
    <mergeCell ref="N37:N38"/>
    <mergeCell ref="R37:R38"/>
    <mergeCell ref="P26:P27"/>
    <mergeCell ref="D10:D11"/>
    <mergeCell ref="N29:N30"/>
    <mergeCell ref="R29:R30"/>
    <mergeCell ref="P30:P31"/>
    <mergeCell ref="D14:D15"/>
    <mergeCell ref="F13:F14"/>
    <mergeCell ref="F9:F10"/>
    <mergeCell ref="D30:D31"/>
    <mergeCell ref="R13:R14"/>
    <mergeCell ref="R17:R18"/>
    <mergeCell ref="N21:N22"/>
    <mergeCell ref="R21:R22"/>
    <mergeCell ref="P22:P23"/>
    <mergeCell ref="N25:N26"/>
    <mergeCell ref="R25:R26"/>
    <mergeCell ref="B5:B6"/>
    <mergeCell ref="F5:F6"/>
    <mergeCell ref="D6:D7"/>
    <mergeCell ref="P14:P15"/>
    <mergeCell ref="N17:N18"/>
    <mergeCell ref="P18:P19"/>
    <mergeCell ref="B13:B14"/>
    <mergeCell ref="B9:B10"/>
    <mergeCell ref="N5:N6"/>
    <mergeCell ref="N13:N14"/>
    <mergeCell ref="R5:R6"/>
    <mergeCell ref="P6:P7"/>
    <mergeCell ref="N9:N10"/>
    <mergeCell ref="R9:R10"/>
    <mergeCell ref="P10:P1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topLeftCell="A13" workbookViewId="0">
      <selection activeCell="C29" sqref="C29"/>
    </sheetView>
  </sheetViews>
  <sheetFormatPr baseColWidth="10" defaultColWidth="11.36328125" defaultRowHeight="16" x14ac:dyDescent="0.45"/>
  <cols>
    <col min="1" max="1" width="11.26953125" style="162" customWidth="1"/>
    <col min="2" max="2" width="11.1796875" style="162" customWidth="1"/>
    <col min="3" max="16384" width="11.36328125" style="162"/>
  </cols>
  <sheetData>
    <row r="1" spans="2:3" x14ac:dyDescent="0.45">
      <c r="B1" s="161" t="s">
        <v>260</v>
      </c>
      <c r="C1" s="162" t="s">
        <v>259</v>
      </c>
    </row>
    <row r="3" spans="2:3" x14ac:dyDescent="0.45">
      <c r="B3" s="231" t="s">
        <v>1</v>
      </c>
    </row>
    <row r="5" spans="2:3" x14ac:dyDescent="0.45">
      <c r="B5" s="163" t="s">
        <v>278</v>
      </c>
    </row>
    <row r="7" spans="2:3" x14ac:dyDescent="0.45">
      <c r="B7" s="163" t="s">
        <v>231</v>
      </c>
    </row>
    <row r="9" spans="2:3" x14ac:dyDescent="0.45">
      <c r="B9" s="163" t="s">
        <v>256</v>
      </c>
    </row>
    <row r="11" spans="2:3" x14ac:dyDescent="0.45">
      <c r="B11" s="163" t="s">
        <v>327</v>
      </c>
    </row>
    <row r="13" spans="2:3" x14ac:dyDescent="0.45">
      <c r="B13" s="164" t="s">
        <v>279</v>
      </c>
    </row>
    <row r="14" spans="2:3" x14ac:dyDescent="0.45">
      <c r="C14" s="165" t="s">
        <v>280</v>
      </c>
    </row>
    <row r="15" spans="2:3" x14ac:dyDescent="0.45">
      <c r="C15" s="165" t="s">
        <v>281</v>
      </c>
    </row>
    <row r="16" spans="2:3" x14ac:dyDescent="0.45">
      <c r="C16" s="165" t="s">
        <v>282</v>
      </c>
    </row>
    <row r="17" spans="1:17" x14ac:dyDescent="0.45">
      <c r="C17" s="165" t="s">
        <v>283</v>
      </c>
    </row>
    <row r="19" spans="1:17" x14ac:dyDescent="0.45">
      <c r="B19" s="162" t="s">
        <v>380</v>
      </c>
      <c r="C19" s="166"/>
    </row>
    <row r="20" spans="1:17" x14ac:dyDescent="0.45">
      <c r="B20" s="162" t="s">
        <v>381</v>
      </c>
      <c r="C20" s="166"/>
    </row>
    <row r="21" spans="1:17" x14ac:dyDescent="0.45">
      <c r="B21" s="162" t="s">
        <v>382</v>
      </c>
      <c r="C21" s="166"/>
    </row>
    <row r="22" spans="1:17" x14ac:dyDescent="0.45">
      <c r="B22" s="162" t="s">
        <v>383</v>
      </c>
      <c r="C22" s="166"/>
    </row>
    <row r="24" spans="1:17" x14ac:dyDescent="0.45">
      <c r="B24" s="174" t="s">
        <v>384</v>
      </c>
      <c r="C24" s="166"/>
      <c r="D24" s="166"/>
      <c r="E24" s="166"/>
      <c r="F24" s="166"/>
      <c r="G24" s="166"/>
      <c r="J24" s="174" t="s">
        <v>385</v>
      </c>
      <c r="K24" s="166"/>
      <c r="L24" s="166"/>
      <c r="M24" s="166"/>
      <c r="N24" s="166"/>
      <c r="O24" s="166"/>
      <c r="P24" s="166"/>
    </row>
    <row r="25" spans="1:17" x14ac:dyDescent="0.45">
      <c r="B25" s="166"/>
      <c r="C25" s="166"/>
      <c r="D25" s="166"/>
      <c r="E25" s="166"/>
      <c r="F25" s="166"/>
      <c r="G25" s="166"/>
      <c r="J25" s="166"/>
      <c r="K25" s="166"/>
      <c r="L25" s="166"/>
      <c r="M25" s="166"/>
      <c r="N25" s="166"/>
      <c r="O25" s="166"/>
      <c r="P25" s="166"/>
    </row>
    <row r="26" spans="1:17" x14ac:dyDescent="0.45">
      <c r="B26" s="166"/>
      <c r="C26" s="166" t="s">
        <v>264</v>
      </c>
      <c r="D26" s="166"/>
      <c r="E26" s="166" t="s">
        <v>267</v>
      </c>
      <c r="F26" s="166"/>
      <c r="G26" s="166"/>
      <c r="J26" s="166"/>
      <c r="K26" s="166" t="s">
        <v>264</v>
      </c>
      <c r="L26" s="166"/>
      <c r="M26" s="166" t="s">
        <v>272</v>
      </c>
      <c r="N26" s="166"/>
      <c r="O26" s="166"/>
      <c r="P26" s="166"/>
    </row>
    <row r="27" spans="1:17" x14ac:dyDescent="0.45">
      <c r="B27" s="166"/>
      <c r="C27" s="166"/>
      <c r="D27" s="166"/>
      <c r="E27" s="166"/>
      <c r="F27" s="166"/>
      <c r="G27" s="166"/>
      <c r="J27" s="166"/>
      <c r="K27" s="166"/>
      <c r="L27" s="166"/>
      <c r="M27" s="166" t="s">
        <v>273</v>
      </c>
      <c r="N27" s="166"/>
      <c r="O27" s="166"/>
      <c r="P27" s="166"/>
    </row>
    <row r="28" spans="1:17" x14ac:dyDescent="0.45">
      <c r="A28" s="162" t="s">
        <v>341</v>
      </c>
      <c r="B28" s="166" t="s">
        <v>262</v>
      </c>
      <c r="C28" s="166" t="s">
        <v>265</v>
      </c>
      <c r="D28" s="166" t="s">
        <v>266</v>
      </c>
      <c r="E28" s="166" t="s">
        <v>265</v>
      </c>
      <c r="F28" s="166" t="s">
        <v>266</v>
      </c>
      <c r="G28" s="166"/>
      <c r="I28" s="175" t="s">
        <v>342</v>
      </c>
      <c r="J28" s="166" t="s">
        <v>271</v>
      </c>
      <c r="K28" s="166" t="s">
        <v>265</v>
      </c>
      <c r="L28" s="166" t="s">
        <v>266</v>
      </c>
      <c r="M28" s="166" t="s">
        <v>265</v>
      </c>
      <c r="N28" s="166" t="s">
        <v>266</v>
      </c>
      <c r="O28" s="166"/>
      <c r="P28" s="166"/>
    </row>
    <row r="29" spans="1:17" x14ac:dyDescent="0.45">
      <c r="A29" s="166">
        <f>2000-B29-1</f>
        <v>1938</v>
      </c>
      <c r="B29" s="166">
        <v>61</v>
      </c>
      <c r="C29" s="162">
        <f>SUMIFS('t73(2000)'!$C$15:$C$225,'t73(2000)'!$B$15:$B$225,B29)</f>
        <v>3238</v>
      </c>
      <c r="D29" s="173">
        <f>SUMIFS('t73(2000)'!$F$15:$F$225,'t73(2000)'!$B$15:$B$225,B29)</f>
        <v>1364</v>
      </c>
      <c r="E29" s="172">
        <f>'PopMoyenne 2000'!E72</f>
        <v>262666</v>
      </c>
      <c r="F29" s="172">
        <f>'PopMoyenne 2000'!J72</f>
        <v>279637</v>
      </c>
      <c r="I29" s="162">
        <f t="shared" ref="I29:I34" si="0">2000-J29</f>
        <v>62</v>
      </c>
      <c r="J29" s="166">
        <v>1938</v>
      </c>
      <c r="K29" s="166">
        <f>SUMIFS('t73(2000)'!$C$15:$C$225,'t73(2000)'!$A$15:$A$225,$J29)</f>
        <v>3374</v>
      </c>
      <c r="L29" s="172">
        <f>SUMIFS('t73(2000)'!$F$15:$F$225,'t73(2000)'!$A$15:$A$225,$J29)</f>
        <v>1460</v>
      </c>
      <c r="M29" s="173">
        <f>SUMIFS('t6 (2000)'!$D$11:$D$115,'t6 (2000)'!$B$11:$B$115,$O$29,'t6 (2000)'!$B$11:$B$115,$P$29)</f>
        <v>1540452</v>
      </c>
      <c r="N29" s="173">
        <f>SUMIFS('t6 (2000)'!$I$11:$I$115,'t6 (2000)'!$B$11:$B$115,$O$29,'t6 (2000)'!$B$11:$B$115,$P$29)</f>
        <v>1706162</v>
      </c>
      <c r="O29" s="166" t="s">
        <v>392</v>
      </c>
      <c r="P29" s="162" t="s">
        <v>393</v>
      </c>
    </row>
    <row r="30" spans="1:17" x14ac:dyDescent="0.45">
      <c r="A30" s="166">
        <f t="shared" ref="A30:A35" si="1">2000-B30-1</f>
        <v>1937</v>
      </c>
      <c r="B30" s="166">
        <v>62</v>
      </c>
      <c r="C30" s="162">
        <f>SUMIFS('t73(2000)'!$C$15:$C$225,'t73(2000)'!$B$15:$B$225,B30)</f>
        <v>3671</v>
      </c>
      <c r="D30" s="173">
        <f>SUMIFS('t73(2000)'!$F$15:$F$225,'t73(2000)'!$B$15:$B$225,B30)</f>
        <v>1580</v>
      </c>
      <c r="E30" s="172">
        <f>'PopMoyenne 2000'!E73</f>
        <v>258815</v>
      </c>
      <c r="F30" s="172">
        <f>'PopMoyenne 2000'!J73</f>
        <v>278786</v>
      </c>
      <c r="G30" s="166"/>
      <c r="I30" s="162">
        <f t="shared" si="0"/>
        <v>63</v>
      </c>
      <c r="J30" s="166">
        <v>1937</v>
      </c>
      <c r="K30" s="166">
        <f>SUMIFS('t73(2000)'!$C$15:$C$225,'t73(2000)'!$A$15:$A$225,$J30)</f>
        <v>3804</v>
      </c>
      <c r="L30" s="172">
        <f>SUMIFS('t73(2000)'!$F$15:$F$225,'t73(2000)'!$A$15:$A$225,$J30)</f>
        <v>1634</v>
      </c>
      <c r="M30" s="173">
        <f>SUMIFS('t6 (2001)'!$D$11:$D$115,'t6 (2001)'!$B$11:$B$115,$O30,'t6 (2001)'!$B$11:$B$115,$P30)</f>
        <v>1515582</v>
      </c>
      <c r="N30" s="173">
        <f>SUMIFS('t6 (2001)'!$I$11:$I$115,'t6 (2001)'!$B$11:$B$115,$O30,'t6 (2001)'!$B$11:$B$115,$P30)</f>
        <v>1695107</v>
      </c>
      <c r="O30" s="166" t="s">
        <v>394</v>
      </c>
      <c r="P30" s="162" t="s">
        <v>395</v>
      </c>
      <c r="Q30" s="162">
        <v>1695107</v>
      </c>
    </row>
    <row r="31" spans="1:17" x14ac:dyDescent="0.45">
      <c r="A31" s="166">
        <f t="shared" si="1"/>
        <v>1936</v>
      </c>
      <c r="B31" s="166">
        <v>63</v>
      </c>
      <c r="C31" s="162">
        <f>SUMIFS('t73(2000)'!$C$15:$C$225,'t73(2000)'!$B$15:$B$225,B31)</f>
        <v>3815</v>
      </c>
      <c r="D31" s="173">
        <f>SUMIFS('t73(2000)'!$F$15:$F$225,'t73(2000)'!$B$15:$B$225,B31)</f>
        <v>1630</v>
      </c>
      <c r="E31" s="172">
        <f>'PopMoyenne 2000'!E74</f>
        <v>257408</v>
      </c>
      <c r="F31" s="172">
        <f>'PopMoyenne 2000'!J74</f>
        <v>281025</v>
      </c>
      <c r="G31" s="166"/>
      <c r="I31" s="162">
        <f t="shared" si="0"/>
        <v>64</v>
      </c>
      <c r="J31" s="166">
        <v>1936</v>
      </c>
      <c r="K31" s="166">
        <f>SUMIFS('t73(2000)'!$C$15:$C$225,'t73(2000)'!$A$15:$A$225,$J31)</f>
        <v>3985</v>
      </c>
      <c r="L31" s="172">
        <f>SUMIFS('t73(2000)'!$F$15:$F$225,'t73(2000)'!$A$15:$A$225,$J31)</f>
        <v>1706</v>
      </c>
      <c r="M31" s="166"/>
      <c r="N31" s="166"/>
      <c r="O31" s="166"/>
    </row>
    <row r="32" spans="1:17" x14ac:dyDescent="0.45">
      <c r="A32" s="166">
        <f t="shared" si="1"/>
        <v>1935</v>
      </c>
      <c r="B32" s="166">
        <v>64</v>
      </c>
      <c r="C32" s="162">
        <f>SUMIFS('t73(2000)'!$C$15:$C$225,'t73(2000)'!$B$15:$B$225,B32)</f>
        <v>4161</v>
      </c>
      <c r="D32" s="173">
        <f>SUMIFS('t73(2000)'!$F$15:$F$225,'t73(2000)'!$B$15:$B$225,B32)</f>
        <v>1833</v>
      </c>
      <c r="E32" s="172">
        <f>'PopMoyenne 2000'!E75</f>
        <v>254114</v>
      </c>
      <c r="F32" s="172">
        <f>'PopMoyenne 2000'!J75</f>
        <v>282503</v>
      </c>
      <c r="G32" s="166"/>
      <c r="I32" s="162">
        <f t="shared" si="0"/>
        <v>65</v>
      </c>
      <c r="J32" s="166">
        <v>1935</v>
      </c>
      <c r="K32" s="166">
        <f>SUMIFS('t73(2000)'!$C$15:$C$225,'t73(2000)'!$A$15:$A$225,$J32)</f>
        <v>4238</v>
      </c>
      <c r="L32" s="172">
        <f>SUMIFS('t73(2000)'!$F$15:$F$225,'t73(2000)'!$A$15:$A$225,$J32)</f>
        <v>1864</v>
      </c>
      <c r="M32" s="166"/>
      <c r="N32" s="166"/>
      <c r="O32" s="166"/>
    </row>
    <row r="33" spans="1:16" x14ac:dyDescent="0.45">
      <c r="A33" s="166">
        <f t="shared" si="1"/>
        <v>1934</v>
      </c>
      <c r="B33" s="166">
        <v>65</v>
      </c>
      <c r="C33" s="162">
        <f>SUMIFS('t73(2000)'!$C$15:$C$225,'t73(2000)'!$B$15:$B$225,B33)</f>
        <v>4533</v>
      </c>
      <c r="D33" s="173">
        <f>SUMIFS('t73(2000)'!$F$15:$F$225,'t73(2000)'!$B$15:$B$225,B33)</f>
        <v>2027</v>
      </c>
      <c r="E33" s="172">
        <f>'PopMoyenne 2000'!E76</f>
        <v>253787</v>
      </c>
      <c r="F33" s="172">
        <f>'PopMoyenne 2000'!J76</f>
        <v>287295</v>
      </c>
      <c r="G33" s="166"/>
      <c r="I33" s="162">
        <f t="shared" si="0"/>
        <v>66</v>
      </c>
      <c r="J33" s="166">
        <v>1934</v>
      </c>
      <c r="K33" s="166">
        <f>SUMIFS('t73(2000)'!$C$15:$C$225,'t73(2000)'!$A$15:$A$225,$J33)</f>
        <v>4881</v>
      </c>
      <c r="L33" s="172">
        <f>SUMIFS('t73(2000)'!$F$15:$F$225,'t73(2000)'!$A$15:$A$225,$J33)</f>
        <v>2181</v>
      </c>
      <c r="M33" s="166"/>
      <c r="N33" s="166"/>
      <c r="O33" s="166"/>
    </row>
    <row r="34" spans="1:16" x14ac:dyDescent="0.45">
      <c r="A34" s="166">
        <f t="shared" si="1"/>
        <v>1933</v>
      </c>
      <c r="B34" s="166">
        <v>66</v>
      </c>
      <c r="C34" s="162">
        <f>SUMIFS('t73(2000)'!$C$15:$C$225,'t73(2000)'!$B$15:$B$225,B34)</f>
        <v>5042</v>
      </c>
      <c r="D34" s="173">
        <f>SUMIFS('t73(2000)'!$F$15:$F$225,'t73(2000)'!$B$15:$B$225,B34)</f>
        <v>2213</v>
      </c>
      <c r="E34" s="172">
        <f>'PopMoyenne 2000'!E77</f>
        <v>251298</v>
      </c>
      <c r="F34" s="172">
        <f>'PopMoyenne 2000'!J77</f>
        <v>289192</v>
      </c>
      <c r="G34" s="166"/>
      <c r="I34" s="162">
        <f t="shared" si="0"/>
        <v>67</v>
      </c>
      <c r="J34" s="166">
        <v>1933</v>
      </c>
      <c r="K34" s="166">
        <f>SUMIFS('t73(2000)'!$C$15:$C$225,'t73(2000)'!$A$15:$A$225,$J34)</f>
        <v>5072</v>
      </c>
      <c r="L34" s="172">
        <f>SUMIFS('t73(2000)'!$F$15:$F$225,'t73(2000)'!$A$15:$A$225,$J34)</f>
        <v>2325</v>
      </c>
      <c r="M34" s="166"/>
      <c r="N34" s="166"/>
      <c r="O34" s="166"/>
    </row>
    <row r="35" spans="1:16" x14ac:dyDescent="0.45">
      <c r="A35" s="166">
        <f t="shared" si="1"/>
        <v>1932</v>
      </c>
      <c r="B35" s="166">
        <v>67</v>
      </c>
      <c r="C35" s="162">
        <f>SUMIFS('t73(2000)'!$C$15:$C$225,'t73(2000)'!$B$15:$B$225,B35)</f>
        <v>5249</v>
      </c>
      <c r="D35" s="173">
        <f>SUMIFS('t73(2000)'!$F$15:$F$225,'t73(2000)'!$B$15:$B$225,B35)</f>
        <v>2440</v>
      </c>
      <c r="E35" s="172">
        <f>'PopMoyenne 2000'!E78</f>
        <v>248648</v>
      </c>
      <c r="F35" s="172">
        <f>'PopMoyenne 2000'!J78</f>
        <v>291563</v>
      </c>
      <c r="J35" s="166"/>
      <c r="K35" s="167"/>
      <c r="L35" s="167"/>
      <c r="M35" s="166"/>
      <c r="N35" s="166"/>
      <c r="O35" s="166"/>
      <c r="P35" s="166"/>
    </row>
    <row r="36" spans="1:16" x14ac:dyDescent="0.45">
      <c r="B36" s="166" t="s">
        <v>261</v>
      </c>
      <c r="C36" s="167">
        <f>SUM(C29:C35)</f>
        <v>29709</v>
      </c>
      <c r="D36" s="167">
        <f>SUM(D29:D35)</f>
        <v>13087</v>
      </c>
      <c r="E36" s="167">
        <f>SUM(E29:E35)</f>
        <v>1786736</v>
      </c>
      <c r="F36" s="167">
        <f>SUM(F29:F35)</f>
        <v>1990001</v>
      </c>
      <c r="G36" s="167"/>
      <c r="J36" s="166" t="s">
        <v>261</v>
      </c>
      <c r="K36" s="167">
        <f>SUM(K29:K34)</f>
        <v>25354</v>
      </c>
      <c r="L36" s="167">
        <f>SUM(L29:L34)</f>
        <v>11170</v>
      </c>
      <c r="M36" s="167">
        <f>0.5*SUM(M29:M35)</f>
        <v>1528017</v>
      </c>
      <c r="N36" s="167">
        <f>0.5*SUM(N29:N35)</f>
        <v>1700634.5</v>
      </c>
      <c r="O36" s="167">
        <f>M36+N36</f>
        <v>3228651.5</v>
      </c>
      <c r="P36" s="166"/>
    </row>
    <row r="37" spans="1:16" x14ac:dyDescent="0.45">
      <c r="B37" s="166" t="s">
        <v>268</v>
      </c>
      <c r="C37" s="166">
        <f>C36/E36</f>
        <v>1.6627526394498125E-2</v>
      </c>
      <c r="D37" s="166">
        <f>D36/F36</f>
        <v>6.5763786048348722E-3</v>
      </c>
      <c r="E37" s="232">
        <f>E36/(E36+F36)</f>
        <v>0.47308986566975675</v>
      </c>
      <c r="F37" s="232">
        <f>1-E37</f>
        <v>0.52691013433024325</v>
      </c>
      <c r="G37" s="166"/>
      <c r="J37" s="166" t="s">
        <v>268</v>
      </c>
      <c r="K37" s="166">
        <f>K36/M36</f>
        <v>1.6592747331999579E-2</v>
      </c>
      <c r="L37" s="166">
        <f>L36/N36</f>
        <v>6.5681367748331582E-3</v>
      </c>
      <c r="M37" s="166">
        <f>M36/O36</f>
        <v>0.47326786430805556</v>
      </c>
      <c r="N37" s="166">
        <f>N36/O36</f>
        <v>0.52673213569194444</v>
      </c>
      <c r="O37" s="166"/>
      <c r="P37" s="166"/>
    </row>
    <row r="38" spans="1:16" x14ac:dyDescent="0.45">
      <c r="B38" s="166" t="s">
        <v>269</v>
      </c>
      <c r="C38" s="166">
        <f>(C36+D36)/(E36+F36)</f>
        <v>1.1331474762473532E-2</v>
      </c>
      <c r="D38" s="166"/>
      <c r="E38" s="166"/>
      <c r="F38" s="166"/>
      <c r="G38" s="166"/>
      <c r="J38" s="166" t="s">
        <v>269</v>
      </c>
      <c r="K38" s="166">
        <f>(K36+L36)/(M36+N36)</f>
        <v>1.1312462803743296E-2</v>
      </c>
      <c r="L38" s="166"/>
      <c r="M38" s="166"/>
      <c r="N38" s="166"/>
      <c r="O38" s="166"/>
      <c r="P38" s="166"/>
    </row>
    <row r="39" spans="1:16" x14ac:dyDescent="0.45">
      <c r="B39" s="166" t="s">
        <v>270</v>
      </c>
      <c r="C39" s="166">
        <f>C37*E37+D37*F37</f>
        <v>1.1331474762473533E-2</v>
      </c>
      <c r="D39" s="166"/>
      <c r="E39" s="168"/>
      <c r="F39" s="166"/>
      <c r="G39" s="166"/>
      <c r="J39" s="166" t="s">
        <v>270</v>
      </c>
      <c r="K39" s="166">
        <f>K37*M37+L37*N37</f>
        <v>1.1312462803743296E-2</v>
      </c>
      <c r="L39" s="166"/>
      <c r="M39" s="166"/>
      <c r="N39" s="166"/>
      <c r="O39" s="166"/>
      <c r="P39" s="166"/>
    </row>
    <row r="40" spans="1:16" x14ac:dyDescent="0.45">
      <c r="E40" s="169"/>
    </row>
    <row r="43" spans="1:16" x14ac:dyDescent="0.45">
      <c r="B43" s="174" t="s">
        <v>386</v>
      </c>
      <c r="C43" s="166"/>
      <c r="D43" s="166"/>
      <c r="E43" s="166"/>
      <c r="F43" s="166"/>
      <c r="G43" s="166"/>
      <c r="J43" s="174" t="s">
        <v>387</v>
      </c>
    </row>
    <row r="44" spans="1:16" x14ac:dyDescent="0.45">
      <c r="B44" s="166"/>
      <c r="C44" s="166" t="s">
        <v>264</v>
      </c>
      <c r="D44" s="166"/>
      <c r="E44" s="166" t="s">
        <v>277</v>
      </c>
      <c r="F44" s="166"/>
      <c r="G44" s="166"/>
      <c r="K44" s="162" t="s">
        <v>331</v>
      </c>
      <c r="M44" s="162" t="s">
        <v>332</v>
      </c>
      <c r="O44" s="162" t="s">
        <v>333</v>
      </c>
    </row>
    <row r="45" spans="1:16" x14ac:dyDescent="0.45">
      <c r="B45" s="166" t="s">
        <v>6</v>
      </c>
      <c r="C45" s="166" t="s">
        <v>265</v>
      </c>
      <c r="D45" s="166" t="s">
        <v>266</v>
      </c>
      <c r="E45" s="166" t="s">
        <v>265</v>
      </c>
      <c r="F45" s="166" t="s">
        <v>266</v>
      </c>
      <c r="G45" s="166"/>
      <c r="K45" s="162" t="s">
        <v>265</v>
      </c>
      <c r="L45" s="162" t="s">
        <v>266</v>
      </c>
      <c r="M45" s="162" t="s">
        <v>265</v>
      </c>
      <c r="N45" s="162" t="s">
        <v>266</v>
      </c>
      <c r="O45" s="162" t="s">
        <v>265</v>
      </c>
      <c r="P45" s="162" t="s">
        <v>266</v>
      </c>
    </row>
    <row r="46" spans="1:16" x14ac:dyDescent="0.45">
      <c r="A46" s="162">
        <f>1933+67</f>
        <v>2000</v>
      </c>
      <c r="B46" s="166">
        <v>2000</v>
      </c>
      <c r="C46" s="167">
        <f>'t73(2000)'!C149</f>
        <v>2548</v>
      </c>
      <c r="D46" s="167">
        <f>'t73(2000)'!F149</f>
        <v>1203</v>
      </c>
      <c r="E46" s="166"/>
      <c r="F46" s="166"/>
      <c r="G46" s="166"/>
      <c r="J46" s="162" t="s">
        <v>334</v>
      </c>
      <c r="K46" s="173">
        <f>SUM('Divorces (2000-01)'!B9:B12)+'ex2.5(t2c)'!E29+'ex2.5(t2c)'!D12</f>
        <v>597</v>
      </c>
      <c r="L46" s="173">
        <f>SUM('Divorces (2000-01)'!D9:D12)+'ex2.5(t2c)'!V8+'ex2.5(t2c)'!V15</f>
        <v>2459</v>
      </c>
      <c r="M46" s="173">
        <f>SUM('t6 (2000)'!F31:F35)</f>
        <v>48450</v>
      </c>
      <c r="N46" s="173">
        <f>SUM('t6 (2000)'!K31:K35)</f>
        <v>156453</v>
      </c>
      <c r="O46" s="173">
        <f>SUM('t6 (2000)'!F31:F35)</f>
        <v>48450</v>
      </c>
      <c r="P46" s="173">
        <f>SUM('t6 (2001)'!K31:K35)</f>
        <v>145805</v>
      </c>
    </row>
    <row r="47" spans="1:16" x14ac:dyDescent="0.45">
      <c r="B47" s="166">
        <v>2001</v>
      </c>
      <c r="C47" s="167">
        <f>'t73 (2001)'!C150</f>
        <v>2416</v>
      </c>
      <c r="D47" s="167">
        <f>'t73 (2001)'!F150</f>
        <v>1198</v>
      </c>
      <c r="E47" s="166"/>
      <c r="F47" s="166"/>
      <c r="G47" s="166"/>
      <c r="J47" s="162" t="s">
        <v>335</v>
      </c>
      <c r="K47" s="233">
        <f>K46/M47</f>
        <v>1.2321981424148606E-2</v>
      </c>
      <c r="L47" s="233">
        <f>L46/N47</f>
        <v>1.6270867934016636E-2</v>
      </c>
      <c r="M47" s="173">
        <f>0.5*(M46+O46)</f>
        <v>48450</v>
      </c>
      <c r="N47" s="173">
        <f>0.5*(N46+P46)</f>
        <v>151129</v>
      </c>
      <c r="O47" s="173"/>
      <c r="P47" s="173"/>
    </row>
    <row r="48" spans="1:16" x14ac:dyDescent="0.45">
      <c r="B48" s="166"/>
      <c r="C48" s="167">
        <f>SUM(C46:C47)</f>
        <v>4964</v>
      </c>
      <c r="D48" s="167">
        <f>SUM(D46:D47)</f>
        <v>2401</v>
      </c>
      <c r="E48" s="166">
        <f>'t6 (2001)'!D78</f>
        <v>243382</v>
      </c>
      <c r="F48" s="166">
        <f>'t6 (2001)'!I78</f>
        <v>284630</v>
      </c>
      <c r="G48" s="166">
        <f>SUM(E48:F48)</f>
        <v>528012</v>
      </c>
      <c r="J48" s="162" t="s">
        <v>365</v>
      </c>
      <c r="K48" s="170">
        <f>K47*1000</f>
        <v>12.321981424148605</v>
      </c>
      <c r="L48" s="170">
        <f>L47*1000</f>
        <v>16.270867934016636</v>
      </c>
    </row>
    <row r="49" spans="2:16" x14ac:dyDescent="0.45">
      <c r="B49" s="166" t="s">
        <v>268</v>
      </c>
      <c r="C49" s="166">
        <f>C48/E48</f>
        <v>2.0395920815836834E-2</v>
      </c>
      <c r="D49" s="166">
        <f>D48/F48</f>
        <v>8.4355127709658147E-3</v>
      </c>
      <c r="E49" s="166">
        <f>E48/G48</f>
        <v>0.46094028166026529</v>
      </c>
      <c r="F49" s="166">
        <f>F48/G48</f>
        <v>0.53905971833973465</v>
      </c>
      <c r="G49" s="166"/>
      <c r="K49" s="175" t="s">
        <v>364</v>
      </c>
      <c r="L49" s="170">
        <f>L48/K48</f>
        <v>1.3204749604742145</v>
      </c>
    </row>
    <row r="50" spans="2:16" x14ac:dyDescent="0.45">
      <c r="B50" s="166" t="s">
        <v>269</v>
      </c>
      <c r="C50" s="166">
        <f>(C48+D48)/(E48+F48)</f>
        <v>1.3948546623940366E-2</v>
      </c>
      <c r="D50" s="166"/>
      <c r="E50" s="166"/>
      <c r="F50" s="166"/>
      <c r="G50" s="166"/>
      <c r="J50" s="162" t="s">
        <v>336</v>
      </c>
      <c r="K50" s="162">
        <f>2*K46/(M50+O50)</f>
        <v>3.1701914912485193E-4</v>
      </c>
      <c r="L50" s="162">
        <f>2*L46/(N50+P50)</f>
        <v>1.3318417139432561E-3</v>
      </c>
      <c r="M50" s="173">
        <f>SUM('t6 (2000)'!D31:D35)</f>
        <v>1866137</v>
      </c>
      <c r="N50" s="173">
        <f>SUM('t6 (2000)'!I31:I35)</f>
        <v>1831363</v>
      </c>
      <c r="O50" s="162">
        <f>SUM('t6 (2001)'!D31:D35)</f>
        <v>1900197</v>
      </c>
      <c r="P50" s="162">
        <f>SUM('t6 (2001)'!I31:I35)</f>
        <v>1861268</v>
      </c>
    </row>
    <row r="51" spans="2:16" x14ac:dyDescent="0.45">
      <c r="B51" s="166" t="s">
        <v>270</v>
      </c>
      <c r="C51" s="166">
        <f>C49*E49+D49*F49</f>
        <v>1.3948546623940364E-2</v>
      </c>
      <c r="D51" s="166"/>
      <c r="E51" s="166"/>
      <c r="F51" s="166"/>
      <c r="G51" s="166"/>
      <c r="J51" s="162" t="s">
        <v>365</v>
      </c>
      <c r="K51" s="171">
        <f>K50*1000</f>
        <v>0.31701914912485191</v>
      </c>
      <c r="L51" s="171">
        <f>L50*1000</f>
        <v>1.3318417139432561</v>
      </c>
    </row>
    <row r="52" spans="2:16" x14ac:dyDescent="0.45">
      <c r="B52" s="166"/>
      <c r="C52" s="166"/>
      <c r="D52" s="166"/>
      <c r="E52" s="166"/>
      <c r="F52" s="166"/>
      <c r="G52" s="166"/>
      <c r="K52" s="175" t="s">
        <v>364</v>
      </c>
      <c r="L52" s="170">
        <f>L51/K51</f>
        <v>4.2011396397343042</v>
      </c>
    </row>
    <row r="54" spans="2:16" x14ac:dyDescent="0.45">
      <c r="B54" s="162" t="s">
        <v>328</v>
      </c>
      <c r="C54" s="166" t="s">
        <v>265</v>
      </c>
      <c r="D54" s="166" t="s">
        <v>266</v>
      </c>
      <c r="E54" s="166" t="s">
        <v>269</v>
      </c>
    </row>
    <row r="55" spans="2:16" x14ac:dyDescent="0.45">
      <c r="B55" s="166" t="s">
        <v>338</v>
      </c>
      <c r="C55" s="171">
        <f>C37*1000</f>
        <v>16.627526394498126</v>
      </c>
      <c r="D55" s="171">
        <f>D37*1000</f>
        <v>6.576378604834872</v>
      </c>
      <c r="E55" s="171">
        <f>C38*1000</f>
        <v>11.331474762473531</v>
      </c>
    </row>
    <row r="56" spans="2:16" x14ac:dyDescent="0.45">
      <c r="D56" s="166" t="s">
        <v>270</v>
      </c>
      <c r="E56" s="171">
        <f>C39*1000</f>
        <v>11.331474762473533</v>
      </c>
    </row>
    <row r="57" spans="2:16" x14ac:dyDescent="0.45">
      <c r="B57" s="162" t="s">
        <v>329</v>
      </c>
      <c r="C57" s="166" t="s">
        <v>265</v>
      </c>
      <c r="D57" s="166" t="s">
        <v>266</v>
      </c>
      <c r="E57" s="166" t="s">
        <v>269</v>
      </c>
    </row>
    <row r="58" spans="2:16" x14ac:dyDescent="0.45">
      <c r="B58" s="166" t="s">
        <v>338</v>
      </c>
      <c r="C58" s="171">
        <f>K37*1000</f>
        <v>16.592747331999579</v>
      </c>
      <c r="D58" s="171">
        <f>L37*1000</f>
        <v>6.5681367748331585</v>
      </c>
      <c r="E58" s="171">
        <f>K38*1000</f>
        <v>11.312462803743296</v>
      </c>
    </row>
    <row r="59" spans="2:16" x14ac:dyDescent="0.45">
      <c r="E59" s="171">
        <f>K39*1000</f>
        <v>11.312462803743296</v>
      </c>
    </row>
    <row r="60" spans="2:16" x14ac:dyDescent="0.45">
      <c r="B60" s="162" t="s">
        <v>330</v>
      </c>
      <c r="C60" s="166" t="s">
        <v>265</v>
      </c>
      <c r="D60" s="166" t="s">
        <v>266</v>
      </c>
      <c r="E60" s="166" t="s">
        <v>269</v>
      </c>
    </row>
    <row r="61" spans="2:16" x14ac:dyDescent="0.45">
      <c r="B61" s="166" t="s">
        <v>338</v>
      </c>
      <c r="C61" s="171">
        <f>C49*1000</f>
        <v>20.395920815836835</v>
      </c>
      <c r="D61" s="171">
        <f>D49*1000</f>
        <v>8.4355127709658149</v>
      </c>
      <c r="E61" s="171">
        <f>C50*1000</f>
        <v>13.948546623940366</v>
      </c>
    </row>
    <row r="62" spans="2:16" x14ac:dyDescent="0.45">
      <c r="E62" s="171">
        <f>C51*1000</f>
        <v>13.948546623940365</v>
      </c>
    </row>
    <row r="63" spans="2:16" x14ac:dyDescent="0.45">
      <c r="B63" s="162" t="s">
        <v>337</v>
      </c>
      <c r="C63" s="166" t="s">
        <v>265</v>
      </c>
      <c r="D63" s="166" t="s">
        <v>266</v>
      </c>
    </row>
    <row r="64" spans="2:16" x14ac:dyDescent="0.45">
      <c r="B64" s="166" t="s">
        <v>339</v>
      </c>
      <c r="C64" s="171">
        <f>K48</f>
        <v>12.321981424148605</v>
      </c>
      <c r="D64" s="171">
        <f>L48</f>
        <v>16.270867934016636</v>
      </c>
    </row>
    <row r="65" spans="2:4" x14ac:dyDescent="0.45">
      <c r="B65" s="166" t="s">
        <v>340</v>
      </c>
      <c r="C65" s="171">
        <f>K51</f>
        <v>0.31701914912485191</v>
      </c>
      <c r="D65" s="171">
        <f>L51</f>
        <v>1.3318417139432561</v>
      </c>
    </row>
    <row r="67" spans="2:4" x14ac:dyDescent="0.45">
      <c r="C67" s="162">
        <f>C64*5</f>
        <v>61.609907120743024</v>
      </c>
      <c r="D67" s="162">
        <f>D64*5</f>
        <v>81.354339670083178</v>
      </c>
    </row>
    <row r="68" spans="2:4" x14ac:dyDescent="0.45">
      <c r="C68" s="162">
        <f>1000/C67</f>
        <v>16.231155778894475</v>
      </c>
    </row>
  </sheetData>
  <phoneticPr fontId="3" type="noConversion"/>
  <hyperlinks>
    <hyperlink ref="B3" location="'t73(2000)'!A1" display="TABLEAU 73 - DECES PAR SEXE, ANNEE DE NAISSANCE ET AGE EN ANNEES REVOLUES EN 2000" xr:uid="{00000000-0004-0000-0100-000000000000}"/>
    <hyperlink ref="B7" location="'t6(2000)'!A1" display="TABLEAU 6 - POPULATION TOTALE PAR SEXE, AGE ET ETAT MATRIMONIAL AU 1ER JANVIER 2000 " xr:uid="{00000000-0004-0000-0100-000001000000}"/>
    <hyperlink ref="B9" location="'t6 (2001)'!A1" display="TABLEAU 6 - POPULATION TOTALE PAR SEXE, AGE ET ETAT MATRIMONIAL AU 1ER JANVIER 2001 " xr:uid="{00000000-0004-0000-0100-000002000000}"/>
    <hyperlink ref="B1" r:id="rId1" xr:uid="{00000000-0004-0000-0100-000003000000}"/>
    <hyperlink ref="B5" location="'t73 (2001)'!A1" display="TABLEAU 73 - DECES PAR SEXE, ANNEE DE NAISSANCE ET AGE EN ANNEES REVOLUES EN 2001" xr:uid="{00000000-0004-0000-0100-000004000000}"/>
    <hyperlink ref="B11" location="'Divorces (2000-01)'!A1" display="TABLEAU 28 - DIVORCES PRONONCES PAR SEXE ET AGE EN 2000 et 2001" xr:uid="{00000000-0004-0000-0100-000005000000}"/>
  </hyperlinks>
  <pageMargins left="0.78740157499999996" right="0.78740157499999996" top="0.984251969" bottom="0.984251969" header="0.4921259845" footer="0.4921259845"/>
  <pageSetup paperSize="9" orientation="portrait" horizontalDpi="0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233"/>
  <sheetViews>
    <sheetView zoomScaleNormal="75" zoomScaleSheetLayoutView="100" workbookViewId="0">
      <pane xSplit="2" ySplit="13" topLeftCell="C15" activePane="bottomRight" state="frozen"/>
      <selection pane="topRight" activeCell="C1" sqref="C1"/>
      <selection pane="bottomLeft" activeCell="A13" sqref="A13"/>
      <selection pane="bottomRight" activeCell="A138" sqref="A138:C139"/>
    </sheetView>
  </sheetViews>
  <sheetFormatPr baseColWidth="10" defaultColWidth="11.36328125" defaultRowHeight="12.5" x14ac:dyDescent="0.25"/>
  <cols>
    <col min="1" max="1" width="12.26953125" style="1" customWidth="1"/>
    <col min="2" max="2" width="13.7265625" style="1" customWidth="1"/>
    <col min="3" max="3" width="8.1796875" style="1" customWidth="1"/>
    <col min="4" max="4" width="9.81640625" style="1" customWidth="1"/>
    <col min="5" max="5" width="6.1796875" style="1" customWidth="1"/>
    <col min="6" max="6" width="8.1796875" style="1" customWidth="1"/>
    <col min="7" max="7" width="9.81640625" style="1" customWidth="1"/>
    <col min="8" max="8" width="7.1796875" style="1" customWidth="1"/>
    <col min="9" max="16384" width="11.36328125" style="1"/>
  </cols>
  <sheetData>
    <row r="1" spans="1:9" x14ac:dyDescent="0.25">
      <c r="A1" s="95" t="s">
        <v>258</v>
      </c>
    </row>
    <row r="2" spans="1:9" ht="17.25" customHeight="1" x14ac:dyDescent="0.25">
      <c r="A2" s="242" t="s">
        <v>0</v>
      </c>
      <c r="B2" s="242"/>
      <c r="C2" s="242"/>
      <c r="D2" s="242"/>
      <c r="E2" s="242"/>
      <c r="F2" s="242"/>
      <c r="G2" s="242"/>
      <c r="H2" s="242"/>
      <c r="I2" s="242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4"/>
      <c r="B5" s="4"/>
      <c r="C5" s="5"/>
      <c r="D5" s="5"/>
      <c r="E5" s="6"/>
      <c r="F5" s="5"/>
      <c r="G5" s="5"/>
      <c r="H5" s="6"/>
    </row>
    <row r="6" spans="1:9" x14ac:dyDescent="0.25">
      <c r="A6" s="7"/>
      <c r="B6" s="8"/>
      <c r="C6" s="9" t="s">
        <v>3</v>
      </c>
      <c r="D6" s="9"/>
      <c r="E6" s="10"/>
      <c r="F6" s="9" t="s">
        <v>4</v>
      </c>
      <c r="G6" s="9"/>
      <c r="H6" s="10"/>
    </row>
    <row r="7" spans="1:9" x14ac:dyDescent="0.25">
      <c r="A7" s="8"/>
      <c r="B7" s="7" t="s">
        <v>5</v>
      </c>
      <c r="C7" s="11"/>
      <c r="D7" s="12"/>
      <c r="E7" s="13"/>
      <c r="F7" s="11"/>
      <c r="G7" s="12"/>
      <c r="H7" s="13"/>
    </row>
    <row r="8" spans="1:9" x14ac:dyDescent="0.25">
      <c r="A8" s="7" t="s">
        <v>6</v>
      </c>
      <c r="B8" s="7" t="s">
        <v>7</v>
      </c>
      <c r="C8" s="14"/>
      <c r="D8" s="9"/>
      <c r="E8" s="9"/>
      <c r="F8" s="14"/>
      <c r="G8" s="9"/>
      <c r="H8" s="15"/>
    </row>
    <row r="9" spans="1:9" x14ac:dyDescent="0.25">
      <c r="A9" s="7" t="s">
        <v>8</v>
      </c>
      <c r="B9" s="7" t="s">
        <v>9</v>
      </c>
      <c r="C9" s="8"/>
      <c r="D9" s="9" t="s">
        <v>10</v>
      </c>
      <c r="E9" s="9"/>
      <c r="F9" s="8"/>
      <c r="G9" s="9" t="s">
        <v>10</v>
      </c>
      <c r="H9" s="10"/>
    </row>
    <row r="10" spans="1:9" x14ac:dyDescent="0.25">
      <c r="A10" s="7" t="s">
        <v>11</v>
      </c>
      <c r="B10" s="7" t="s">
        <v>12</v>
      </c>
      <c r="C10" s="7" t="s">
        <v>13</v>
      </c>
      <c r="D10" s="12"/>
      <c r="E10" s="12"/>
      <c r="F10" s="7" t="s">
        <v>13</v>
      </c>
      <c r="G10" s="12"/>
      <c r="H10" s="13"/>
    </row>
    <row r="11" spans="1:9" x14ac:dyDescent="0.25">
      <c r="A11" s="7"/>
      <c r="B11" s="7"/>
      <c r="C11" s="7"/>
      <c r="D11" s="15"/>
      <c r="E11" s="16"/>
      <c r="F11" s="7"/>
      <c r="G11" s="15"/>
      <c r="H11" s="17"/>
    </row>
    <row r="12" spans="1:9" x14ac:dyDescent="0.25">
      <c r="A12" s="8"/>
      <c r="B12" s="8"/>
      <c r="C12" s="8"/>
      <c r="D12" s="18" t="s">
        <v>14</v>
      </c>
      <c r="E12" s="19" t="s">
        <v>5</v>
      </c>
      <c r="F12" s="8"/>
      <c r="G12" s="18" t="s">
        <v>14</v>
      </c>
      <c r="H12" s="7" t="s">
        <v>5</v>
      </c>
    </row>
    <row r="13" spans="1:9" x14ac:dyDescent="0.25">
      <c r="A13" s="20"/>
      <c r="B13" s="21"/>
      <c r="C13" s="21"/>
      <c r="D13" s="22"/>
      <c r="E13" s="23"/>
      <c r="F13" s="21"/>
      <c r="G13" s="22"/>
      <c r="H13" s="21"/>
    </row>
    <row r="14" spans="1:9" x14ac:dyDescent="0.25">
      <c r="A14" s="24"/>
      <c r="B14" s="24"/>
    </row>
    <row r="15" spans="1:9" x14ac:dyDescent="0.25">
      <c r="A15" s="25" t="s">
        <v>15</v>
      </c>
      <c r="B15" s="25" t="s">
        <v>16</v>
      </c>
      <c r="C15" s="26">
        <v>1724</v>
      </c>
      <c r="D15" s="26">
        <v>1724</v>
      </c>
      <c r="E15" s="26" t="s">
        <v>17</v>
      </c>
      <c r="F15" s="26">
        <v>1235</v>
      </c>
      <c r="G15" s="26">
        <v>1235</v>
      </c>
      <c r="H15" s="26" t="s">
        <v>17</v>
      </c>
    </row>
    <row r="16" spans="1:9" x14ac:dyDescent="0.25">
      <c r="A16" s="25" t="s">
        <v>18</v>
      </c>
      <c r="B16" s="25" t="s">
        <v>16</v>
      </c>
      <c r="C16" s="26">
        <v>268</v>
      </c>
      <c r="D16" s="26" t="s">
        <v>17</v>
      </c>
      <c r="E16" s="26">
        <v>1992</v>
      </c>
      <c r="F16" s="26">
        <v>190</v>
      </c>
      <c r="G16" s="26" t="s">
        <v>17</v>
      </c>
      <c r="H16" s="26">
        <v>1425</v>
      </c>
    </row>
    <row r="17" spans="1:8" x14ac:dyDescent="0.25">
      <c r="A17" s="25" t="s">
        <v>18</v>
      </c>
      <c r="B17" s="25" t="s">
        <v>19</v>
      </c>
      <c r="C17" s="26">
        <v>76</v>
      </c>
      <c r="D17" s="26">
        <v>344</v>
      </c>
      <c r="E17" s="26" t="s">
        <v>17</v>
      </c>
      <c r="F17" s="26">
        <v>80</v>
      </c>
      <c r="G17" s="26">
        <v>270</v>
      </c>
      <c r="H17" s="26" t="s">
        <v>17</v>
      </c>
    </row>
    <row r="18" spans="1:8" x14ac:dyDescent="0.25">
      <c r="A18" s="25" t="s">
        <v>20</v>
      </c>
      <c r="B18" s="25" t="s">
        <v>19</v>
      </c>
      <c r="C18" s="26">
        <v>82</v>
      </c>
      <c r="D18" s="26" t="s">
        <v>17</v>
      </c>
      <c r="E18" s="26">
        <v>158</v>
      </c>
      <c r="F18" s="26">
        <v>69</v>
      </c>
      <c r="G18" s="26" t="s">
        <v>17</v>
      </c>
      <c r="H18" s="26">
        <v>149</v>
      </c>
    </row>
    <row r="19" spans="1:8" x14ac:dyDescent="0.25">
      <c r="A19" s="25" t="s">
        <v>20</v>
      </c>
      <c r="B19" s="25" t="s">
        <v>21</v>
      </c>
      <c r="C19" s="26">
        <v>55</v>
      </c>
      <c r="D19" s="26">
        <v>137</v>
      </c>
      <c r="E19" s="26" t="s">
        <v>17</v>
      </c>
      <c r="F19" s="26">
        <v>33</v>
      </c>
      <c r="G19" s="26">
        <v>102</v>
      </c>
      <c r="H19" s="26" t="s">
        <v>17</v>
      </c>
    </row>
    <row r="20" spans="1:8" x14ac:dyDescent="0.25">
      <c r="A20" s="25" t="s">
        <v>22</v>
      </c>
      <c r="B20" s="25" t="s">
        <v>21</v>
      </c>
      <c r="C20" s="26">
        <v>41</v>
      </c>
      <c r="D20" s="26" t="s">
        <v>17</v>
      </c>
      <c r="E20" s="26">
        <v>96</v>
      </c>
      <c r="F20" s="26">
        <v>36</v>
      </c>
      <c r="G20" s="26" t="s">
        <v>17</v>
      </c>
      <c r="H20" s="26">
        <v>69</v>
      </c>
    </row>
    <row r="21" spans="1:8" x14ac:dyDescent="0.25">
      <c r="A21" s="25" t="s">
        <v>22</v>
      </c>
      <c r="B21" s="25" t="s">
        <v>23</v>
      </c>
      <c r="C21" s="26">
        <v>43</v>
      </c>
      <c r="D21" s="26">
        <v>84</v>
      </c>
      <c r="E21" s="26" t="s">
        <v>17</v>
      </c>
      <c r="F21" s="26">
        <v>33</v>
      </c>
      <c r="G21" s="26">
        <v>69</v>
      </c>
      <c r="H21" s="26" t="s">
        <v>17</v>
      </c>
    </row>
    <row r="22" spans="1:8" x14ac:dyDescent="0.25">
      <c r="A22" s="25" t="s">
        <v>24</v>
      </c>
      <c r="B22" s="25" t="s">
        <v>23</v>
      </c>
      <c r="C22" s="26">
        <v>39</v>
      </c>
      <c r="D22" s="26" t="s">
        <v>17</v>
      </c>
      <c r="E22" s="26">
        <v>82</v>
      </c>
      <c r="F22" s="26">
        <v>24</v>
      </c>
      <c r="G22" s="26" t="s">
        <v>17</v>
      </c>
      <c r="H22" s="26">
        <v>57</v>
      </c>
    </row>
    <row r="23" spans="1:8" x14ac:dyDescent="0.25">
      <c r="A23" s="25" t="s">
        <v>24</v>
      </c>
      <c r="B23" s="25" t="s">
        <v>25</v>
      </c>
      <c r="C23" s="26">
        <v>30</v>
      </c>
      <c r="D23" s="26">
        <v>69</v>
      </c>
      <c r="E23" s="26" t="s">
        <v>17</v>
      </c>
      <c r="F23" s="26">
        <v>24</v>
      </c>
      <c r="G23" s="26">
        <v>48</v>
      </c>
      <c r="H23" s="26" t="s">
        <v>17</v>
      </c>
    </row>
    <row r="24" spans="1:8" x14ac:dyDescent="0.25">
      <c r="A24" s="25" t="s">
        <v>26</v>
      </c>
      <c r="B24" s="25" t="s">
        <v>25</v>
      </c>
      <c r="C24" s="26">
        <v>35</v>
      </c>
      <c r="D24" s="26" t="s">
        <v>17</v>
      </c>
      <c r="E24" s="26">
        <v>65</v>
      </c>
      <c r="F24" s="26">
        <v>22</v>
      </c>
      <c r="G24" s="26" t="s">
        <v>17</v>
      </c>
      <c r="H24" s="26">
        <v>46</v>
      </c>
    </row>
    <row r="25" spans="1:8" x14ac:dyDescent="0.25">
      <c r="A25" s="25" t="s">
        <v>26</v>
      </c>
      <c r="B25" s="25" t="s">
        <v>27</v>
      </c>
      <c r="C25" s="26">
        <v>28</v>
      </c>
      <c r="D25" s="26">
        <v>63</v>
      </c>
      <c r="E25" s="26" t="s">
        <v>17</v>
      </c>
      <c r="F25" s="26">
        <v>18</v>
      </c>
      <c r="G25" s="26">
        <v>40</v>
      </c>
      <c r="H25" s="26" t="s">
        <v>17</v>
      </c>
    </row>
    <row r="26" spans="1:8" x14ac:dyDescent="0.25">
      <c r="A26" s="25" t="s">
        <v>28</v>
      </c>
      <c r="B26" s="25" t="s">
        <v>27</v>
      </c>
      <c r="C26" s="26">
        <v>28</v>
      </c>
      <c r="D26" s="26" t="s">
        <v>17</v>
      </c>
      <c r="E26" s="26">
        <v>56</v>
      </c>
      <c r="F26" s="26">
        <v>17</v>
      </c>
      <c r="G26" s="26" t="s">
        <v>17</v>
      </c>
      <c r="H26" s="26">
        <v>35</v>
      </c>
    </row>
    <row r="27" spans="1:8" x14ac:dyDescent="0.25">
      <c r="A27" s="25" t="s">
        <v>28</v>
      </c>
      <c r="B27" s="25" t="s">
        <v>29</v>
      </c>
      <c r="C27" s="26">
        <v>27</v>
      </c>
      <c r="D27" s="26">
        <v>55</v>
      </c>
      <c r="E27" s="26" t="s">
        <v>17</v>
      </c>
      <c r="F27" s="26">
        <v>20</v>
      </c>
      <c r="G27" s="26">
        <v>37</v>
      </c>
      <c r="H27" s="26" t="s">
        <v>17</v>
      </c>
    </row>
    <row r="28" spans="1:8" x14ac:dyDescent="0.25">
      <c r="A28" s="25" t="s">
        <v>30</v>
      </c>
      <c r="B28" s="25" t="s">
        <v>29</v>
      </c>
      <c r="C28" s="26">
        <v>22</v>
      </c>
      <c r="D28" s="26" t="s">
        <v>17</v>
      </c>
      <c r="E28" s="26">
        <v>49</v>
      </c>
      <c r="F28" s="26">
        <v>20</v>
      </c>
      <c r="G28" s="26" t="s">
        <v>17</v>
      </c>
      <c r="H28" s="26">
        <v>40</v>
      </c>
    </row>
    <row r="29" spans="1:8" x14ac:dyDescent="0.25">
      <c r="A29" s="25" t="s">
        <v>30</v>
      </c>
      <c r="B29" s="25" t="s">
        <v>31</v>
      </c>
      <c r="C29" s="26">
        <v>29</v>
      </c>
      <c r="D29" s="26">
        <v>51</v>
      </c>
      <c r="E29" s="26" t="s">
        <v>17</v>
      </c>
      <c r="F29" s="26">
        <v>23</v>
      </c>
      <c r="G29" s="26">
        <v>43</v>
      </c>
      <c r="H29" s="26" t="s">
        <v>17</v>
      </c>
    </row>
    <row r="30" spans="1:8" x14ac:dyDescent="0.25">
      <c r="A30" s="25" t="s">
        <v>32</v>
      </c>
      <c r="B30" s="25" t="s">
        <v>31</v>
      </c>
      <c r="C30" s="26">
        <v>28</v>
      </c>
      <c r="D30" s="26" t="s">
        <v>17</v>
      </c>
      <c r="E30" s="26">
        <v>57</v>
      </c>
      <c r="F30" s="26">
        <v>12</v>
      </c>
      <c r="G30" s="26" t="s">
        <v>17</v>
      </c>
      <c r="H30" s="26">
        <v>35</v>
      </c>
    </row>
    <row r="31" spans="1:8" x14ac:dyDescent="0.25">
      <c r="A31" s="25" t="s">
        <v>32</v>
      </c>
      <c r="B31" s="25" t="s">
        <v>33</v>
      </c>
      <c r="C31" s="26">
        <v>23</v>
      </c>
      <c r="D31" s="26">
        <v>51</v>
      </c>
      <c r="E31" s="26" t="s">
        <v>17</v>
      </c>
      <c r="F31" s="26">
        <v>21</v>
      </c>
      <c r="G31" s="26">
        <v>33</v>
      </c>
      <c r="H31" s="26" t="s">
        <v>17</v>
      </c>
    </row>
    <row r="32" spans="1:8" x14ac:dyDescent="0.25">
      <c r="A32" s="25" t="s">
        <v>34</v>
      </c>
      <c r="B32" s="25" t="s">
        <v>33</v>
      </c>
      <c r="C32" s="26">
        <v>27</v>
      </c>
      <c r="D32" s="26" t="s">
        <v>17</v>
      </c>
      <c r="E32" s="26">
        <v>50</v>
      </c>
      <c r="F32" s="26">
        <v>16</v>
      </c>
      <c r="G32" s="26" t="s">
        <v>17</v>
      </c>
      <c r="H32" s="26">
        <v>37</v>
      </c>
    </row>
    <row r="33" spans="1:8" x14ac:dyDescent="0.25">
      <c r="A33" s="25" t="s">
        <v>34</v>
      </c>
      <c r="B33" s="25" t="s">
        <v>35</v>
      </c>
      <c r="C33" s="26">
        <v>25</v>
      </c>
      <c r="D33" s="26">
        <v>52</v>
      </c>
      <c r="E33" s="26" t="s">
        <v>17</v>
      </c>
      <c r="F33" s="26">
        <v>22</v>
      </c>
      <c r="G33" s="26">
        <v>38</v>
      </c>
      <c r="H33" s="26" t="s">
        <v>17</v>
      </c>
    </row>
    <row r="34" spans="1:8" x14ac:dyDescent="0.25">
      <c r="A34" s="25" t="s">
        <v>36</v>
      </c>
      <c r="B34" s="25" t="s">
        <v>35</v>
      </c>
      <c r="C34" s="26">
        <v>30</v>
      </c>
      <c r="D34" s="26" t="s">
        <v>17</v>
      </c>
      <c r="E34" s="26">
        <v>55</v>
      </c>
      <c r="F34" s="26">
        <v>26</v>
      </c>
      <c r="G34" s="26" t="s">
        <v>17</v>
      </c>
      <c r="H34" s="26">
        <v>48</v>
      </c>
    </row>
    <row r="35" spans="1:8" x14ac:dyDescent="0.25">
      <c r="A35" s="25" t="s">
        <v>36</v>
      </c>
      <c r="B35" s="25" t="s">
        <v>37</v>
      </c>
      <c r="C35" s="26">
        <v>25</v>
      </c>
      <c r="D35" s="26">
        <v>55</v>
      </c>
      <c r="E35" s="26" t="s">
        <v>17</v>
      </c>
      <c r="F35" s="26">
        <v>18</v>
      </c>
      <c r="G35" s="26">
        <v>44</v>
      </c>
      <c r="H35" s="26" t="s">
        <v>17</v>
      </c>
    </row>
    <row r="36" spans="1:8" x14ac:dyDescent="0.25">
      <c r="A36" s="25" t="s">
        <v>38</v>
      </c>
      <c r="B36" s="25" t="s">
        <v>37</v>
      </c>
      <c r="C36" s="26">
        <v>19</v>
      </c>
      <c r="D36" s="26" t="s">
        <v>17</v>
      </c>
      <c r="E36" s="26">
        <v>44</v>
      </c>
      <c r="F36" s="26">
        <v>13</v>
      </c>
      <c r="G36" s="26" t="s">
        <v>17</v>
      </c>
      <c r="H36" s="26">
        <v>31</v>
      </c>
    </row>
    <row r="37" spans="1:8" x14ac:dyDescent="0.25">
      <c r="A37" s="25" t="s">
        <v>38</v>
      </c>
      <c r="B37" s="25" t="s">
        <v>39</v>
      </c>
      <c r="C37" s="26">
        <v>23</v>
      </c>
      <c r="D37" s="26">
        <v>42</v>
      </c>
      <c r="E37" s="26" t="s">
        <v>17</v>
      </c>
      <c r="F37" s="26">
        <v>24</v>
      </c>
      <c r="G37" s="26">
        <v>37</v>
      </c>
      <c r="H37" s="26" t="s">
        <v>17</v>
      </c>
    </row>
    <row r="38" spans="1:8" x14ac:dyDescent="0.25">
      <c r="A38" s="25" t="s">
        <v>40</v>
      </c>
      <c r="B38" s="25" t="s">
        <v>39</v>
      </c>
      <c r="C38" s="26">
        <v>34</v>
      </c>
      <c r="D38" s="26" t="s">
        <v>17</v>
      </c>
      <c r="E38" s="26">
        <v>57</v>
      </c>
      <c r="F38" s="26">
        <v>23</v>
      </c>
      <c r="G38" s="26" t="s">
        <v>17</v>
      </c>
      <c r="H38" s="26">
        <v>47</v>
      </c>
    </row>
    <row r="39" spans="1:8" x14ac:dyDescent="0.25">
      <c r="A39" s="25" t="s">
        <v>40</v>
      </c>
      <c r="B39" s="25" t="s">
        <v>41</v>
      </c>
      <c r="C39" s="26">
        <v>37</v>
      </c>
      <c r="D39" s="26">
        <v>71</v>
      </c>
      <c r="E39" s="26" t="s">
        <v>17</v>
      </c>
      <c r="F39" s="26">
        <v>23</v>
      </c>
      <c r="G39" s="26">
        <v>46</v>
      </c>
      <c r="H39" s="26" t="s">
        <v>17</v>
      </c>
    </row>
    <row r="40" spans="1:8" x14ac:dyDescent="0.25">
      <c r="A40" s="25" t="s">
        <v>42</v>
      </c>
      <c r="B40" s="25" t="s">
        <v>41</v>
      </c>
      <c r="C40" s="26">
        <v>37</v>
      </c>
      <c r="D40" s="26" t="s">
        <v>17</v>
      </c>
      <c r="E40" s="26">
        <v>74</v>
      </c>
      <c r="F40" s="26">
        <v>29</v>
      </c>
      <c r="G40" s="26" t="s">
        <v>17</v>
      </c>
      <c r="H40" s="26">
        <v>52</v>
      </c>
    </row>
    <row r="41" spans="1:8" x14ac:dyDescent="0.25">
      <c r="A41" s="25" t="s">
        <v>42</v>
      </c>
      <c r="B41" s="25" t="s">
        <v>43</v>
      </c>
      <c r="C41" s="26">
        <v>36</v>
      </c>
      <c r="D41" s="26">
        <v>73</v>
      </c>
      <c r="E41" s="26" t="s">
        <v>17</v>
      </c>
      <c r="F41" s="26">
        <v>29</v>
      </c>
      <c r="G41" s="26">
        <v>58</v>
      </c>
      <c r="H41" s="26" t="s">
        <v>17</v>
      </c>
    </row>
    <row r="42" spans="1:8" x14ac:dyDescent="0.25">
      <c r="A42" s="25" t="s">
        <v>44</v>
      </c>
      <c r="B42" s="25" t="s">
        <v>43</v>
      </c>
      <c r="C42" s="26">
        <v>37</v>
      </c>
      <c r="D42" s="26" t="s">
        <v>17</v>
      </c>
      <c r="E42" s="26">
        <v>73</v>
      </c>
      <c r="F42" s="26">
        <v>28</v>
      </c>
      <c r="G42" s="26" t="s">
        <v>17</v>
      </c>
      <c r="H42" s="26">
        <v>57</v>
      </c>
    </row>
    <row r="43" spans="1:8" x14ac:dyDescent="0.25">
      <c r="A43" s="25" t="s">
        <v>44</v>
      </c>
      <c r="B43" s="25" t="s">
        <v>45</v>
      </c>
      <c r="C43" s="26">
        <v>63</v>
      </c>
      <c r="D43" s="26">
        <v>100</v>
      </c>
      <c r="E43" s="26" t="s">
        <v>17</v>
      </c>
      <c r="F43" s="26">
        <v>24</v>
      </c>
      <c r="G43" s="26">
        <v>52</v>
      </c>
      <c r="H43" s="26" t="s">
        <v>17</v>
      </c>
    </row>
    <row r="44" spans="1:8" x14ac:dyDescent="0.25">
      <c r="A44" s="25" t="s">
        <v>46</v>
      </c>
      <c r="B44" s="25" t="s">
        <v>45</v>
      </c>
      <c r="C44" s="26">
        <v>63</v>
      </c>
      <c r="D44" s="26" t="s">
        <v>17</v>
      </c>
      <c r="E44" s="26">
        <v>126</v>
      </c>
      <c r="F44" s="26">
        <v>31</v>
      </c>
      <c r="G44" s="26" t="s">
        <v>17</v>
      </c>
      <c r="H44" s="26">
        <v>55</v>
      </c>
    </row>
    <row r="45" spans="1:8" x14ac:dyDescent="0.25">
      <c r="A45" s="25" t="s">
        <v>46</v>
      </c>
      <c r="B45" s="25" t="s">
        <v>47</v>
      </c>
      <c r="C45" s="26">
        <v>71</v>
      </c>
      <c r="D45" s="26">
        <v>134</v>
      </c>
      <c r="E45" s="26" t="s">
        <v>17</v>
      </c>
      <c r="F45" s="26">
        <v>43</v>
      </c>
      <c r="G45" s="26">
        <v>74</v>
      </c>
      <c r="H45" s="26" t="s">
        <v>17</v>
      </c>
    </row>
    <row r="46" spans="1:8" x14ac:dyDescent="0.25">
      <c r="A46" s="25" t="s">
        <v>48</v>
      </c>
      <c r="B46" s="25" t="s">
        <v>47</v>
      </c>
      <c r="C46" s="26">
        <v>73</v>
      </c>
      <c r="D46" s="26" t="s">
        <v>17</v>
      </c>
      <c r="E46" s="26">
        <v>144</v>
      </c>
      <c r="F46" s="26">
        <v>39</v>
      </c>
      <c r="G46" s="26" t="s">
        <v>17</v>
      </c>
      <c r="H46" s="26">
        <v>82</v>
      </c>
    </row>
    <row r="47" spans="1:8" x14ac:dyDescent="0.25">
      <c r="A47" s="25" t="s">
        <v>48</v>
      </c>
      <c r="B47" s="25" t="s">
        <v>49</v>
      </c>
      <c r="C47" s="26">
        <v>83</v>
      </c>
      <c r="D47" s="26">
        <v>156</v>
      </c>
      <c r="E47" s="26" t="s">
        <v>17</v>
      </c>
      <c r="F47" s="26">
        <v>45</v>
      </c>
      <c r="G47" s="26">
        <v>84</v>
      </c>
      <c r="H47" s="26" t="s">
        <v>17</v>
      </c>
    </row>
    <row r="48" spans="1:8" x14ac:dyDescent="0.25">
      <c r="A48" s="25" t="s">
        <v>50</v>
      </c>
      <c r="B48" s="25" t="s">
        <v>49</v>
      </c>
      <c r="C48" s="26">
        <v>96</v>
      </c>
      <c r="D48" s="26" t="s">
        <v>17</v>
      </c>
      <c r="E48" s="26">
        <v>179</v>
      </c>
      <c r="F48" s="26">
        <v>46</v>
      </c>
      <c r="G48" s="26" t="s">
        <v>17</v>
      </c>
      <c r="H48" s="26">
        <v>91</v>
      </c>
    </row>
    <row r="49" spans="1:8" x14ac:dyDescent="0.25">
      <c r="A49" s="25" t="s">
        <v>50</v>
      </c>
      <c r="B49" s="25" t="s">
        <v>51</v>
      </c>
      <c r="C49" s="26">
        <v>113</v>
      </c>
      <c r="D49" s="26">
        <v>209</v>
      </c>
      <c r="E49" s="26" t="s">
        <v>17</v>
      </c>
      <c r="F49" s="26">
        <v>53</v>
      </c>
      <c r="G49" s="26">
        <v>99</v>
      </c>
      <c r="H49" s="26" t="s">
        <v>17</v>
      </c>
    </row>
    <row r="50" spans="1:8" x14ac:dyDescent="0.25">
      <c r="A50" s="25" t="s">
        <v>52</v>
      </c>
      <c r="B50" s="25" t="s">
        <v>51</v>
      </c>
      <c r="C50" s="26">
        <v>116</v>
      </c>
      <c r="D50" s="26" t="s">
        <v>17</v>
      </c>
      <c r="E50" s="26">
        <v>229</v>
      </c>
      <c r="F50" s="26">
        <v>53</v>
      </c>
      <c r="G50" s="26" t="s">
        <v>17</v>
      </c>
      <c r="H50" s="26">
        <v>106</v>
      </c>
    </row>
    <row r="51" spans="1:8" x14ac:dyDescent="0.25">
      <c r="A51" s="25" t="s">
        <v>52</v>
      </c>
      <c r="B51" s="25" t="s">
        <v>53</v>
      </c>
      <c r="C51" s="26">
        <v>172</v>
      </c>
      <c r="D51" s="26">
        <v>288</v>
      </c>
      <c r="E51" s="26" t="s">
        <v>17</v>
      </c>
      <c r="F51" s="26">
        <v>67</v>
      </c>
      <c r="G51" s="26">
        <v>120</v>
      </c>
      <c r="H51" s="26" t="s">
        <v>17</v>
      </c>
    </row>
    <row r="52" spans="1:8" x14ac:dyDescent="0.25">
      <c r="A52" s="25" t="s">
        <v>54</v>
      </c>
      <c r="B52" s="25" t="s">
        <v>53</v>
      </c>
      <c r="C52" s="26">
        <v>191</v>
      </c>
      <c r="D52" s="26" t="s">
        <v>17</v>
      </c>
      <c r="E52" s="26">
        <v>363</v>
      </c>
      <c r="F52" s="26">
        <v>76</v>
      </c>
      <c r="G52" s="26" t="s">
        <v>17</v>
      </c>
      <c r="H52" s="26">
        <v>143</v>
      </c>
    </row>
    <row r="53" spans="1:8" x14ac:dyDescent="0.25">
      <c r="A53" s="25" t="s">
        <v>54</v>
      </c>
      <c r="B53" s="25" t="s">
        <v>55</v>
      </c>
      <c r="C53" s="26">
        <v>216</v>
      </c>
      <c r="D53" s="26">
        <v>407</v>
      </c>
      <c r="E53" s="26" t="s">
        <v>17</v>
      </c>
      <c r="F53" s="26">
        <v>76</v>
      </c>
      <c r="G53" s="26">
        <v>152</v>
      </c>
      <c r="H53" s="26" t="s">
        <v>17</v>
      </c>
    </row>
    <row r="54" spans="1:8" x14ac:dyDescent="0.25">
      <c r="A54" s="25" t="s">
        <v>56</v>
      </c>
      <c r="B54" s="25" t="s">
        <v>55</v>
      </c>
      <c r="C54" s="26">
        <v>211</v>
      </c>
      <c r="D54" s="26" t="s">
        <v>17</v>
      </c>
      <c r="E54" s="26">
        <v>427</v>
      </c>
      <c r="F54" s="26">
        <v>61</v>
      </c>
      <c r="G54" s="26" t="s">
        <v>17</v>
      </c>
      <c r="H54" s="26">
        <v>137</v>
      </c>
    </row>
    <row r="55" spans="1:8" x14ac:dyDescent="0.25">
      <c r="A55" s="25" t="s">
        <v>56</v>
      </c>
      <c r="B55" s="25" t="s">
        <v>57</v>
      </c>
      <c r="C55" s="26">
        <v>200</v>
      </c>
      <c r="D55" s="26">
        <v>411</v>
      </c>
      <c r="E55" s="26" t="s">
        <v>17</v>
      </c>
      <c r="F55" s="26">
        <v>65</v>
      </c>
      <c r="G55" s="26">
        <v>126</v>
      </c>
      <c r="H55" s="26" t="s">
        <v>17</v>
      </c>
    </row>
    <row r="56" spans="1:8" x14ac:dyDescent="0.25">
      <c r="A56" s="25" t="s">
        <v>58</v>
      </c>
      <c r="B56" s="25" t="s">
        <v>57</v>
      </c>
      <c r="C56" s="26">
        <v>199</v>
      </c>
      <c r="D56" s="26" t="s">
        <v>17</v>
      </c>
      <c r="E56" s="26">
        <v>399</v>
      </c>
      <c r="F56" s="26">
        <v>71</v>
      </c>
      <c r="G56" s="26" t="s">
        <v>17</v>
      </c>
      <c r="H56" s="26">
        <v>136</v>
      </c>
    </row>
    <row r="57" spans="1:8" x14ac:dyDescent="0.25">
      <c r="A57" s="25" t="s">
        <v>58</v>
      </c>
      <c r="B57" s="25" t="s">
        <v>59</v>
      </c>
      <c r="C57" s="26">
        <v>211</v>
      </c>
      <c r="D57" s="26">
        <v>410</v>
      </c>
      <c r="E57" s="26" t="s">
        <v>17</v>
      </c>
      <c r="F57" s="26">
        <v>60</v>
      </c>
      <c r="G57" s="26">
        <v>131</v>
      </c>
      <c r="H57" s="26" t="s">
        <v>17</v>
      </c>
    </row>
    <row r="58" spans="1:8" x14ac:dyDescent="0.25">
      <c r="A58" s="25" t="s">
        <v>60</v>
      </c>
      <c r="B58" s="25" t="s">
        <v>59</v>
      </c>
      <c r="C58" s="26">
        <v>185</v>
      </c>
      <c r="D58" s="26" t="s">
        <v>17</v>
      </c>
      <c r="E58" s="26">
        <v>396</v>
      </c>
      <c r="F58" s="26">
        <v>62</v>
      </c>
      <c r="G58" s="26" t="s">
        <v>17</v>
      </c>
      <c r="H58" s="26">
        <v>122</v>
      </c>
    </row>
    <row r="59" spans="1:8" x14ac:dyDescent="0.25">
      <c r="A59" s="25" t="s">
        <v>60</v>
      </c>
      <c r="B59" s="25" t="s">
        <v>61</v>
      </c>
      <c r="C59" s="26">
        <v>189</v>
      </c>
      <c r="D59" s="26">
        <v>374</v>
      </c>
      <c r="E59" s="26" t="s">
        <v>17</v>
      </c>
      <c r="F59" s="26">
        <v>53</v>
      </c>
      <c r="G59" s="26">
        <v>115</v>
      </c>
      <c r="H59" s="26" t="s">
        <v>17</v>
      </c>
    </row>
    <row r="60" spans="1:8" x14ac:dyDescent="0.25">
      <c r="A60" s="25" t="s">
        <v>62</v>
      </c>
      <c r="B60" s="25" t="s">
        <v>61</v>
      </c>
      <c r="C60" s="26">
        <v>208</v>
      </c>
      <c r="D60" s="26" t="s">
        <v>17</v>
      </c>
      <c r="E60" s="26">
        <v>397</v>
      </c>
      <c r="F60" s="26">
        <v>58</v>
      </c>
      <c r="G60" s="26" t="s">
        <v>17</v>
      </c>
      <c r="H60" s="26">
        <v>111</v>
      </c>
    </row>
    <row r="61" spans="1:8" x14ac:dyDescent="0.25">
      <c r="A61" s="25" t="s">
        <v>62</v>
      </c>
      <c r="B61" s="25" t="s">
        <v>63</v>
      </c>
      <c r="C61" s="26">
        <v>188</v>
      </c>
      <c r="D61" s="26">
        <v>396</v>
      </c>
      <c r="E61" s="26" t="s">
        <v>17</v>
      </c>
      <c r="F61" s="26">
        <v>66</v>
      </c>
      <c r="G61" s="26">
        <v>124</v>
      </c>
      <c r="H61" s="26" t="s">
        <v>17</v>
      </c>
    </row>
    <row r="62" spans="1:8" x14ac:dyDescent="0.25">
      <c r="A62" s="25" t="s">
        <v>64</v>
      </c>
      <c r="B62" s="25" t="s">
        <v>63</v>
      </c>
      <c r="C62" s="26">
        <v>190</v>
      </c>
      <c r="D62" s="26" t="s">
        <v>17</v>
      </c>
      <c r="E62" s="26">
        <v>378</v>
      </c>
      <c r="F62" s="26">
        <v>65</v>
      </c>
      <c r="G62" s="26" t="s">
        <v>17</v>
      </c>
      <c r="H62" s="26">
        <v>131</v>
      </c>
    </row>
    <row r="63" spans="1:8" x14ac:dyDescent="0.25">
      <c r="A63" s="25" t="s">
        <v>64</v>
      </c>
      <c r="B63" s="25" t="s">
        <v>65</v>
      </c>
      <c r="C63" s="26">
        <v>174</v>
      </c>
      <c r="D63" s="26">
        <v>364</v>
      </c>
      <c r="E63" s="26" t="s">
        <v>17</v>
      </c>
      <c r="F63" s="26">
        <v>66</v>
      </c>
      <c r="G63" s="26">
        <v>131</v>
      </c>
      <c r="H63" s="26" t="s">
        <v>17</v>
      </c>
    </row>
    <row r="64" spans="1:8" x14ac:dyDescent="0.25">
      <c r="A64" s="25" t="s">
        <v>66</v>
      </c>
      <c r="B64" s="25" t="s">
        <v>65</v>
      </c>
      <c r="C64" s="26">
        <v>214</v>
      </c>
      <c r="D64" s="26" t="s">
        <v>17</v>
      </c>
      <c r="E64" s="26">
        <v>388</v>
      </c>
      <c r="F64" s="26">
        <v>63</v>
      </c>
      <c r="G64" s="26" t="s">
        <v>17</v>
      </c>
      <c r="H64" s="26">
        <v>129</v>
      </c>
    </row>
    <row r="65" spans="1:8" x14ac:dyDescent="0.25">
      <c r="A65" s="25" t="s">
        <v>66</v>
      </c>
      <c r="B65" s="25" t="s">
        <v>67</v>
      </c>
      <c r="C65" s="26">
        <v>197</v>
      </c>
      <c r="D65" s="26">
        <v>411</v>
      </c>
      <c r="E65" s="26" t="s">
        <v>17</v>
      </c>
      <c r="F65" s="26">
        <v>67</v>
      </c>
      <c r="G65" s="26">
        <v>130</v>
      </c>
      <c r="H65" s="26" t="s">
        <v>17</v>
      </c>
    </row>
    <row r="66" spans="1:8" x14ac:dyDescent="0.25">
      <c r="A66" s="25" t="s">
        <v>68</v>
      </c>
      <c r="B66" s="25" t="s">
        <v>67</v>
      </c>
      <c r="C66" s="26">
        <v>203</v>
      </c>
      <c r="D66" s="26" t="s">
        <v>17</v>
      </c>
      <c r="E66" s="26">
        <v>400</v>
      </c>
      <c r="F66" s="26">
        <v>76</v>
      </c>
      <c r="G66" s="26" t="s">
        <v>17</v>
      </c>
      <c r="H66" s="26">
        <v>143</v>
      </c>
    </row>
    <row r="67" spans="1:8" x14ac:dyDescent="0.25">
      <c r="A67" s="25" t="s">
        <v>68</v>
      </c>
      <c r="B67" s="25" t="s">
        <v>69</v>
      </c>
      <c r="C67" s="26">
        <v>217</v>
      </c>
      <c r="D67" s="26">
        <v>420</v>
      </c>
      <c r="E67" s="26" t="s">
        <v>17</v>
      </c>
      <c r="F67" s="26">
        <v>68</v>
      </c>
      <c r="G67" s="26">
        <v>144</v>
      </c>
      <c r="H67" s="26" t="s">
        <v>17</v>
      </c>
    </row>
    <row r="68" spans="1:8" x14ac:dyDescent="0.25">
      <c r="A68" s="25" t="s">
        <v>70</v>
      </c>
      <c r="B68" s="25" t="s">
        <v>69</v>
      </c>
      <c r="C68" s="26">
        <v>218</v>
      </c>
      <c r="D68" s="26" t="s">
        <v>17</v>
      </c>
      <c r="E68" s="26">
        <v>435</v>
      </c>
      <c r="F68" s="26">
        <v>73</v>
      </c>
      <c r="G68" s="26" t="s">
        <v>17</v>
      </c>
      <c r="H68" s="26">
        <v>141</v>
      </c>
    </row>
    <row r="69" spans="1:8" x14ac:dyDescent="0.25">
      <c r="A69" s="25" t="s">
        <v>70</v>
      </c>
      <c r="B69" s="25" t="s">
        <v>71</v>
      </c>
      <c r="C69" s="26">
        <v>223</v>
      </c>
      <c r="D69" s="26">
        <v>441</v>
      </c>
      <c r="E69" s="26" t="s">
        <v>17</v>
      </c>
      <c r="F69" s="26">
        <v>73</v>
      </c>
      <c r="G69" s="26">
        <v>146</v>
      </c>
      <c r="H69" s="26" t="s">
        <v>17</v>
      </c>
    </row>
    <row r="70" spans="1:8" x14ac:dyDescent="0.25">
      <c r="A70" s="25" t="s">
        <v>72</v>
      </c>
      <c r="B70" s="25" t="s">
        <v>71</v>
      </c>
      <c r="C70" s="26">
        <v>241</v>
      </c>
      <c r="D70" s="26" t="s">
        <v>17</v>
      </c>
      <c r="E70" s="26">
        <v>464</v>
      </c>
      <c r="F70" s="26">
        <v>85</v>
      </c>
      <c r="G70" s="26" t="s">
        <v>17</v>
      </c>
      <c r="H70" s="26">
        <v>158</v>
      </c>
    </row>
    <row r="71" spans="1:8" x14ac:dyDescent="0.25">
      <c r="A71" s="25" t="s">
        <v>72</v>
      </c>
      <c r="B71" s="25" t="s">
        <v>73</v>
      </c>
      <c r="C71" s="26">
        <v>242</v>
      </c>
      <c r="D71" s="26">
        <v>483</v>
      </c>
      <c r="E71" s="26" t="s">
        <v>17</v>
      </c>
      <c r="F71" s="26">
        <v>69</v>
      </c>
      <c r="G71" s="26">
        <v>154</v>
      </c>
      <c r="H71" s="26" t="s">
        <v>17</v>
      </c>
    </row>
    <row r="72" spans="1:8" x14ac:dyDescent="0.25">
      <c r="A72" s="25" t="s">
        <v>74</v>
      </c>
      <c r="B72" s="25" t="s">
        <v>73</v>
      </c>
      <c r="C72" s="26">
        <v>252</v>
      </c>
      <c r="D72" s="26" t="s">
        <v>17</v>
      </c>
      <c r="E72" s="26">
        <v>494</v>
      </c>
      <c r="F72" s="26">
        <v>69</v>
      </c>
      <c r="G72" s="26" t="s">
        <v>17</v>
      </c>
      <c r="H72" s="26">
        <v>138</v>
      </c>
    </row>
    <row r="73" spans="1:8" x14ac:dyDescent="0.25">
      <c r="A73" s="25" t="s">
        <v>74</v>
      </c>
      <c r="B73" s="25" t="s">
        <v>75</v>
      </c>
      <c r="C73" s="26">
        <v>245</v>
      </c>
      <c r="D73" s="26">
        <v>497</v>
      </c>
      <c r="E73" s="26" t="s">
        <v>17</v>
      </c>
      <c r="F73" s="26">
        <v>69</v>
      </c>
      <c r="G73" s="26">
        <v>138</v>
      </c>
      <c r="H73" s="26" t="s">
        <v>17</v>
      </c>
    </row>
    <row r="74" spans="1:8" x14ac:dyDescent="0.25">
      <c r="A74" s="25" t="s">
        <v>76</v>
      </c>
      <c r="B74" s="25" t="s">
        <v>75</v>
      </c>
      <c r="C74" s="26">
        <v>276</v>
      </c>
      <c r="D74" s="26" t="s">
        <v>17</v>
      </c>
      <c r="E74" s="26">
        <v>521</v>
      </c>
      <c r="F74" s="26">
        <v>60</v>
      </c>
      <c r="G74" s="26" t="s">
        <v>17</v>
      </c>
      <c r="H74" s="26">
        <v>129</v>
      </c>
    </row>
    <row r="75" spans="1:8" x14ac:dyDescent="0.25">
      <c r="A75" s="25" t="s">
        <v>76</v>
      </c>
      <c r="B75" s="25" t="s">
        <v>77</v>
      </c>
      <c r="C75" s="26">
        <v>231</v>
      </c>
      <c r="D75" s="26">
        <v>507</v>
      </c>
      <c r="E75" s="26" t="s">
        <v>17</v>
      </c>
      <c r="F75" s="26">
        <v>90</v>
      </c>
      <c r="G75" s="26">
        <v>150</v>
      </c>
      <c r="H75" s="26" t="s">
        <v>17</v>
      </c>
    </row>
    <row r="76" spans="1:8" x14ac:dyDescent="0.25">
      <c r="A76" s="25" t="s">
        <v>78</v>
      </c>
      <c r="B76" s="25" t="s">
        <v>77</v>
      </c>
      <c r="C76" s="26">
        <v>225</v>
      </c>
      <c r="D76" s="26" t="s">
        <v>17</v>
      </c>
      <c r="E76" s="26">
        <v>456</v>
      </c>
      <c r="F76" s="26">
        <v>115</v>
      </c>
      <c r="G76" s="26" t="s">
        <v>17</v>
      </c>
      <c r="H76" s="26">
        <v>205</v>
      </c>
    </row>
    <row r="77" spans="1:8" x14ac:dyDescent="0.25">
      <c r="A77" s="25" t="s">
        <v>78</v>
      </c>
      <c r="B77" s="25" t="s">
        <v>79</v>
      </c>
      <c r="C77" s="26">
        <v>260</v>
      </c>
      <c r="D77" s="26">
        <v>485</v>
      </c>
      <c r="E77" s="26" t="s">
        <v>17</v>
      </c>
      <c r="F77" s="26">
        <v>106</v>
      </c>
      <c r="G77" s="26">
        <v>221</v>
      </c>
      <c r="H77" s="26" t="s">
        <v>17</v>
      </c>
    </row>
    <row r="78" spans="1:8" x14ac:dyDescent="0.25">
      <c r="A78" s="25" t="s">
        <v>80</v>
      </c>
      <c r="B78" s="25" t="s">
        <v>79</v>
      </c>
      <c r="C78" s="26">
        <v>265</v>
      </c>
      <c r="D78" s="26" t="s">
        <v>17</v>
      </c>
      <c r="E78" s="26">
        <v>525</v>
      </c>
      <c r="F78" s="26">
        <v>113</v>
      </c>
      <c r="G78" s="26" t="s">
        <v>17</v>
      </c>
      <c r="H78" s="26">
        <v>219</v>
      </c>
    </row>
    <row r="79" spans="1:8" x14ac:dyDescent="0.25">
      <c r="A79" s="25" t="s">
        <v>80</v>
      </c>
      <c r="B79" s="25" t="s">
        <v>81</v>
      </c>
      <c r="C79" s="26">
        <v>261</v>
      </c>
      <c r="D79" s="26">
        <v>526</v>
      </c>
      <c r="E79" s="26" t="s">
        <v>17</v>
      </c>
      <c r="F79" s="26">
        <v>123</v>
      </c>
      <c r="G79" s="26">
        <v>236</v>
      </c>
      <c r="H79" s="26" t="s">
        <v>17</v>
      </c>
    </row>
    <row r="80" spans="1:8" x14ac:dyDescent="0.25">
      <c r="A80" s="25" t="s">
        <v>82</v>
      </c>
      <c r="B80" s="25" t="s">
        <v>81</v>
      </c>
      <c r="C80" s="26">
        <v>284</v>
      </c>
      <c r="D80" s="26" t="s">
        <v>17</v>
      </c>
      <c r="E80" s="26">
        <v>545</v>
      </c>
      <c r="F80" s="26">
        <v>116</v>
      </c>
      <c r="G80" s="26" t="s">
        <v>17</v>
      </c>
      <c r="H80" s="26">
        <v>239</v>
      </c>
    </row>
    <row r="81" spans="1:8" x14ac:dyDescent="0.25">
      <c r="A81" s="25" t="s">
        <v>82</v>
      </c>
      <c r="B81" s="25" t="s">
        <v>83</v>
      </c>
      <c r="C81" s="26">
        <v>286</v>
      </c>
      <c r="D81" s="26">
        <v>570</v>
      </c>
      <c r="E81" s="26" t="s">
        <v>17</v>
      </c>
      <c r="F81" s="26">
        <v>114</v>
      </c>
      <c r="G81" s="26">
        <v>230</v>
      </c>
      <c r="H81" s="26" t="s">
        <v>17</v>
      </c>
    </row>
    <row r="82" spans="1:8" x14ac:dyDescent="0.25">
      <c r="A82" s="25" t="s">
        <v>84</v>
      </c>
      <c r="B82" s="25" t="s">
        <v>83</v>
      </c>
      <c r="C82" s="26">
        <v>298</v>
      </c>
      <c r="D82" s="26" t="s">
        <v>17</v>
      </c>
      <c r="E82" s="26">
        <v>584</v>
      </c>
      <c r="F82" s="26">
        <v>137</v>
      </c>
      <c r="G82" s="26" t="s">
        <v>17</v>
      </c>
      <c r="H82" s="26">
        <v>251</v>
      </c>
    </row>
    <row r="83" spans="1:8" x14ac:dyDescent="0.25">
      <c r="A83" s="25" t="s">
        <v>84</v>
      </c>
      <c r="B83" s="25" t="s">
        <v>85</v>
      </c>
      <c r="C83" s="26">
        <v>278</v>
      </c>
      <c r="D83" s="26">
        <v>576</v>
      </c>
      <c r="E83" s="26" t="s">
        <v>17</v>
      </c>
      <c r="F83" s="26">
        <v>145</v>
      </c>
      <c r="G83" s="26">
        <v>282</v>
      </c>
      <c r="H83" s="26" t="s">
        <v>17</v>
      </c>
    </row>
    <row r="84" spans="1:8" x14ac:dyDescent="0.25">
      <c r="A84" s="25" t="s">
        <v>86</v>
      </c>
      <c r="B84" s="25" t="s">
        <v>85</v>
      </c>
      <c r="C84" s="26">
        <v>321</v>
      </c>
      <c r="D84" s="26" t="s">
        <v>17</v>
      </c>
      <c r="E84" s="26">
        <v>599</v>
      </c>
      <c r="F84" s="26">
        <v>144</v>
      </c>
      <c r="G84" s="26" t="s">
        <v>17</v>
      </c>
      <c r="H84" s="26">
        <v>289</v>
      </c>
    </row>
    <row r="85" spans="1:8" x14ac:dyDescent="0.25">
      <c r="A85" s="25" t="s">
        <v>86</v>
      </c>
      <c r="B85" s="25" t="s">
        <v>87</v>
      </c>
      <c r="C85" s="26">
        <v>351</v>
      </c>
      <c r="D85" s="26">
        <v>672</v>
      </c>
      <c r="E85" s="26" t="s">
        <v>17</v>
      </c>
      <c r="F85" s="26">
        <v>149</v>
      </c>
      <c r="G85" s="26">
        <v>293</v>
      </c>
      <c r="H85" s="26" t="s">
        <v>17</v>
      </c>
    </row>
    <row r="86" spans="1:8" x14ac:dyDescent="0.25">
      <c r="A86" s="25" t="s">
        <v>88</v>
      </c>
      <c r="B86" s="25" t="s">
        <v>87</v>
      </c>
      <c r="C86" s="26">
        <v>356</v>
      </c>
      <c r="D86" s="26" t="s">
        <v>17</v>
      </c>
      <c r="E86" s="26">
        <v>707</v>
      </c>
      <c r="F86" s="26">
        <v>169</v>
      </c>
      <c r="G86" s="26" t="s">
        <v>17</v>
      </c>
      <c r="H86" s="26">
        <v>318</v>
      </c>
    </row>
    <row r="87" spans="1:8" x14ac:dyDescent="0.25">
      <c r="A87" s="25" t="s">
        <v>88</v>
      </c>
      <c r="B87" s="25" t="s">
        <v>89</v>
      </c>
      <c r="C87" s="26">
        <v>395</v>
      </c>
      <c r="D87" s="26">
        <v>751</v>
      </c>
      <c r="E87" s="26" t="s">
        <v>17</v>
      </c>
      <c r="F87" s="26">
        <v>201</v>
      </c>
      <c r="G87" s="26">
        <v>370</v>
      </c>
      <c r="H87" s="26" t="s">
        <v>17</v>
      </c>
    </row>
    <row r="88" spans="1:8" x14ac:dyDescent="0.25">
      <c r="A88" s="25" t="s">
        <v>90</v>
      </c>
      <c r="B88" s="25" t="s">
        <v>89</v>
      </c>
      <c r="C88" s="26">
        <v>351</v>
      </c>
      <c r="D88" s="26" t="s">
        <v>17</v>
      </c>
      <c r="E88" s="26">
        <v>746</v>
      </c>
      <c r="F88" s="26">
        <v>179</v>
      </c>
      <c r="G88" s="26" t="s">
        <v>17</v>
      </c>
      <c r="H88" s="26">
        <v>380</v>
      </c>
    </row>
    <row r="89" spans="1:8" x14ac:dyDescent="0.25">
      <c r="A89" s="25" t="s">
        <v>90</v>
      </c>
      <c r="B89" s="25" t="s">
        <v>91</v>
      </c>
      <c r="C89" s="26">
        <v>394</v>
      </c>
      <c r="D89" s="26">
        <v>745</v>
      </c>
      <c r="E89" s="26" t="s">
        <v>17</v>
      </c>
      <c r="F89" s="26">
        <v>190</v>
      </c>
      <c r="G89" s="26">
        <v>369</v>
      </c>
      <c r="H89" s="26" t="s">
        <v>17</v>
      </c>
    </row>
    <row r="90" spans="1:8" x14ac:dyDescent="0.25">
      <c r="A90" s="25" t="s">
        <v>92</v>
      </c>
      <c r="B90" s="25" t="s">
        <v>91</v>
      </c>
      <c r="C90" s="26">
        <v>384</v>
      </c>
      <c r="D90" s="26" t="s">
        <v>17</v>
      </c>
      <c r="E90" s="26">
        <v>778</v>
      </c>
      <c r="F90" s="26">
        <v>188</v>
      </c>
      <c r="G90" s="26" t="s">
        <v>17</v>
      </c>
      <c r="H90" s="26">
        <v>378</v>
      </c>
    </row>
    <row r="91" spans="1:8" x14ac:dyDescent="0.25">
      <c r="A91" s="25" t="s">
        <v>92</v>
      </c>
      <c r="B91" s="25" t="s">
        <v>93</v>
      </c>
      <c r="C91" s="26">
        <v>383</v>
      </c>
      <c r="D91" s="26">
        <v>767</v>
      </c>
      <c r="E91" s="26" t="s">
        <v>17</v>
      </c>
      <c r="F91" s="26">
        <v>196</v>
      </c>
      <c r="G91" s="26">
        <v>384</v>
      </c>
      <c r="H91" s="26" t="s">
        <v>17</v>
      </c>
    </row>
    <row r="92" spans="1:8" x14ac:dyDescent="0.25">
      <c r="A92" s="25" t="s">
        <v>94</v>
      </c>
      <c r="B92" s="25" t="s">
        <v>93</v>
      </c>
      <c r="C92" s="26">
        <v>401</v>
      </c>
      <c r="D92" s="26" t="s">
        <v>17</v>
      </c>
      <c r="E92" s="26">
        <v>784</v>
      </c>
      <c r="F92" s="26">
        <v>184</v>
      </c>
      <c r="G92" s="26" t="s">
        <v>17</v>
      </c>
      <c r="H92" s="26">
        <v>380</v>
      </c>
    </row>
    <row r="93" spans="1:8" x14ac:dyDescent="0.25">
      <c r="A93" s="25" t="s">
        <v>94</v>
      </c>
      <c r="B93" s="25" t="s">
        <v>95</v>
      </c>
      <c r="C93" s="26">
        <v>472</v>
      </c>
      <c r="D93" s="26">
        <v>873</v>
      </c>
      <c r="E93" s="26" t="s">
        <v>17</v>
      </c>
      <c r="F93" s="26">
        <v>215</v>
      </c>
      <c r="G93" s="26">
        <v>399</v>
      </c>
      <c r="H93" s="26" t="s">
        <v>17</v>
      </c>
    </row>
    <row r="94" spans="1:8" x14ac:dyDescent="0.25">
      <c r="A94" s="25" t="s">
        <v>96</v>
      </c>
      <c r="B94" s="25" t="s">
        <v>95</v>
      </c>
      <c r="C94" s="26">
        <v>456</v>
      </c>
      <c r="D94" s="26" t="s">
        <v>17</v>
      </c>
      <c r="E94" s="26">
        <v>928</v>
      </c>
      <c r="F94" s="26">
        <v>251</v>
      </c>
      <c r="G94" s="26" t="s">
        <v>17</v>
      </c>
      <c r="H94" s="26">
        <v>466</v>
      </c>
    </row>
    <row r="95" spans="1:8" x14ac:dyDescent="0.25">
      <c r="A95" s="25" t="s">
        <v>96</v>
      </c>
      <c r="B95" s="25" t="s">
        <v>97</v>
      </c>
      <c r="C95" s="26">
        <v>492</v>
      </c>
      <c r="D95" s="26">
        <v>948</v>
      </c>
      <c r="E95" s="26" t="s">
        <v>17</v>
      </c>
      <c r="F95" s="26">
        <v>240</v>
      </c>
      <c r="G95" s="26">
        <v>491</v>
      </c>
      <c r="H95" s="26" t="s">
        <v>17</v>
      </c>
    </row>
    <row r="96" spans="1:8" x14ac:dyDescent="0.25">
      <c r="A96" s="25" t="s">
        <v>98</v>
      </c>
      <c r="B96" s="25" t="s">
        <v>97</v>
      </c>
      <c r="C96" s="26">
        <v>529</v>
      </c>
      <c r="D96" s="26" t="s">
        <v>17</v>
      </c>
      <c r="E96" s="26">
        <v>1021</v>
      </c>
      <c r="F96" s="26">
        <v>241</v>
      </c>
      <c r="G96" s="26" t="s">
        <v>17</v>
      </c>
      <c r="H96" s="26">
        <v>481</v>
      </c>
    </row>
    <row r="97" spans="1:8" x14ac:dyDescent="0.25">
      <c r="A97" s="25" t="s">
        <v>98</v>
      </c>
      <c r="B97" s="25" t="s">
        <v>99</v>
      </c>
      <c r="C97" s="26">
        <v>523</v>
      </c>
      <c r="D97" s="26">
        <v>1052</v>
      </c>
      <c r="E97" s="26" t="s">
        <v>17</v>
      </c>
      <c r="F97" s="26">
        <v>280</v>
      </c>
      <c r="G97" s="26">
        <v>521</v>
      </c>
      <c r="H97" s="26" t="s">
        <v>17</v>
      </c>
    </row>
    <row r="98" spans="1:8" x14ac:dyDescent="0.25">
      <c r="A98" s="25" t="s">
        <v>100</v>
      </c>
      <c r="B98" s="25" t="s">
        <v>99</v>
      </c>
      <c r="C98" s="26">
        <v>574</v>
      </c>
      <c r="D98" s="26" t="s">
        <v>17</v>
      </c>
      <c r="E98" s="26">
        <v>1097</v>
      </c>
      <c r="F98" s="26">
        <v>301</v>
      </c>
      <c r="G98" s="26" t="s">
        <v>17</v>
      </c>
      <c r="H98" s="26">
        <v>581</v>
      </c>
    </row>
    <row r="99" spans="1:8" x14ac:dyDescent="0.25">
      <c r="A99" s="25" t="s">
        <v>100</v>
      </c>
      <c r="B99" s="25" t="s">
        <v>101</v>
      </c>
      <c r="C99" s="26">
        <v>663</v>
      </c>
      <c r="D99" s="26">
        <v>1237</v>
      </c>
      <c r="E99" s="26" t="s">
        <v>17</v>
      </c>
      <c r="F99" s="26">
        <v>300</v>
      </c>
      <c r="G99" s="26">
        <v>601</v>
      </c>
      <c r="H99" s="26" t="s">
        <v>17</v>
      </c>
    </row>
    <row r="100" spans="1:8" x14ac:dyDescent="0.25">
      <c r="A100" s="25" t="s">
        <v>102</v>
      </c>
      <c r="B100" s="25" t="s">
        <v>101</v>
      </c>
      <c r="C100" s="26">
        <v>621</v>
      </c>
      <c r="D100" s="26" t="s">
        <v>17</v>
      </c>
      <c r="E100" s="26">
        <v>1284</v>
      </c>
      <c r="F100" s="26">
        <v>282</v>
      </c>
      <c r="G100" s="26" t="s">
        <v>17</v>
      </c>
      <c r="H100" s="26">
        <v>582</v>
      </c>
    </row>
    <row r="101" spans="1:8" x14ac:dyDescent="0.25">
      <c r="A101" s="25" t="s">
        <v>102</v>
      </c>
      <c r="B101" s="25" t="s">
        <v>103</v>
      </c>
      <c r="C101" s="26">
        <v>715</v>
      </c>
      <c r="D101" s="26">
        <v>1336</v>
      </c>
      <c r="E101" s="26" t="s">
        <v>17</v>
      </c>
      <c r="F101" s="26">
        <v>317</v>
      </c>
      <c r="G101" s="26">
        <v>599</v>
      </c>
      <c r="H101" s="26" t="s">
        <v>17</v>
      </c>
    </row>
    <row r="102" spans="1:8" x14ac:dyDescent="0.25">
      <c r="A102" s="25" t="s">
        <v>104</v>
      </c>
      <c r="B102" s="25" t="s">
        <v>103</v>
      </c>
      <c r="C102" s="26">
        <v>688</v>
      </c>
      <c r="D102" s="26" t="s">
        <v>17</v>
      </c>
      <c r="E102" s="26">
        <v>1403</v>
      </c>
      <c r="F102" s="26">
        <v>274</v>
      </c>
      <c r="G102" s="26" t="s">
        <v>17</v>
      </c>
      <c r="H102" s="26">
        <v>591</v>
      </c>
    </row>
    <row r="103" spans="1:8" x14ac:dyDescent="0.25">
      <c r="A103" s="25" t="s">
        <v>104</v>
      </c>
      <c r="B103" s="25" t="s">
        <v>105</v>
      </c>
      <c r="C103" s="26">
        <v>796</v>
      </c>
      <c r="D103" s="26">
        <v>1484</v>
      </c>
      <c r="E103" s="26" t="s">
        <v>17</v>
      </c>
      <c r="F103" s="26">
        <v>361</v>
      </c>
      <c r="G103" s="26">
        <v>635</v>
      </c>
      <c r="H103" s="26" t="s">
        <v>17</v>
      </c>
    </row>
    <row r="104" spans="1:8" x14ac:dyDescent="0.25">
      <c r="A104" s="25" t="s">
        <v>106</v>
      </c>
      <c r="B104" s="25" t="s">
        <v>105</v>
      </c>
      <c r="C104" s="26">
        <v>773</v>
      </c>
      <c r="D104" s="26" t="s">
        <v>17</v>
      </c>
      <c r="E104" s="26">
        <v>1569</v>
      </c>
      <c r="F104" s="26">
        <v>332</v>
      </c>
      <c r="G104" s="26" t="s">
        <v>17</v>
      </c>
      <c r="H104" s="26">
        <v>693</v>
      </c>
    </row>
    <row r="105" spans="1:8" x14ac:dyDescent="0.25">
      <c r="A105" s="25" t="s">
        <v>106</v>
      </c>
      <c r="B105" s="25" t="s">
        <v>107</v>
      </c>
      <c r="C105" s="26">
        <v>856</v>
      </c>
      <c r="D105" s="26">
        <v>1629</v>
      </c>
      <c r="E105" s="26" t="s">
        <v>17</v>
      </c>
      <c r="F105" s="26">
        <v>384</v>
      </c>
      <c r="G105" s="26">
        <v>716</v>
      </c>
      <c r="H105" s="26" t="s">
        <v>17</v>
      </c>
    </row>
    <row r="106" spans="1:8" x14ac:dyDescent="0.25">
      <c r="A106" s="25" t="s">
        <v>108</v>
      </c>
      <c r="B106" s="25" t="s">
        <v>107</v>
      </c>
      <c r="C106" s="26">
        <v>812</v>
      </c>
      <c r="D106" s="26" t="s">
        <v>17</v>
      </c>
      <c r="E106" s="26">
        <v>1668</v>
      </c>
      <c r="F106" s="26">
        <v>357</v>
      </c>
      <c r="G106" s="26" t="s">
        <v>17</v>
      </c>
      <c r="H106" s="26">
        <v>741</v>
      </c>
    </row>
    <row r="107" spans="1:8" x14ac:dyDescent="0.25">
      <c r="A107" s="25" t="s">
        <v>108</v>
      </c>
      <c r="B107" s="25" t="s">
        <v>109</v>
      </c>
      <c r="C107" s="26">
        <v>884</v>
      </c>
      <c r="D107" s="26">
        <v>1696</v>
      </c>
      <c r="E107" s="26" t="s">
        <v>17</v>
      </c>
      <c r="F107" s="26">
        <v>456</v>
      </c>
      <c r="G107" s="26">
        <v>813</v>
      </c>
      <c r="H107" s="26" t="s">
        <v>17</v>
      </c>
    </row>
    <row r="108" spans="1:8" x14ac:dyDescent="0.25">
      <c r="A108" s="25" t="s">
        <v>110</v>
      </c>
      <c r="B108" s="25" t="s">
        <v>109</v>
      </c>
      <c r="C108" s="26">
        <v>922</v>
      </c>
      <c r="D108" s="26" t="s">
        <v>17</v>
      </c>
      <c r="E108" s="26">
        <v>1806</v>
      </c>
      <c r="F108" s="26">
        <v>377</v>
      </c>
      <c r="G108" s="26" t="s">
        <v>17</v>
      </c>
      <c r="H108" s="26">
        <v>833</v>
      </c>
    </row>
    <row r="109" spans="1:8" x14ac:dyDescent="0.25">
      <c r="A109" s="25" t="s">
        <v>110</v>
      </c>
      <c r="B109" s="25" t="s">
        <v>111</v>
      </c>
      <c r="C109" s="26">
        <v>969</v>
      </c>
      <c r="D109" s="26">
        <v>1891</v>
      </c>
      <c r="E109" s="26" t="s">
        <v>17</v>
      </c>
      <c r="F109" s="26">
        <v>433</v>
      </c>
      <c r="G109" s="26">
        <v>810</v>
      </c>
      <c r="H109" s="26" t="s">
        <v>17</v>
      </c>
    </row>
    <row r="110" spans="1:8" x14ac:dyDescent="0.25">
      <c r="A110" s="25" t="s">
        <v>112</v>
      </c>
      <c r="B110" s="25" t="s">
        <v>111</v>
      </c>
      <c r="C110" s="26">
        <v>985</v>
      </c>
      <c r="D110" s="26" t="s">
        <v>17</v>
      </c>
      <c r="E110" s="26">
        <v>1954</v>
      </c>
      <c r="F110" s="26">
        <v>470</v>
      </c>
      <c r="G110" s="26" t="s">
        <v>17</v>
      </c>
      <c r="H110" s="26">
        <v>903</v>
      </c>
    </row>
    <row r="111" spans="1:8" x14ac:dyDescent="0.25">
      <c r="A111" s="25" t="s">
        <v>112</v>
      </c>
      <c r="B111" s="25" t="s">
        <v>113</v>
      </c>
      <c r="C111" s="26">
        <v>1053</v>
      </c>
      <c r="D111" s="26">
        <v>2038</v>
      </c>
      <c r="E111" s="26" t="s">
        <v>17</v>
      </c>
      <c r="F111" s="26">
        <v>478</v>
      </c>
      <c r="G111" s="26">
        <v>948</v>
      </c>
      <c r="H111" s="26" t="s">
        <v>17</v>
      </c>
    </row>
    <row r="112" spans="1:8" x14ac:dyDescent="0.25">
      <c r="A112" s="25" t="s">
        <v>114</v>
      </c>
      <c r="B112" s="25" t="s">
        <v>113</v>
      </c>
      <c r="C112" s="26">
        <v>1069</v>
      </c>
      <c r="D112" s="26" t="s">
        <v>17</v>
      </c>
      <c r="E112" s="26">
        <v>2122</v>
      </c>
      <c r="F112" s="26">
        <v>504</v>
      </c>
      <c r="G112" s="26" t="s">
        <v>17</v>
      </c>
      <c r="H112" s="26">
        <v>982</v>
      </c>
    </row>
    <row r="113" spans="1:8" x14ac:dyDescent="0.25">
      <c r="A113" s="25" t="s">
        <v>114</v>
      </c>
      <c r="B113" s="25" t="s">
        <v>115</v>
      </c>
      <c r="C113" s="26">
        <v>1051</v>
      </c>
      <c r="D113" s="26">
        <v>2120</v>
      </c>
      <c r="E113" s="26" t="s">
        <v>17</v>
      </c>
      <c r="F113" s="26">
        <v>504</v>
      </c>
      <c r="G113" s="26">
        <v>1008</v>
      </c>
      <c r="H113" s="26" t="s">
        <v>17</v>
      </c>
    </row>
    <row r="114" spans="1:8" x14ac:dyDescent="0.25">
      <c r="A114" s="25" t="s">
        <v>116</v>
      </c>
      <c r="B114" s="25" t="s">
        <v>115</v>
      </c>
      <c r="C114" s="26">
        <v>1181</v>
      </c>
      <c r="D114" s="26" t="s">
        <v>17</v>
      </c>
      <c r="E114" s="26">
        <v>2232</v>
      </c>
      <c r="F114" s="26">
        <v>503</v>
      </c>
      <c r="G114" s="26" t="s">
        <v>17</v>
      </c>
      <c r="H114" s="26">
        <v>1007</v>
      </c>
    </row>
    <row r="115" spans="1:8" x14ac:dyDescent="0.25">
      <c r="A115" s="25" t="s">
        <v>116</v>
      </c>
      <c r="B115" s="25" t="s">
        <v>117</v>
      </c>
      <c r="C115" s="26">
        <v>1261</v>
      </c>
      <c r="D115" s="26">
        <v>2442</v>
      </c>
      <c r="E115" s="26" t="s">
        <v>17</v>
      </c>
      <c r="F115" s="26">
        <v>566</v>
      </c>
      <c r="G115" s="26">
        <v>1069</v>
      </c>
      <c r="H115" s="26" t="s">
        <v>17</v>
      </c>
    </row>
    <row r="116" spans="1:8" x14ac:dyDescent="0.25">
      <c r="A116" s="25" t="s">
        <v>118</v>
      </c>
      <c r="B116" s="25" t="s">
        <v>117</v>
      </c>
      <c r="C116" s="26">
        <v>1271</v>
      </c>
      <c r="D116" s="26" t="s">
        <v>17</v>
      </c>
      <c r="E116" s="26">
        <v>2532</v>
      </c>
      <c r="F116" s="26">
        <v>485</v>
      </c>
      <c r="G116" s="26" t="s">
        <v>17</v>
      </c>
      <c r="H116" s="26">
        <v>1051</v>
      </c>
    </row>
    <row r="117" spans="1:8" x14ac:dyDescent="0.25">
      <c r="A117" s="25" t="s">
        <v>118</v>
      </c>
      <c r="B117" s="25" t="s">
        <v>119</v>
      </c>
      <c r="C117" s="26">
        <v>1350</v>
      </c>
      <c r="D117" s="26">
        <v>2621</v>
      </c>
      <c r="E117" s="26" t="s">
        <v>17</v>
      </c>
      <c r="F117" s="26">
        <v>567</v>
      </c>
      <c r="G117" s="26">
        <v>1052</v>
      </c>
      <c r="H117" s="26" t="s">
        <v>17</v>
      </c>
    </row>
    <row r="118" spans="1:8" x14ac:dyDescent="0.25">
      <c r="A118" s="25" t="s">
        <v>120</v>
      </c>
      <c r="B118" s="25" t="s">
        <v>119</v>
      </c>
      <c r="C118" s="26">
        <v>1287</v>
      </c>
      <c r="D118" s="26" t="s">
        <v>17</v>
      </c>
      <c r="E118" s="26">
        <v>2637</v>
      </c>
      <c r="F118" s="26">
        <v>559</v>
      </c>
      <c r="G118" s="26" t="s">
        <v>17</v>
      </c>
      <c r="H118" s="26">
        <v>1126</v>
      </c>
    </row>
    <row r="119" spans="1:8" x14ac:dyDescent="0.25">
      <c r="A119" s="25" t="s">
        <v>120</v>
      </c>
      <c r="B119" s="25" t="s">
        <v>121</v>
      </c>
      <c r="C119" s="26">
        <v>1448</v>
      </c>
      <c r="D119" s="26">
        <v>2735</v>
      </c>
      <c r="E119" s="26" t="s">
        <v>17</v>
      </c>
      <c r="F119" s="26">
        <v>604</v>
      </c>
      <c r="G119" s="26">
        <v>1163</v>
      </c>
      <c r="H119" s="26" t="s">
        <v>17</v>
      </c>
    </row>
    <row r="120" spans="1:8" x14ac:dyDescent="0.25">
      <c r="A120" s="25" t="s">
        <v>122</v>
      </c>
      <c r="B120" s="25" t="s">
        <v>121</v>
      </c>
      <c r="C120" s="26">
        <v>1436</v>
      </c>
      <c r="D120" s="26" t="s">
        <v>17</v>
      </c>
      <c r="E120" s="26">
        <v>2884</v>
      </c>
      <c r="F120" s="26">
        <v>633</v>
      </c>
      <c r="G120" s="26" t="s">
        <v>17</v>
      </c>
      <c r="H120" s="26">
        <v>1237</v>
      </c>
    </row>
    <row r="121" spans="1:8" x14ac:dyDescent="0.25">
      <c r="A121" s="25" t="s">
        <v>122</v>
      </c>
      <c r="B121" s="25" t="s">
        <v>123</v>
      </c>
      <c r="C121" s="26">
        <v>1495</v>
      </c>
      <c r="D121" s="26">
        <v>2931</v>
      </c>
      <c r="E121" s="26" t="s">
        <v>17</v>
      </c>
      <c r="F121" s="26">
        <v>619</v>
      </c>
      <c r="G121" s="26">
        <v>1252</v>
      </c>
      <c r="H121" s="26" t="s">
        <v>17</v>
      </c>
    </row>
    <row r="122" spans="1:8" x14ac:dyDescent="0.25">
      <c r="A122" s="25" t="s">
        <v>124</v>
      </c>
      <c r="B122" s="25" t="s">
        <v>123</v>
      </c>
      <c r="C122" s="26">
        <v>1439</v>
      </c>
      <c r="D122" s="26" t="s">
        <v>17</v>
      </c>
      <c r="E122" s="26">
        <v>2934</v>
      </c>
      <c r="F122" s="26">
        <v>584</v>
      </c>
      <c r="G122" s="26" t="s">
        <v>17</v>
      </c>
      <c r="H122" s="26">
        <v>1203</v>
      </c>
    </row>
    <row r="123" spans="1:8" x14ac:dyDescent="0.25">
      <c r="A123" s="25" t="s">
        <v>124</v>
      </c>
      <c r="B123" s="25" t="s">
        <v>125</v>
      </c>
      <c r="C123" s="26">
        <v>1428</v>
      </c>
      <c r="D123" s="26">
        <v>2867</v>
      </c>
      <c r="E123" s="26" t="s">
        <v>17</v>
      </c>
      <c r="F123" s="26">
        <v>649</v>
      </c>
      <c r="G123" s="26">
        <v>1233</v>
      </c>
      <c r="H123" s="26" t="s">
        <v>17</v>
      </c>
    </row>
    <row r="124" spans="1:8" x14ac:dyDescent="0.25">
      <c r="A124" s="25" t="s">
        <v>126</v>
      </c>
      <c r="B124" s="25" t="s">
        <v>125</v>
      </c>
      <c r="C124" s="26">
        <v>1200</v>
      </c>
      <c r="D124" s="26" t="s">
        <v>17</v>
      </c>
      <c r="E124" s="26">
        <v>2628</v>
      </c>
      <c r="F124" s="26">
        <v>466</v>
      </c>
      <c r="G124" s="26" t="s">
        <v>17</v>
      </c>
      <c r="H124" s="26">
        <v>1115</v>
      </c>
    </row>
    <row r="125" spans="1:8" x14ac:dyDescent="0.25">
      <c r="A125" s="25" t="s">
        <v>126</v>
      </c>
      <c r="B125" s="25" t="s">
        <v>127</v>
      </c>
      <c r="C125" s="26">
        <v>1322</v>
      </c>
      <c r="D125" s="26">
        <v>2522</v>
      </c>
      <c r="E125" s="26" t="s">
        <v>17</v>
      </c>
      <c r="F125" s="26">
        <v>564</v>
      </c>
      <c r="G125" s="26">
        <v>1030</v>
      </c>
      <c r="H125" s="26" t="s">
        <v>17</v>
      </c>
    </row>
    <row r="126" spans="1:8" x14ac:dyDescent="0.25">
      <c r="A126" s="25" t="s">
        <v>128</v>
      </c>
      <c r="B126" s="25" t="s">
        <v>127</v>
      </c>
      <c r="C126" s="26">
        <v>1258</v>
      </c>
      <c r="D126" s="26" t="s">
        <v>17</v>
      </c>
      <c r="E126" s="26">
        <v>2580</v>
      </c>
      <c r="F126" s="26">
        <v>527</v>
      </c>
      <c r="G126" s="26" t="s">
        <v>17</v>
      </c>
      <c r="H126" s="26">
        <v>1091</v>
      </c>
    </row>
    <row r="127" spans="1:8" x14ac:dyDescent="0.25">
      <c r="A127" s="25" t="s">
        <v>128</v>
      </c>
      <c r="B127" s="25" t="s">
        <v>129</v>
      </c>
      <c r="C127" s="26">
        <v>1339</v>
      </c>
      <c r="D127" s="26">
        <v>2597</v>
      </c>
      <c r="E127" s="26" t="s">
        <v>17</v>
      </c>
      <c r="F127" s="26">
        <v>571</v>
      </c>
      <c r="G127" s="26">
        <v>1098</v>
      </c>
      <c r="H127" s="26" t="s">
        <v>17</v>
      </c>
    </row>
    <row r="128" spans="1:8" x14ac:dyDescent="0.25">
      <c r="A128" s="25" t="s">
        <v>130</v>
      </c>
      <c r="B128" s="25" t="s">
        <v>129</v>
      </c>
      <c r="C128" s="26">
        <v>1330</v>
      </c>
      <c r="D128" s="26" t="s">
        <v>17</v>
      </c>
      <c r="E128" s="26">
        <v>2669</v>
      </c>
      <c r="F128" s="26">
        <v>545</v>
      </c>
      <c r="G128" s="26" t="s">
        <v>17</v>
      </c>
      <c r="H128" s="26">
        <v>1116</v>
      </c>
    </row>
    <row r="129" spans="1:8" x14ac:dyDescent="0.25">
      <c r="A129" s="25" t="s">
        <v>130</v>
      </c>
      <c r="B129" s="25" t="s">
        <v>131</v>
      </c>
      <c r="C129" s="26">
        <v>1365</v>
      </c>
      <c r="D129" s="26">
        <v>2695</v>
      </c>
      <c r="E129" s="26" t="s">
        <v>17</v>
      </c>
      <c r="F129" s="26">
        <v>573</v>
      </c>
      <c r="G129" s="26">
        <v>1118</v>
      </c>
      <c r="H129" s="26" t="s">
        <v>17</v>
      </c>
    </row>
    <row r="130" spans="1:8" x14ac:dyDescent="0.25">
      <c r="A130" s="25" t="s">
        <v>132</v>
      </c>
      <c r="B130" s="25" t="s">
        <v>131</v>
      </c>
      <c r="C130" s="26">
        <v>1283</v>
      </c>
      <c r="D130" s="26" t="s">
        <v>17</v>
      </c>
      <c r="E130" s="26">
        <v>2648</v>
      </c>
      <c r="F130" s="26">
        <v>564</v>
      </c>
      <c r="G130" s="26" t="s">
        <v>17</v>
      </c>
      <c r="H130" s="26">
        <v>1137</v>
      </c>
    </row>
    <row r="131" spans="1:8" x14ac:dyDescent="0.25">
      <c r="A131" s="25" t="s">
        <v>132</v>
      </c>
      <c r="B131" s="25" t="s">
        <v>133</v>
      </c>
      <c r="C131" s="26">
        <v>1258</v>
      </c>
      <c r="D131" s="26">
        <v>2541</v>
      </c>
      <c r="E131" s="26" t="s">
        <v>17</v>
      </c>
      <c r="F131" s="26">
        <v>552</v>
      </c>
      <c r="G131" s="26">
        <v>1116</v>
      </c>
      <c r="H131" s="26" t="s">
        <v>17</v>
      </c>
    </row>
    <row r="132" spans="1:8" x14ac:dyDescent="0.25">
      <c r="A132" s="25" t="s">
        <v>134</v>
      </c>
      <c r="B132" s="25" t="s">
        <v>133</v>
      </c>
      <c r="C132" s="26">
        <v>1250</v>
      </c>
      <c r="D132" s="26" t="s">
        <v>17</v>
      </c>
      <c r="E132" s="26">
        <v>2508</v>
      </c>
      <c r="F132" s="26">
        <v>479</v>
      </c>
      <c r="G132" s="26" t="s">
        <v>17</v>
      </c>
      <c r="H132" s="26">
        <v>1031</v>
      </c>
    </row>
    <row r="133" spans="1:8" x14ac:dyDescent="0.25">
      <c r="A133" s="25" t="s">
        <v>134</v>
      </c>
      <c r="B133" s="25" t="s">
        <v>135</v>
      </c>
      <c r="C133" s="26">
        <v>1257</v>
      </c>
      <c r="D133" s="26">
        <v>2507</v>
      </c>
      <c r="E133" s="26" t="s">
        <v>17</v>
      </c>
      <c r="F133" s="26">
        <v>513</v>
      </c>
      <c r="G133" s="26">
        <v>992</v>
      </c>
      <c r="H133" s="26" t="s">
        <v>17</v>
      </c>
    </row>
    <row r="134" spans="1:8" x14ac:dyDescent="0.25">
      <c r="A134" s="25" t="s">
        <v>136</v>
      </c>
      <c r="B134" s="25" t="s">
        <v>135</v>
      </c>
      <c r="C134" s="26">
        <v>1300</v>
      </c>
      <c r="D134" s="26" t="s">
        <v>17</v>
      </c>
      <c r="E134" s="26">
        <v>2557</v>
      </c>
      <c r="F134" s="26">
        <v>549</v>
      </c>
      <c r="G134" s="26" t="s">
        <v>17</v>
      </c>
      <c r="H134" s="26">
        <v>1062</v>
      </c>
    </row>
    <row r="135" spans="1:8" x14ac:dyDescent="0.25">
      <c r="A135" s="25" t="s">
        <v>136</v>
      </c>
      <c r="B135" s="25" t="s">
        <v>137</v>
      </c>
      <c r="C135" s="26">
        <v>1486</v>
      </c>
      <c r="D135" s="26">
        <v>2786</v>
      </c>
      <c r="E135" s="26" t="s">
        <v>17</v>
      </c>
      <c r="F135" s="26">
        <v>658</v>
      </c>
      <c r="G135" s="26">
        <v>1207</v>
      </c>
      <c r="H135" s="26" t="s">
        <v>17</v>
      </c>
    </row>
    <row r="136" spans="1:8" x14ac:dyDescent="0.25">
      <c r="A136" s="25" t="s">
        <v>138</v>
      </c>
      <c r="B136" s="25" t="s">
        <v>137</v>
      </c>
      <c r="C136" s="26">
        <v>1603</v>
      </c>
      <c r="D136" s="26" t="s">
        <v>17</v>
      </c>
      <c r="E136" s="26">
        <v>3089</v>
      </c>
      <c r="F136" s="26">
        <v>693</v>
      </c>
      <c r="G136" s="26" t="s">
        <v>17</v>
      </c>
      <c r="H136" s="26">
        <v>1351</v>
      </c>
    </row>
    <row r="137" spans="1:8" x14ac:dyDescent="0.25">
      <c r="A137" s="25" t="s">
        <v>138</v>
      </c>
      <c r="B137" s="25" t="s">
        <v>139</v>
      </c>
      <c r="C137" s="26">
        <v>1654</v>
      </c>
      <c r="D137" s="26">
        <v>3257</v>
      </c>
      <c r="E137" s="26" t="s">
        <v>17</v>
      </c>
      <c r="F137" s="26">
        <v>680</v>
      </c>
      <c r="G137" s="26">
        <v>1373</v>
      </c>
      <c r="H137" s="26" t="s">
        <v>17</v>
      </c>
    </row>
    <row r="138" spans="1:8" x14ac:dyDescent="0.25">
      <c r="A138" s="25" t="s">
        <v>140</v>
      </c>
      <c r="B138" s="25" t="s">
        <v>139</v>
      </c>
      <c r="C138" s="26">
        <v>1584</v>
      </c>
      <c r="D138" s="26" t="s">
        <v>17</v>
      </c>
      <c r="E138" s="26">
        <v>3238</v>
      </c>
      <c r="F138" s="26">
        <v>684</v>
      </c>
      <c r="G138" s="26" t="s">
        <v>17</v>
      </c>
      <c r="H138" s="26">
        <v>1364</v>
      </c>
    </row>
    <row r="139" spans="1:8" x14ac:dyDescent="0.25">
      <c r="A139" s="25" t="s">
        <v>140</v>
      </c>
      <c r="B139" s="25" t="s">
        <v>141</v>
      </c>
      <c r="C139" s="26">
        <v>1790</v>
      </c>
      <c r="D139" s="26">
        <v>3374</v>
      </c>
      <c r="E139" s="26" t="s">
        <v>17</v>
      </c>
      <c r="F139" s="26">
        <v>776</v>
      </c>
      <c r="G139" s="26">
        <v>1460</v>
      </c>
      <c r="H139" s="26" t="s">
        <v>17</v>
      </c>
    </row>
    <row r="140" spans="1:8" x14ac:dyDescent="0.25">
      <c r="A140" s="25" t="s">
        <v>142</v>
      </c>
      <c r="B140" s="25" t="s">
        <v>141</v>
      </c>
      <c r="C140" s="26">
        <v>1881</v>
      </c>
      <c r="D140" s="26" t="s">
        <v>17</v>
      </c>
      <c r="E140" s="26">
        <v>3671</v>
      </c>
      <c r="F140" s="26">
        <v>804</v>
      </c>
      <c r="G140" s="26" t="s">
        <v>17</v>
      </c>
      <c r="H140" s="26">
        <v>1580</v>
      </c>
    </row>
    <row r="141" spans="1:8" x14ac:dyDescent="0.25">
      <c r="A141" s="25" t="s">
        <v>142</v>
      </c>
      <c r="B141" s="25" t="s">
        <v>143</v>
      </c>
      <c r="C141" s="26">
        <v>1923</v>
      </c>
      <c r="D141" s="26">
        <v>3804</v>
      </c>
      <c r="E141" s="26" t="s">
        <v>17</v>
      </c>
      <c r="F141" s="26">
        <v>830</v>
      </c>
      <c r="G141" s="26">
        <v>1634</v>
      </c>
      <c r="H141" s="26" t="s">
        <v>17</v>
      </c>
    </row>
    <row r="142" spans="1:8" x14ac:dyDescent="0.25">
      <c r="A142" s="25" t="s">
        <v>144</v>
      </c>
      <c r="B142" s="25" t="s">
        <v>143</v>
      </c>
      <c r="C142" s="26">
        <v>1892</v>
      </c>
      <c r="D142" s="26" t="s">
        <v>17</v>
      </c>
      <c r="E142" s="26">
        <v>3815</v>
      </c>
      <c r="F142" s="26">
        <v>800</v>
      </c>
      <c r="G142" s="26" t="s">
        <v>17</v>
      </c>
      <c r="H142" s="26">
        <v>1630</v>
      </c>
    </row>
    <row r="143" spans="1:8" x14ac:dyDescent="0.25">
      <c r="A143" s="25" t="s">
        <v>144</v>
      </c>
      <c r="B143" s="25" t="s">
        <v>145</v>
      </c>
      <c r="C143" s="26">
        <v>2093</v>
      </c>
      <c r="D143" s="26">
        <v>3985</v>
      </c>
      <c r="E143" s="26" t="s">
        <v>17</v>
      </c>
      <c r="F143" s="26">
        <v>906</v>
      </c>
      <c r="G143" s="26">
        <v>1706</v>
      </c>
      <c r="H143" s="26" t="s">
        <v>17</v>
      </c>
    </row>
    <row r="144" spans="1:8" x14ac:dyDescent="0.25">
      <c r="A144" s="25" t="s">
        <v>146</v>
      </c>
      <c r="B144" s="25" t="s">
        <v>145</v>
      </c>
      <c r="C144" s="26">
        <v>2068</v>
      </c>
      <c r="D144" s="26" t="s">
        <v>17</v>
      </c>
      <c r="E144" s="26">
        <v>4161</v>
      </c>
      <c r="F144" s="26">
        <v>927</v>
      </c>
      <c r="G144" s="26" t="s">
        <v>17</v>
      </c>
      <c r="H144" s="26">
        <v>1833</v>
      </c>
    </row>
    <row r="145" spans="1:8" x14ac:dyDescent="0.25">
      <c r="A145" s="25" t="s">
        <v>146</v>
      </c>
      <c r="B145" s="25" t="s">
        <v>147</v>
      </c>
      <c r="C145" s="26">
        <v>2170</v>
      </c>
      <c r="D145" s="26">
        <v>4238</v>
      </c>
      <c r="E145" s="26" t="s">
        <v>17</v>
      </c>
      <c r="F145" s="26">
        <v>937</v>
      </c>
      <c r="G145" s="26">
        <v>1864</v>
      </c>
      <c r="H145" s="26" t="s">
        <v>17</v>
      </c>
    </row>
    <row r="146" spans="1:8" x14ac:dyDescent="0.25">
      <c r="A146" s="25" t="s">
        <v>148</v>
      </c>
      <c r="B146" s="25" t="s">
        <v>147</v>
      </c>
      <c r="C146" s="26">
        <v>2363</v>
      </c>
      <c r="D146" s="26" t="s">
        <v>17</v>
      </c>
      <c r="E146" s="26">
        <v>4533</v>
      </c>
      <c r="F146" s="26">
        <v>1090</v>
      </c>
      <c r="G146" s="26" t="s">
        <v>17</v>
      </c>
      <c r="H146" s="26">
        <v>2027</v>
      </c>
    </row>
    <row r="147" spans="1:8" x14ac:dyDescent="0.25">
      <c r="A147" s="25" t="s">
        <v>148</v>
      </c>
      <c r="B147" s="25" t="s">
        <v>149</v>
      </c>
      <c r="C147" s="26">
        <v>2518</v>
      </c>
      <c r="D147" s="26">
        <v>4881</v>
      </c>
      <c r="E147" s="26" t="s">
        <v>17</v>
      </c>
      <c r="F147" s="26">
        <v>1091</v>
      </c>
      <c r="G147" s="26">
        <v>2181</v>
      </c>
      <c r="H147" s="26" t="s">
        <v>17</v>
      </c>
    </row>
    <row r="148" spans="1:8" x14ac:dyDescent="0.25">
      <c r="A148" s="25" t="s">
        <v>150</v>
      </c>
      <c r="B148" s="25" t="s">
        <v>149</v>
      </c>
      <c r="C148" s="26">
        <v>2524</v>
      </c>
      <c r="D148" s="26" t="s">
        <v>17</v>
      </c>
      <c r="E148" s="26">
        <v>5042</v>
      </c>
      <c r="F148" s="26">
        <v>1122</v>
      </c>
      <c r="G148" s="26" t="s">
        <v>17</v>
      </c>
      <c r="H148" s="26">
        <v>2213</v>
      </c>
    </row>
    <row r="149" spans="1:8" x14ac:dyDescent="0.25">
      <c r="A149" s="25" t="s">
        <v>150</v>
      </c>
      <c r="B149" s="25" t="s">
        <v>151</v>
      </c>
      <c r="C149" s="26">
        <v>2548</v>
      </c>
      <c r="D149" s="26">
        <v>5072</v>
      </c>
      <c r="E149" s="26" t="s">
        <v>17</v>
      </c>
      <c r="F149" s="26">
        <v>1203</v>
      </c>
      <c r="G149" s="26">
        <v>2325</v>
      </c>
      <c r="H149" s="26" t="s">
        <v>17</v>
      </c>
    </row>
    <row r="150" spans="1:8" x14ac:dyDescent="0.25">
      <c r="A150" s="25" t="s">
        <v>152</v>
      </c>
      <c r="B150" s="25" t="s">
        <v>151</v>
      </c>
      <c r="C150" s="26">
        <v>2701</v>
      </c>
      <c r="D150" s="26" t="s">
        <v>17</v>
      </c>
      <c r="E150" s="26">
        <v>5249</v>
      </c>
      <c r="F150" s="26">
        <v>1237</v>
      </c>
      <c r="G150" s="26" t="s">
        <v>17</v>
      </c>
      <c r="H150" s="26">
        <v>2440</v>
      </c>
    </row>
    <row r="151" spans="1:8" x14ac:dyDescent="0.25">
      <c r="A151" s="25" t="s">
        <v>152</v>
      </c>
      <c r="B151" s="25" t="s">
        <v>153</v>
      </c>
      <c r="C151" s="26">
        <v>2856</v>
      </c>
      <c r="D151" s="26">
        <v>5557</v>
      </c>
      <c r="E151" s="26" t="s">
        <v>17</v>
      </c>
      <c r="F151" s="26">
        <v>1394</v>
      </c>
      <c r="G151" s="26">
        <v>2631</v>
      </c>
      <c r="H151" s="26" t="s">
        <v>17</v>
      </c>
    </row>
    <row r="152" spans="1:8" x14ac:dyDescent="0.25">
      <c r="A152" s="25" t="s">
        <v>154</v>
      </c>
      <c r="B152" s="25" t="s">
        <v>153</v>
      </c>
      <c r="C152" s="26">
        <v>2955</v>
      </c>
      <c r="D152" s="26" t="s">
        <v>17</v>
      </c>
      <c r="E152" s="26">
        <v>5811</v>
      </c>
      <c r="F152" s="26">
        <v>1393</v>
      </c>
      <c r="G152" s="26" t="s">
        <v>17</v>
      </c>
      <c r="H152" s="26">
        <v>2787</v>
      </c>
    </row>
    <row r="153" spans="1:8" x14ac:dyDescent="0.25">
      <c r="A153" s="25" t="s">
        <v>154</v>
      </c>
      <c r="B153" s="25" t="s">
        <v>155</v>
      </c>
      <c r="C153" s="26">
        <v>3024</v>
      </c>
      <c r="D153" s="26">
        <v>5979</v>
      </c>
      <c r="E153" s="26" t="s">
        <v>17</v>
      </c>
      <c r="F153" s="26">
        <v>1551</v>
      </c>
      <c r="G153" s="26">
        <v>2944</v>
      </c>
      <c r="H153" s="26" t="s">
        <v>17</v>
      </c>
    </row>
    <row r="154" spans="1:8" x14ac:dyDescent="0.25">
      <c r="A154" s="25" t="s">
        <v>156</v>
      </c>
      <c r="B154" s="25" t="s">
        <v>155</v>
      </c>
      <c r="C154" s="26">
        <v>3185</v>
      </c>
      <c r="D154" s="26" t="s">
        <v>17</v>
      </c>
      <c r="E154" s="26">
        <v>6209</v>
      </c>
      <c r="F154" s="26">
        <v>1623</v>
      </c>
      <c r="G154" s="26" t="s">
        <v>17</v>
      </c>
      <c r="H154" s="26">
        <v>3174</v>
      </c>
    </row>
    <row r="155" spans="1:8" x14ac:dyDescent="0.25">
      <c r="A155" s="25" t="s">
        <v>156</v>
      </c>
      <c r="B155" s="25" t="s">
        <v>157</v>
      </c>
      <c r="C155" s="26">
        <v>3244</v>
      </c>
      <c r="D155" s="26">
        <v>6429</v>
      </c>
      <c r="E155" s="26" t="s">
        <v>17</v>
      </c>
      <c r="F155" s="26">
        <v>1660</v>
      </c>
      <c r="G155" s="26">
        <v>3283</v>
      </c>
      <c r="H155" s="26" t="s">
        <v>17</v>
      </c>
    </row>
    <row r="156" spans="1:8" x14ac:dyDescent="0.25">
      <c r="A156" s="25" t="s">
        <v>158</v>
      </c>
      <c r="B156" s="25" t="s">
        <v>157</v>
      </c>
      <c r="C156" s="26">
        <v>3127</v>
      </c>
      <c r="D156" s="26" t="s">
        <v>17</v>
      </c>
      <c r="E156" s="26">
        <v>6371</v>
      </c>
      <c r="F156" s="26">
        <v>1713</v>
      </c>
      <c r="G156" s="26" t="s">
        <v>17</v>
      </c>
      <c r="H156" s="26">
        <v>3373</v>
      </c>
    </row>
    <row r="157" spans="1:8" x14ac:dyDescent="0.25">
      <c r="A157" s="25" t="s">
        <v>158</v>
      </c>
      <c r="B157" s="25" t="s">
        <v>159</v>
      </c>
      <c r="C157" s="26">
        <v>3224</v>
      </c>
      <c r="D157" s="26">
        <v>6351</v>
      </c>
      <c r="E157" s="26" t="s">
        <v>17</v>
      </c>
      <c r="F157" s="26">
        <v>1784</v>
      </c>
      <c r="G157" s="26">
        <v>3497</v>
      </c>
      <c r="H157" s="26" t="s">
        <v>17</v>
      </c>
    </row>
    <row r="158" spans="1:8" x14ac:dyDescent="0.25">
      <c r="A158" s="25" t="s">
        <v>160</v>
      </c>
      <c r="B158" s="25" t="s">
        <v>159</v>
      </c>
      <c r="C158" s="26">
        <v>3387</v>
      </c>
      <c r="D158" s="26" t="s">
        <v>17</v>
      </c>
      <c r="E158" s="26">
        <v>6611</v>
      </c>
      <c r="F158" s="26">
        <v>1861</v>
      </c>
      <c r="G158" s="26" t="s">
        <v>17</v>
      </c>
      <c r="H158" s="26">
        <v>3645</v>
      </c>
    </row>
    <row r="159" spans="1:8" x14ac:dyDescent="0.25">
      <c r="A159" s="25" t="s">
        <v>160</v>
      </c>
      <c r="B159" s="25" t="s">
        <v>161</v>
      </c>
      <c r="C159" s="26">
        <v>3570</v>
      </c>
      <c r="D159" s="26">
        <v>6957</v>
      </c>
      <c r="E159" s="26" t="s">
        <v>17</v>
      </c>
      <c r="F159" s="26">
        <v>2070</v>
      </c>
      <c r="G159" s="26">
        <v>3931</v>
      </c>
      <c r="H159" s="26" t="s">
        <v>17</v>
      </c>
    </row>
    <row r="160" spans="1:8" x14ac:dyDescent="0.25">
      <c r="A160" s="25" t="s">
        <v>162</v>
      </c>
      <c r="B160" s="25" t="s">
        <v>161</v>
      </c>
      <c r="C160" s="26">
        <v>3579</v>
      </c>
      <c r="D160" s="26" t="s">
        <v>17</v>
      </c>
      <c r="E160" s="26">
        <v>7149</v>
      </c>
      <c r="F160" s="26">
        <v>1958</v>
      </c>
      <c r="G160" s="26" t="s">
        <v>17</v>
      </c>
      <c r="H160" s="26">
        <v>4028</v>
      </c>
    </row>
    <row r="161" spans="1:8" x14ac:dyDescent="0.25">
      <c r="A161" s="25" t="s">
        <v>162</v>
      </c>
      <c r="B161" s="25" t="s">
        <v>163</v>
      </c>
      <c r="C161" s="26">
        <v>3553</v>
      </c>
      <c r="D161" s="26">
        <v>7132</v>
      </c>
      <c r="E161" s="26" t="s">
        <v>17</v>
      </c>
      <c r="F161" s="26">
        <v>2084</v>
      </c>
      <c r="G161" s="26">
        <v>4042</v>
      </c>
      <c r="H161" s="26" t="s">
        <v>17</v>
      </c>
    </row>
    <row r="162" spans="1:8" x14ac:dyDescent="0.25">
      <c r="A162" s="25" t="s">
        <v>164</v>
      </c>
      <c r="B162" s="25" t="s">
        <v>163</v>
      </c>
      <c r="C162" s="26">
        <v>3709</v>
      </c>
      <c r="D162" s="26" t="s">
        <v>17</v>
      </c>
      <c r="E162" s="26">
        <v>7262</v>
      </c>
      <c r="F162" s="26">
        <v>2226</v>
      </c>
      <c r="G162" s="26" t="s">
        <v>17</v>
      </c>
      <c r="H162" s="26">
        <v>4310</v>
      </c>
    </row>
    <row r="163" spans="1:8" x14ac:dyDescent="0.25">
      <c r="A163" s="25" t="s">
        <v>164</v>
      </c>
      <c r="B163" s="25" t="s">
        <v>165</v>
      </c>
      <c r="C163" s="26">
        <v>3773</v>
      </c>
      <c r="D163" s="26">
        <v>7482</v>
      </c>
      <c r="E163" s="26" t="s">
        <v>17</v>
      </c>
      <c r="F163" s="26">
        <v>2389</v>
      </c>
      <c r="G163" s="26">
        <v>4615</v>
      </c>
      <c r="H163" s="26" t="s">
        <v>17</v>
      </c>
    </row>
    <row r="164" spans="1:8" x14ac:dyDescent="0.25">
      <c r="A164" s="25" t="s">
        <v>166</v>
      </c>
      <c r="B164" s="25" t="s">
        <v>165</v>
      </c>
      <c r="C164" s="26">
        <v>3893</v>
      </c>
      <c r="D164" s="26" t="s">
        <v>17</v>
      </c>
      <c r="E164" s="26">
        <v>7666</v>
      </c>
      <c r="F164" s="26">
        <v>2434</v>
      </c>
      <c r="G164" s="26" t="s">
        <v>17</v>
      </c>
      <c r="H164" s="26">
        <v>4823</v>
      </c>
    </row>
    <row r="165" spans="1:8" x14ac:dyDescent="0.25">
      <c r="A165" s="25" t="s">
        <v>166</v>
      </c>
      <c r="B165" s="25" t="s">
        <v>167</v>
      </c>
      <c r="C165" s="26">
        <v>3985</v>
      </c>
      <c r="D165" s="26">
        <v>7878</v>
      </c>
      <c r="E165" s="26" t="s">
        <v>17</v>
      </c>
      <c r="F165" s="26">
        <v>2561</v>
      </c>
      <c r="G165" s="26">
        <v>4995</v>
      </c>
      <c r="H165" s="26" t="s">
        <v>17</v>
      </c>
    </row>
    <row r="166" spans="1:8" x14ac:dyDescent="0.25">
      <c r="A166" s="25" t="s">
        <v>168</v>
      </c>
      <c r="B166" s="25" t="s">
        <v>167</v>
      </c>
      <c r="C166" s="26">
        <v>3993</v>
      </c>
      <c r="D166" s="26" t="s">
        <v>17</v>
      </c>
      <c r="E166" s="26">
        <v>7978</v>
      </c>
      <c r="F166" s="26">
        <v>2669</v>
      </c>
      <c r="G166" s="26" t="s">
        <v>17</v>
      </c>
      <c r="H166" s="26">
        <v>5230</v>
      </c>
    </row>
    <row r="167" spans="1:8" x14ac:dyDescent="0.25">
      <c r="A167" s="25" t="s">
        <v>168</v>
      </c>
      <c r="B167" s="25" t="s">
        <v>169</v>
      </c>
      <c r="C167" s="26">
        <v>3969</v>
      </c>
      <c r="D167" s="26">
        <v>7962</v>
      </c>
      <c r="E167" s="26" t="s">
        <v>17</v>
      </c>
      <c r="F167" s="26">
        <v>2801</v>
      </c>
      <c r="G167" s="26">
        <v>5470</v>
      </c>
      <c r="H167" s="26" t="s">
        <v>17</v>
      </c>
    </row>
    <row r="168" spans="1:8" x14ac:dyDescent="0.25">
      <c r="A168" s="25" t="s">
        <v>170</v>
      </c>
      <c r="B168" s="25" t="s">
        <v>169</v>
      </c>
      <c r="C168" s="26">
        <v>4300</v>
      </c>
      <c r="D168" s="26" t="s">
        <v>17</v>
      </c>
      <c r="E168" s="26">
        <v>8269</v>
      </c>
      <c r="F168" s="26">
        <v>3063</v>
      </c>
      <c r="G168" s="26" t="s">
        <v>17</v>
      </c>
      <c r="H168" s="26">
        <v>5864</v>
      </c>
    </row>
    <row r="169" spans="1:8" x14ac:dyDescent="0.25">
      <c r="A169" s="25" t="s">
        <v>170</v>
      </c>
      <c r="B169" s="25" t="s">
        <v>171</v>
      </c>
      <c r="C169" s="26">
        <v>4297</v>
      </c>
      <c r="D169" s="26">
        <v>8597</v>
      </c>
      <c r="E169" s="26" t="s">
        <v>17</v>
      </c>
      <c r="F169" s="26">
        <v>3158</v>
      </c>
      <c r="G169" s="26">
        <v>6221</v>
      </c>
      <c r="H169" s="26" t="s">
        <v>17</v>
      </c>
    </row>
    <row r="170" spans="1:8" x14ac:dyDescent="0.25">
      <c r="A170" s="25" t="s">
        <v>172</v>
      </c>
      <c r="B170" s="25" t="s">
        <v>171</v>
      </c>
      <c r="C170" s="26">
        <v>4330</v>
      </c>
      <c r="D170" s="26" t="s">
        <v>17</v>
      </c>
      <c r="E170" s="26">
        <v>8627</v>
      </c>
      <c r="F170" s="26">
        <v>3243</v>
      </c>
      <c r="G170" s="26" t="s">
        <v>17</v>
      </c>
      <c r="H170" s="26">
        <v>6401</v>
      </c>
    </row>
    <row r="171" spans="1:8" x14ac:dyDescent="0.25">
      <c r="A171" s="25" t="s">
        <v>172</v>
      </c>
      <c r="B171" s="25" t="s">
        <v>173</v>
      </c>
      <c r="C171" s="26">
        <v>4427</v>
      </c>
      <c r="D171" s="26">
        <v>8757</v>
      </c>
      <c r="E171" s="26" t="s">
        <v>17</v>
      </c>
      <c r="F171" s="26">
        <v>3593</v>
      </c>
      <c r="G171" s="26">
        <v>6836</v>
      </c>
      <c r="H171" s="26" t="s">
        <v>17</v>
      </c>
    </row>
    <row r="172" spans="1:8" x14ac:dyDescent="0.25">
      <c r="A172" s="25" t="s">
        <v>174</v>
      </c>
      <c r="B172" s="25" t="s">
        <v>173</v>
      </c>
      <c r="C172" s="26">
        <v>4688</v>
      </c>
      <c r="D172" s="26" t="s">
        <v>17</v>
      </c>
      <c r="E172" s="26">
        <v>9115</v>
      </c>
      <c r="F172" s="26">
        <v>3856</v>
      </c>
      <c r="G172" s="26" t="s">
        <v>17</v>
      </c>
      <c r="H172" s="26">
        <v>7449</v>
      </c>
    </row>
    <row r="173" spans="1:8" x14ac:dyDescent="0.25">
      <c r="A173" s="25" t="s">
        <v>174</v>
      </c>
      <c r="B173" s="25" t="s">
        <v>175</v>
      </c>
      <c r="C173" s="26">
        <v>4655</v>
      </c>
      <c r="D173" s="26">
        <v>9343</v>
      </c>
      <c r="E173" s="26" t="s">
        <v>17</v>
      </c>
      <c r="F173" s="26">
        <v>3954</v>
      </c>
      <c r="G173" s="26">
        <v>7810</v>
      </c>
      <c r="H173" s="26" t="s">
        <v>17</v>
      </c>
    </row>
    <row r="174" spans="1:8" x14ac:dyDescent="0.25">
      <c r="A174" s="25" t="s">
        <v>176</v>
      </c>
      <c r="B174" s="25" t="s">
        <v>175</v>
      </c>
      <c r="C174" s="26">
        <v>4901</v>
      </c>
      <c r="D174" s="26" t="s">
        <v>17</v>
      </c>
      <c r="E174" s="26">
        <v>9556</v>
      </c>
      <c r="F174" s="26">
        <v>4338</v>
      </c>
      <c r="G174" s="26" t="s">
        <v>17</v>
      </c>
      <c r="H174" s="26">
        <v>8292</v>
      </c>
    </row>
    <row r="175" spans="1:8" x14ac:dyDescent="0.25">
      <c r="A175" s="25" t="s">
        <v>176</v>
      </c>
      <c r="B175" s="25" t="s">
        <v>177</v>
      </c>
      <c r="C175" s="26">
        <v>5097</v>
      </c>
      <c r="D175" s="26">
        <v>9998</v>
      </c>
      <c r="E175" s="26" t="s">
        <v>17</v>
      </c>
      <c r="F175" s="26">
        <v>4496</v>
      </c>
      <c r="G175" s="26">
        <v>8834</v>
      </c>
      <c r="H175" s="26" t="s">
        <v>17</v>
      </c>
    </row>
    <row r="176" spans="1:8" x14ac:dyDescent="0.25">
      <c r="A176" s="25" t="s">
        <v>178</v>
      </c>
      <c r="B176" s="25" t="s">
        <v>177</v>
      </c>
      <c r="C176" s="26">
        <v>3538</v>
      </c>
      <c r="D176" s="26" t="s">
        <v>17</v>
      </c>
      <c r="E176" s="26">
        <v>8635</v>
      </c>
      <c r="F176" s="26">
        <v>3256</v>
      </c>
      <c r="G176" s="26" t="s">
        <v>17</v>
      </c>
      <c r="H176" s="26">
        <v>7752</v>
      </c>
    </row>
    <row r="177" spans="1:8" x14ac:dyDescent="0.25">
      <c r="A177" s="25" t="s">
        <v>178</v>
      </c>
      <c r="B177" s="25" t="s">
        <v>179</v>
      </c>
      <c r="C177" s="26">
        <v>2598</v>
      </c>
      <c r="D177" s="26">
        <v>6136</v>
      </c>
      <c r="E177" s="26" t="s">
        <v>17</v>
      </c>
      <c r="F177" s="26">
        <v>2572</v>
      </c>
      <c r="G177" s="26">
        <v>5828</v>
      </c>
      <c r="H177" s="26" t="s">
        <v>17</v>
      </c>
    </row>
    <row r="178" spans="1:8" x14ac:dyDescent="0.25">
      <c r="A178" s="25" t="s">
        <v>180</v>
      </c>
      <c r="B178" s="25" t="s">
        <v>179</v>
      </c>
      <c r="C178" s="26">
        <v>2935</v>
      </c>
      <c r="D178" s="26" t="s">
        <v>17</v>
      </c>
      <c r="E178" s="26">
        <v>5533</v>
      </c>
      <c r="F178" s="26">
        <v>2895</v>
      </c>
      <c r="G178" s="26" t="s">
        <v>17</v>
      </c>
      <c r="H178" s="26">
        <v>5467</v>
      </c>
    </row>
    <row r="179" spans="1:8" x14ac:dyDescent="0.25">
      <c r="A179" s="25" t="s">
        <v>180</v>
      </c>
      <c r="B179" s="25" t="s">
        <v>181</v>
      </c>
      <c r="C179" s="26">
        <v>2694</v>
      </c>
      <c r="D179" s="26">
        <v>5629</v>
      </c>
      <c r="E179" s="26" t="s">
        <v>17</v>
      </c>
      <c r="F179" s="26">
        <v>2694</v>
      </c>
      <c r="G179" s="26">
        <v>5589</v>
      </c>
      <c r="H179" s="26" t="s">
        <v>17</v>
      </c>
    </row>
    <row r="180" spans="1:8" x14ac:dyDescent="0.25">
      <c r="A180" s="25" t="s">
        <v>182</v>
      </c>
      <c r="B180" s="25" t="s">
        <v>181</v>
      </c>
      <c r="C180" s="26">
        <v>2600</v>
      </c>
      <c r="D180" s="26" t="s">
        <v>17</v>
      </c>
      <c r="E180" s="26">
        <v>5294</v>
      </c>
      <c r="F180" s="26">
        <v>2750</v>
      </c>
      <c r="G180" s="26" t="s">
        <v>17</v>
      </c>
      <c r="H180" s="26">
        <v>5444</v>
      </c>
    </row>
    <row r="181" spans="1:8" x14ac:dyDescent="0.25">
      <c r="A181" s="25" t="s">
        <v>182</v>
      </c>
      <c r="B181" s="25" t="s">
        <v>183</v>
      </c>
      <c r="C181" s="26">
        <v>2462</v>
      </c>
      <c r="D181" s="26">
        <v>5062</v>
      </c>
      <c r="E181" s="26" t="s">
        <v>17</v>
      </c>
      <c r="F181" s="26">
        <v>2691</v>
      </c>
      <c r="G181" s="26">
        <v>5441</v>
      </c>
      <c r="H181" s="26" t="s">
        <v>17</v>
      </c>
    </row>
    <row r="182" spans="1:8" x14ac:dyDescent="0.25">
      <c r="A182" s="25" t="s">
        <v>184</v>
      </c>
      <c r="B182" s="25" t="s">
        <v>183</v>
      </c>
      <c r="C182" s="26">
        <v>2388</v>
      </c>
      <c r="D182" s="26" t="s">
        <v>17</v>
      </c>
      <c r="E182" s="26">
        <v>4850</v>
      </c>
      <c r="F182" s="26">
        <v>2846</v>
      </c>
      <c r="G182" s="26" t="s">
        <v>17</v>
      </c>
      <c r="H182" s="26">
        <v>5537</v>
      </c>
    </row>
    <row r="183" spans="1:8" x14ac:dyDescent="0.25">
      <c r="A183" s="25" t="s">
        <v>184</v>
      </c>
      <c r="B183" s="25" t="s">
        <v>185</v>
      </c>
      <c r="C183" s="26">
        <v>2245</v>
      </c>
      <c r="D183" s="26">
        <v>4633</v>
      </c>
      <c r="E183" s="26" t="s">
        <v>17</v>
      </c>
      <c r="F183" s="26">
        <v>2718</v>
      </c>
      <c r="G183" s="26">
        <v>5564</v>
      </c>
      <c r="H183" s="26" t="s">
        <v>17</v>
      </c>
    </row>
    <row r="184" spans="1:8" x14ac:dyDescent="0.25">
      <c r="A184" s="25" t="s">
        <v>186</v>
      </c>
      <c r="B184" s="25" t="s">
        <v>185</v>
      </c>
      <c r="C184" s="26">
        <v>2499</v>
      </c>
      <c r="D184" s="26" t="s">
        <v>17</v>
      </c>
      <c r="E184" s="26">
        <v>4744</v>
      </c>
      <c r="F184" s="26">
        <v>3238</v>
      </c>
      <c r="G184" s="26" t="s">
        <v>17</v>
      </c>
      <c r="H184" s="26">
        <v>5956</v>
      </c>
    </row>
    <row r="185" spans="1:8" x14ac:dyDescent="0.25">
      <c r="A185" s="25" t="s">
        <v>186</v>
      </c>
      <c r="B185" s="25" t="s">
        <v>187</v>
      </c>
      <c r="C185" s="26">
        <v>3201</v>
      </c>
      <c r="D185" s="26">
        <v>5700</v>
      </c>
      <c r="E185" s="26" t="s">
        <v>17</v>
      </c>
      <c r="F185" s="26">
        <v>4284</v>
      </c>
      <c r="G185" s="26">
        <v>7522</v>
      </c>
      <c r="H185" s="26" t="s">
        <v>17</v>
      </c>
    </row>
    <row r="186" spans="1:8" x14ac:dyDescent="0.25">
      <c r="A186" s="25" t="s">
        <v>188</v>
      </c>
      <c r="B186" s="25" t="s">
        <v>187</v>
      </c>
      <c r="C186" s="26">
        <v>4301</v>
      </c>
      <c r="D186" s="26" t="s">
        <v>17</v>
      </c>
      <c r="E186" s="26">
        <v>7502</v>
      </c>
      <c r="F186" s="26">
        <v>6014</v>
      </c>
      <c r="G186" s="26" t="s">
        <v>17</v>
      </c>
      <c r="H186" s="26">
        <v>10298</v>
      </c>
    </row>
    <row r="187" spans="1:8" x14ac:dyDescent="0.25">
      <c r="A187" s="25" t="s">
        <v>188</v>
      </c>
      <c r="B187" s="25" t="s">
        <v>189</v>
      </c>
      <c r="C187" s="26">
        <v>4002</v>
      </c>
      <c r="D187" s="26">
        <v>8303</v>
      </c>
      <c r="E187" s="26" t="s">
        <v>17</v>
      </c>
      <c r="F187" s="26">
        <v>5792</v>
      </c>
      <c r="G187" s="26">
        <v>11806</v>
      </c>
      <c r="H187" s="26" t="s">
        <v>17</v>
      </c>
    </row>
    <row r="188" spans="1:8" x14ac:dyDescent="0.25">
      <c r="A188" s="25" t="s">
        <v>190</v>
      </c>
      <c r="B188" s="25" t="s">
        <v>189</v>
      </c>
      <c r="C188" s="26">
        <v>4170</v>
      </c>
      <c r="D188" s="26" t="s">
        <v>17</v>
      </c>
      <c r="E188" s="26">
        <v>8172</v>
      </c>
      <c r="F188" s="26">
        <v>6266</v>
      </c>
      <c r="G188" s="26" t="s">
        <v>17</v>
      </c>
      <c r="H188" s="26">
        <v>12058</v>
      </c>
    </row>
    <row r="189" spans="1:8" x14ac:dyDescent="0.25">
      <c r="A189" s="25" t="s">
        <v>190</v>
      </c>
      <c r="B189" s="25" t="s">
        <v>191</v>
      </c>
      <c r="C189" s="26">
        <v>3757</v>
      </c>
      <c r="D189" s="26">
        <v>7927</v>
      </c>
      <c r="E189" s="26" t="s">
        <v>17</v>
      </c>
      <c r="F189" s="26">
        <v>5961</v>
      </c>
      <c r="G189" s="26">
        <v>12227</v>
      </c>
      <c r="H189" s="26" t="s">
        <v>17</v>
      </c>
    </row>
    <row r="190" spans="1:8" x14ac:dyDescent="0.25">
      <c r="A190" s="25" t="s">
        <v>192</v>
      </c>
      <c r="B190" s="25" t="s">
        <v>191</v>
      </c>
      <c r="C190" s="26">
        <v>3958</v>
      </c>
      <c r="D190" s="26" t="s">
        <v>17</v>
      </c>
      <c r="E190" s="26">
        <v>7715</v>
      </c>
      <c r="F190" s="26">
        <v>6596</v>
      </c>
      <c r="G190" s="26" t="s">
        <v>17</v>
      </c>
      <c r="H190" s="26">
        <v>12557</v>
      </c>
    </row>
    <row r="191" spans="1:8" x14ac:dyDescent="0.25">
      <c r="A191" s="25" t="s">
        <v>192</v>
      </c>
      <c r="B191" s="25" t="s">
        <v>193</v>
      </c>
      <c r="C191" s="26">
        <v>3496</v>
      </c>
      <c r="D191" s="26">
        <v>7454</v>
      </c>
      <c r="E191" s="26" t="s">
        <v>17</v>
      </c>
      <c r="F191" s="26">
        <v>6056</v>
      </c>
      <c r="G191" s="26">
        <v>12652</v>
      </c>
      <c r="H191" s="26" t="s">
        <v>17</v>
      </c>
    </row>
    <row r="192" spans="1:8" x14ac:dyDescent="0.25">
      <c r="A192" s="25" t="s">
        <v>194</v>
      </c>
      <c r="B192" s="25" t="s">
        <v>193</v>
      </c>
      <c r="C192" s="26">
        <v>3414</v>
      </c>
      <c r="D192" s="26" t="s">
        <v>17</v>
      </c>
      <c r="E192" s="26">
        <v>6910</v>
      </c>
      <c r="F192" s="26">
        <v>6145</v>
      </c>
      <c r="G192" s="26" t="s">
        <v>17</v>
      </c>
      <c r="H192" s="26">
        <v>12201</v>
      </c>
    </row>
    <row r="193" spans="1:8" x14ac:dyDescent="0.25">
      <c r="A193" s="25" t="s">
        <v>194</v>
      </c>
      <c r="B193" s="25" t="s">
        <v>195</v>
      </c>
      <c r="C193" s="26">
        <v>3014</v>
      </c>
      <c r="D193" s="26">
        <v>6428</v>
      </c>
      <c r="E193" s="26" t="s">
        <v>17</v>
      </c>
      <c r="F193" s="26">
        <v>5566</v>
      </c>
      <c r="G193" s="26">
        <v>11711</v>
      </c>
      <c r="H193" s="26" t="s">
        <v>17</v>
      </c>
    </row>
    <row r="194" spans="1:8" x14ac:dyDescent="0.25">
      <c r="A194" s="25" t="s">
        <v>196</v>
      </c>
      <c r="B194" s="25" t="s">
        <v>195</v>
      </c>
      <c r="C194" s="26">
        <v>3137</v>
      </c>
      <c r="D194" s="26" t="s">
        <v>17</v>
      </c>
      <c r="E194" s="26">
        <v>6151</v>
      </c>
      <c r="F194" s="26">
        <v>6177</v>
      </c>
      <c r="G194" s="26" t="s">
        <v>17</v>
      </c>
      <c r="H194" s="26">
        <v>11743</v>
      </c>
    </row>
    <row r="195" spans="1:8" x14ac:dyDescent="0.25">
      <c r="A195" s="25" t="s">
        <v>196</v>
      </c>
      <c r="B195" s="25" t="s">
        <v>197</v>
      </c>
      <c r="C195" s="26">
        <v>2778</v>
      </c>
      <c r="D195" s="26">
        <v>5915</v>
      </c>
      <c r="E195" s="26" t="s">
        <v>17</v>
      </c>
      <c r="F195" s="26">
        <v>5636</v>
      </c>
      <c r="G195" s="26">
        <v>11813</v>
      </c>
      <c r="H195" s="26" t="s">
        <v>17</v>
      </c>
    </row>
    <row r="196" spans="1:8" x14ac:dyDescent="0.25">
      <c r="A196" s="25" t="s">
        <v>198</v>
      </c>
      <c r="B196" s="25" t="s">
        <v>197</v>
      </c>
      <c r="C196" s="26">
        <v>2799</v>
      </c>
      <c r="D196" s="26" t="s">
        <v>17</v>
      </c>
      <c r="E196" s="26">
        <v>5577</v>
      </c>
      <c r="F196" s="26">
        <v>5890</v>
      </c>
      <c r="G196" s="26" t="s">
        <v>17</v>
      </c>
      <c r="H196" s="26">
        <v>11526</v>
      </c>
    </row>
    <row r="197" spans="1:8" x14ac:dyDescent="0.25">
      <c r="A197" s="25" t="s">
        <v>198</v>
      </c>
      <c r="B197" s="25" t="s">
        <v>199</v>
      </c>
      <c r="C197" s="26">
        <v>2391</v>
      </c>
      <c r="D197" s="26">
        <v>5190</v>
      </c>
      <c r="E197" s="26" t="s">
        <v>17</v>
      </c>
      <c r="F197" s="26">
        <v>5222</v>
      </c>
      <c r="G197" s="26">
        <v>11112</v>
      </c>
      <c r="H197" s="26" t="s">
        <v>17</v>
      </c>
    </row>
    <row r="198" spans="1:8" x14ac:dyDescent="0.25">
      <c r="A198" s="25" t="s">
        <v>200</v>
      </c>
      <c r="B198" s="25" t="s">
        <v>199</v>
      </c>
      <c r="C198" s="26">
        <v>2387</v>
      </c>
      <c r="D198" s="26" t="s">
        <v>17</v>
      </c>
      <c r="E198" s="26">
        <v>4778</v>
      </c>
      <c r="F198" s="26">
        <v>5559</v>
      </c>
      <c r="G198" s="26" t="s">
        <v>17</v>
      </c>
      <c r="H198" s="26">
        <v>10781</v>
      </c>
    </row>
    <row r="199" spans="1:8" x14ac:dyDescent="0.25">
      <c r="A199" s="25" t="s">
        <v>200</v>
      </c>
      <c r="B199" s="25" t="s">
        <v>201</v>
      </c>
      <c r="C199" s="26">
        <v>1942</v>
      </c>
      <c r="D199" s="26">
        <v>4329</v>
      </c>
      <c r="E199" s="26" t="s">
        <v>17</v>
      </c>
      <c r="F199" s="26">
        <v>4963</v>
      </c>
      <c r="G199" s="26">
        <v>10522</v>
      </c>
      <c r="H199" s="26" t="s">
        <v>17</v>
      </c>
    </row>
    <row r="200" spans="1:8" x14ac:dyDescent="0.25">
      <c r="A200" s="25" t="s">
        <v>202</v>
      </c>
      <c r="B200" s="25" t="s">
        <v>201</v>
      </c>
      <c r="C200" s="26">
        <v>1874</v>
      </c>
      <c r="D200" s="26" t="s">
        <v>17</v>
      </c>
      <c r="E200" s="26">
        <v>3816</v>
      </c>
      <c r="F200" s="26">
        <v>4814</v>
      </c>
      <c r="G200" s="26" t="s">
        <v>17</v>
      </c>
      <c r="H200" s="26">
        <v>9777</v>
      </c>
    </row>
    <row r="201" spans="1:8" x14ac:dyDescent="0.25">
      <c r="A201" s="25" t="s">
        <v>202</v>
      </c>
      <c r="B201" s="25" t="s">
        <v>203</v>
      </c>
      <c r="C201" s="26">
        <v>1537</v>
      </c>
      <c r="D201" s="26">
        <v>3411</v>
      </c>
      <c r="E201" s="26" t="s">
        <v>17</v>
      </c>
      <c r="F201" s="26">
        <v>4176</v>
      </c>
      <c r="G201" s="26">
        <v>8990</v>
      </c>
      <c r="H201" s="26" t="s">
        <v>17</v>
      </c>
    </row>
    <row r="202" spans="1:8" x14ac:dyDescent="0.25">
      <c r="A202" s="25" t="s">
        <v>204</v>
      </c>
      <c r="B202" s="25" t="s">
        <v>203</v>
      </c>
      <c r="C202" s="26">
        <v>1560</v>
      </c>
      <c r="D202" s="26" t="s">
        <v>17</v>
      </c>
      <c r="E202" s="26">
        <v>3097</v>
      </c>
      <c r="F202" s="26">
        <v>4326</v>
      </c>
      <c r="G202" s="26" t="s">
        <v>17</v>
      </c>
      <c r="H202" s="26">
        <v>8502</v>
      </c>
    </row>
    <row r="203" spans="1:8" x14ac:dyDescent="0.25">
      <c r="A203" s="25" t="s">
        <v>204</v>
      </c>
      <c r="B203" s="25" t="s">
        <v>205</v>
      </c>
      <c r="C203" s="26">
        <v>1179</v>
      </c>
      <c r="D203" s="26">
        <v>2739</v>
      </c>
      <c r="E203" s="26" t="s">
        <v>17</v>
      </c>
      <c r="F203" s="26">
        <v>3664</v>
      </c>
      <c r="G203" s="26">
        <v>7990</v>
      </c>
      <c r="H203" s="26" t="s">
        <v>17</v>
      </c>
    </row>
    <row r="204" spans="1:8" x14ac:dyDescent="0.25">
      <c r="A204" s="25" t="s">
        <v>206</v>
      </c>
      <c r="B204" s="25" t="s">
        <v>205</v>
      </c>
      <c r="C204" s="26">
        <v>1171</v>
      </c>
      <c r="D204" s="26" t="s">
        <v>17</v>
      </c>
      <c r="E204" s="26">
        <v>2350</v>
      </c>
      <c r="F204" s="26">
        <v>3657</v>
      </c>
      <c r="G204" s="26" t="s">
        <v>17</v>
      </c>
      <c r="H204" s="26">
        <v>7321</v>
      </c>
    </row>
    <row r="205" spans="1:8" x14ac:dyDescent="0.25">
      <c r="A205" s="25" t="s">
        <v>206</v>
      </c>
      <c r="B205" s="25" t="s">
        <v>207</v>
      </c>
      <c r="C205" s="26">
        <v>946</v>
      </c>
      <c r="D205" s="26">
        <v>2117</v>
      </c>
      <c r="E205" s="26" t="s">
        <v>17</v>
      </c>
      <c r="F205" s="26">
        <v>3045</v>
      </c>
      <c r="G205" s="26">
        <v>6702</v>
      </c>
      <c r="H205" s="26" t="s">
        <v>17</v>
      </c>
    </row>
    <row r="206" spans="1:8" x14ac:dyDescent="0.25">
      <c r="A206" s="25" t="s">
        <v>208</v>
      </c>
      <c r="B206" s="25" t="s">
        <v>207</v>
      </c>
      <c r="C206" s="26">
        <v>849</v>
      </c>
      <c r="D206" s="26" t="s">
        <v>17</v>
      </c>
      <c r="E206" s="26">
        <v>1795</v>
      </c>
      <c r="F206" s="26">
        <v>2985</v>
      </c>
      <c r="G206" s="26" t="s">
        <v>17</v>
      </c>
      <c r="H206" s="26">
        <v>6030</v>
      </c>
    </row>
    <row r="207" spans="1:8" x14ac:dyDescent="0.25">
      <c r="A207" s="25" t="s">
        <v>208</v>
      </c>
      <c r="B207" s="25" t="s">
        <v>209</v>
      </c>
      <c r="C207" s="26">
        <v>648</v>
      </c>
      <c r="D207" s="26">
        <v>1497</v>
      </c>
      <c r="E207" s="26" t="s">
        <v>17</v>
      </c>
      <c r="F207" s="26">
        <v>2380</v>
      </c>
      <c r="G207" s="26">
        <v>5365</v>
      </c>
      <c r="H207" s="26" t="s">
        <v>17</v>
      </c>
    </row>
    <row r="208" spans="1:8" x14ac:dyDescent="0.25">
      <c r="A208" s="25" t="s">
        <v>210</v>
      </c>
      <c r="B208" s="25" t="s">
        <v>209</v>
      </c>
      <c r="C208" s="26">
        <v>599</v>
      </c>
      <c r="D208" s="26" t="s">
        <v>17</v>
      </c>
      <c r="E208" s="26">
        <v>1247</v>
      </c>
      <c r="F208" s="26">
        <v>2380</v>
      </c>
      <c r="G208" s="26" t="s">
        <v>17</v>
      </c>
      <c r="H208" s="26">
        <v>4760</v>
      </c>
    </row>
    <row r="209" spans="1:8" x14ac:dyDescent="0.25">
      <c r="A209" s="25" t="s">
        <v>210</v>
      </c>
      <c r="B209" s="25" t="s">
        <v>211</v>
      </c>
      <c r="C209" s="26">
        <v>467</v>
      </c>
      <c r="D209" s="26">
        <v>1066</v>
      </c>
      <c r="E209" s="26" t="s">
        <v>17</v>
      </c>
      <c r="F209" s="26">
        <v>1780</v>
      </c>
      <c r="G209" s="26">
        <v>4160</v>
      </c>
      <c r="H209" s="26" t="s">
        <v>17</v>
      </c>
    </row>
    <row r="210" spans="1:8" x14ac:dyDescent="0.25">
      <c r="A210" s="25" t="s">
        <v>212</v>
      </c>
      <c r="B210" s="25" t="s">
        <v>211</v>
      </c>
      <c r="C210" s="26">
        <v>444</v>
      </c>
      <c r="D210" s="26" t="s">
        <v>17</v>
      </c>
      <c r="E210" s="26">
        <v>911</v>
      </c>
      <c r="F210" s="26">
        <v>1790</v>
      </c>
      <c r="G210" s="26" t="s">
        <v>17</v>
      </c>
      <c r="H210" s="26">
        <v>3570</v>
      </c>
    </row>
    <row r="211" spans="1:8" x14ac:dyDescent="0.25">
      <c r="A211" s="25" t="s">
        <v>212</v>
      </c>
      <c r="B211" s="25" t="s">
        <v>213</v>
      </c>
      <c r="C211" s="26">
        <v>315</v>
      </c>
      <c r="D211" s="26">
        <v>759</v>
      </c>
      <c r="E211" s="26" t="s">
        <v>17</v>
      </c>
      <c r="F211" s="26">
        <v>1395</v>
      </c>
      <c r="G211" s="26">
        <v>3185</v>
      </c>
      <c r="H211" s="26" t="s">
        <v>17</v>
      </c>
    </row>
    <row r="212" spans="1:8" x14ac:dyDescent="0.25">
      <c r="A212" s="25" t="s">
        <v>214</v>
      </c>
      <c r="B212" s="25" t="s">
        <v>213</v>
      </c>
      <c r="C212" s="26">
        <v>285</v>
      </c>
      <c r="D212" s="26" t="s">
        <v>17</v>
      </c>
      <c r="E212" s="26">
        <v>600</v>
      </c>
      <c r="F212" s="26">
        <v>1358</v>
      </c>
      <c r="G212" s="26" t="s">
        <v>17</v>
      </c>
      <c r="H212" s="26">
        <v>2753</v>
      </c>
    </row>
    <row r="213" spans="1:8" x14ac:dyDescent="0.25">
      <c r="A213" s="25" t="s">
        <v>214</v>
      </c>
      <c r="B213" s="25" t="s">
        <v>215</v>
      </c>
      <c r="C213" s="26">
        <v>194</v>
      </c>
      <c r="D213" s="26">
        <v>479</v>
      </c>
      <c r="E213" s="26" t="s">
        <v>17</v>
      </c>
      <c r="F213" s="26">
        <v>956</v>
      </c>
      <c r="G213" s="26">
        <v>2314</v>
      </c>
      <c r="H213" s="26" t="s">
        <v>17</v>
      </c>
    </row>
    <row r="214" spans="1:8" x14ac:dyDescent="0.25">
      <c r="A214" s="25" t="s">
        <v>216</v>
      </c>
      <c r="B214" s="25" t="s">
        <v>215</v>
      </c>
      <c r="C214" s="26">
        <v>180</v>
      </c>
      <c r="D214" s="26" t="s">
        <v>17</v>
      </c>
      <c r="E214" s="26">
        <v>374</v>
      </c>
      <c r="F214" s="26">
        <v>948</v>
      </c>
      <c r="G214" s="26" t="s">
        <v>17</v>
      </c>
      <c r="H214" s="26">
        <v>1904</v>
      </c>
    </row>
    <row r="215" spans="1:8" x14ac:dyDescent="0.25">
      <c r="A215" s="25" t="s">
        <v>216</v>
      </c>
      <c r="B215" s="25" t="s">
        <v>217</v>
      </c>
      <c r="C215" s="26">
        <v>118</v>
      </c>
      <c r="D215" s="26">
        <v>298</v>
      </c>
      <c r="E215" s="26" t="s">
        <v>17</v>
      </c>
      <c r="F215" s="26">
        <v>614</v>
      </c>
      <c r="G215" s="26">
        <v>1562</v>
      </c>
      <c r="H215" s="26" t="s">
        <v>17</v>
      </c>
    </row>
    <row r="216" spans="1:8" x14ac:dyDescent="0.25">
      <c r="A216" s="25" t="s">
        <v>218</v>
      </c>
      <c r="B216" s="25" t="s">
        <v>217</v>
      </c>
      <c r="C216" s="26">
        <v>116</v>
      </c>
      <c r="D216" s="26" t="s">
        <v>17</v>
      </c>
      <c r="E216" s="26">
        <v>234</v>
      </c>
      <c r="F216" s="26">
        <v>637</v>
      </c>
      <c r="G216" s="26" t="s">
        <v>17</v>
      </c>
      <c r="H216" s="26">
        <v>1251</v>
      </c>
    </row>
    <row r="217" spans="1:8" x14ac:dyDescent="0.25">
      <c r="A217" s="25" t="s">
        <v>218</v>
      </c>
      <c r="B217" s="25" t="s">
        <v>219</v>
      </c>
      <c r="C217" s="26">
        <v>78</v>
      </c>
      <c r="D217" s="26">
        <v>194</v>
      </c>
      <c r="E217" s="26" t="s">
        <v>17</v>
      </c>
      <c r="F217" s="26">
        <v>422</v>
      </c>
      <c r="G217" s="26">
        <v>1059</v>
      </c>
      <c r="H217" s="26" t="s">
        <v>17</v>
      </c>
    </row>
    <row r="218" spans="1:8" x14ac:dyDescent="0.25">
      <c r="A218" s="25" t="s">
        <v>220</v>
      </c>
      <c r="B218" s="25" t="s">
        <v>219</v>
      </c>
      <c r="C218" s="26">
        <v>75</v>
      </c>
      <c r="D218" s="26" t="s">
        <v>17</v>
      </c>
      <c r="E218" s="26">
        <v>153</v>
      </c>
      <c r="F218" s="26">
        <v>421</v>
      </c>
      <c r="G218" s="26" t="s">
        <v>17</v>
      </c>
      <c r="H218" s="26">
        <v>843</v>
      </c>
    </row>
    <row r="219" spans="1:8" x14ac:dyDescent="0.25">
      <c r="A219" s="25" t="s">
        <v>220</v>
      </c>
      <c r="B219" s="25" t="s">
        <v>221</v>
      </c>
      <c r="C219" s="26">
        <v>36</v>
      </c>
      <c r="D219" s="26">
        <v>111</v>
      </c>
      <c r="E219" s="26" t="s">
        <v>17</v>
      </c>
      <c r="F219" s="26">
        <v>279</v>
      </c>
      <c r="G219" s="26">
        <v>700</v>
      </c>
      <c r="H219" s="26" t="s">
        <v>17</v>
      </c>
    </row>
    <row r="220" spans="1:8" x14ac:dyDescent="0.25">
      <c r="A220" s="25" t="s">
        <v>222</v>
      </c>
      <c r="B220" s="25" t="s">
        <v>221</v>
      </c>
      <c r="C220" s="26">
        <v>39</v>
      </c>
      <c r="D220" s="26" t="s">
        <v>17</v>
      </c>
      <c r="E220" s="26">
        <v>75</v>
      </c>
      <c r="F220" s="26">
        <v>220</v>
      </c>
      <c r="G220" s="26" t="s">
        <v>17</v>
      </c>
      <c r="H220" s="26">
        <v>499</v>
      </c>
    </row>
    <row r="221" spans="1:8" x14ac:dyDescent="0.25">
      <c r="A221" s="25" t="s">
        <v>222</v>
      </c>
      <c r="B221" s="25" t="s">
        <v>223</v>
      </c>
      <c r="C221" s="26">
        <v>18</v>
      </c>
      <c r="D221" s="26">
        <v>57</v>
      </c>
      <c r="E221" s="26" t="s">
        <v>17</v>
      </c>
      <c r="F221" s="26">
        <v>164</v>
      </c>
      <c r="G221" s="26">
        <v>384</v>
      </c>
      <c r="H221" s="26" t="s">
        <v>17</v>
      </c>
    </row>
    <row r="222" spans="1:8" x14ac:dyDescent="0.25">
      <c r="A222" s="25" t="s">
        <v>224</v>
      </c>
      <c r="B222" s="25" t="s">
        <v>223</v>
      </c>
      <c r="C222" s="26">
        <v>18</v>
      </c>
      <c r="D222" s="26" t="s">
        <v>17</v>
      </c>
      <c r="E222" s="26">
        <v>36</v>
      </c>
      <c r="F222" s="26">
        <v>143</v>
      </c>
      <c r="G222" s="26" t="s">
        <v>17</v>
      </c>
      <c r="H222" s="26">
        <v>307</v>
      </c>
    </row>
    <row r="223" spans="1:8" x14ac:dyDescent="0.25">
      <c r="A223" s="25" t="s">
        <v>224</v>
      </c>
      <c r="B223" s="25" t="s">
        <v>225</v>
      </c>
      <c r="C223" s="26">
        <v>14</v>
      </c>
      <c r="D223" s="26">
        <v>32</v>
      </c>
      <c r="E223" s="26" t="s">
        <v>17</v>
      </c>
      <c r="F223" s="26">
        <v>92</v>
      </c>
      <c r="G223" s="26">
        <v>235</v>
      </c>
      <c r="H223" s="26" t="s">
        <v>17</v>
      </c>
    </row>
    <row r="224" spans="1:8" x14ac:dyDescent="0.25">
      <c r="A224" s="25" t="s">
        <v>226</v>
      </c>
      <c r="B224" s="25" t="s">
        <v>225</v>
      </c>
      <c r="C224" s="26">
        <v>5</v>
      </c>
      <c r="D224" s="26" t="s">
        <v>17</v>
      </c>
      <c r="E224" s="26">
        <v>19</v>
      </c>
      <c r="F224" s="26">
        <v>91</v>
      </c>
      <c r="G224" s="26" t="s">
        <v>17</v>
      </c>
      <c r="H224" s="26">
        <v>183</v>
      </c>
    </row>
    <row r="225" spans="1:63" x14ac:dyDescent="0.25">
      <c r="A225" s="25" t="s">
        <v>226</v>
      </c>
      <c r="B225" s="25" t="s">
        <v>227</v>
      </c>
      <c r="C225" s="26">
        <v>4</v>
      </c>
      <c r="D225" s="26">
        <v>9</v>
      </c>
      <c r="E225" s="27" t="s">
        <v>17</v>
      </c>
      <c r="F225" s="27">
        <v>55</v>
      </c>
      <c r="G225" s="27">
        <v>146</v>
      </c>
      <c r="H225" s="27" t="s">
        <v>17</v>
      </c>
    </row>
    <row r="226" spans="1:63" x14ac:dyDescent="0.25">
      <c r="A226" s="25" t="s">
        <v>228</v>
      </c>
      <c r="B226" s="25" t="s">
        <v>229</v>
      </c>
      <c r="C226" s="26">
        <v>16</v>
      </c>
      <c r="D226" s="26">
        <v>16</v>
      </c>
      <c r="E226" s="26">
        <v>20</v>
      </c>
      <c r="F226" s="26">
        <v>164</v>
      </c>
      <c r="G226" s="26">
        <v>164</v>
      </c>
      <c r="H226" s="26">
        <v>219</v>
      </c>
    </row>
    <row r="228" spans="1:63" x14ac:dyDescent="0.25">
      <c r="A228" s="241" t="s">
        <v>230</v>
      </c>
      <c r="B228" s="241"/>
      <c r="C228" s="26">
        <v>272043</v>
      </c>
      <c r="D228" s="26" t="s">
        <v>17</v>
      </c>
      <c r="E228" s="26" t="s">
        <v>17</v>
      </c>
      <c r="F228" s="26">
        <v>258821</v>
      </c>
      <c r="G228" s="26" t="s">
        <v>17</v>
      </c>
      <c r="H228" s="26" t="s">
        <v>17</v>
      </c>
    </row>
    <row r="229" spans="1:63" s="3" customFormat="1" x14ac:dyDescent="0.25">
      <c r="A229" s="28"/>
      <c r="B229" s="2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</row>
    <row r="230" spans="1:63" x14ac:dyDescent="0.25">
      <c r="A230" s="25"/>
      <c r="B230" s="25"/>
    </row>
    <row r="231" spans="1:63" x14ac:dyDescent="0.25">
      <c r="A231" s="25"/>
      <c r="B231" s="25"/>
    </row>
    <row r="232" spans="1:63" x14ac:dyDescent="0.25">
      <c r="A232" s="25"/>
      <c r="B232" s="25"/>
    </row>
    <row r="233" spans="1:63" x14ac:dyDescent="0.25">
      <c r="A233" s="25"/>
      <c r="B233" s="25"/>
    </row>
  </sheetData>
  <mergeCells count="2">
    <mergeCell ref="A228:B228"/>
    <mergeCell ref="A2:I2"/>
  </mergeCells>
  <phoneticPr fontId="0" type="noConversion"/>
  <hyperlinks>
    <hyperlink ref="A1" location="Matières!A1" display="&lt;&lt;&lt;&lt;&lt; retour" xr:uid="{00000000-0004-0000-0200-000000000000}"/>
  </hyperlinks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K233"/>
  <sheetViews>
    <sheetView zoomScaleNormal="75" zoomScaleSheetLayoutView="100" workbookViewId="0">
      <pane xSplit="2" ySplit="13" topLeftCell="C122" activePane="bottomRight" state="frozen"/>
      <selection pane="topRight" activeCell="C1" sqref="C1"/>
      <selection pane="bottomLeft" activeCell="A14" sqref="A14"/>
      <selection pane="bottomRight" activeCell="D127" sqref="D127"/>
    </sheetView>
  </sheetViews>
  <sheetFormatPr baseColWidth="10" defaultColWidth="11.36328125" defaultRowHeight="12.5" x14ac:dyDescent="0.25"/>
  <cols>
    <col min="1" max="1" width="12.26953125" style="1" customWidth="1"/>
    <col min="2" max="2" width="13.7265625" style="1" customWidth="1"/>
    <col min="3" max="3" width="8.1796875" style="1" customWidth="1"/>
    <col min="4" max="4" width="9.81640625" style="1" customWidth="1"/>
    <col min="5" max="5" width="7.1796875" style="1" customWidth="1"/>
    <col min="6" max="6" width="8.1796875" style="1" customWidth="1"/>
    <col min="7" max="7" width="9.81640625" style="1" customWidth="1"/>
    <col min="8" max="8" width="7.1796875" style="1" customWidth="1"/>
    <col min="9" max="16384" width="11.36328125" style="1"/>
  </cols>
  <sheetData>
    <row r="1" spans="1:9" x14ac:dyDescent="0.25">
      <c r="A1" s="95" t="s">
        <v>258</v>
      </c>
    </row>
    <row r="2" spans="1:9" x14ac:dyDescent="0.25">
      <c r="A2" s="242" t="s">
        <v>0</v>
      </c>
      <c r="B2" s="242"/>
      <c r="C2" s="242"/>
      <c r="D2" s="242"/>
      <c r="E2" s="242"/>
      <c r="F2" s="242"/>
      <c r="G2" s="242"/>
      <c r="H2" s="242"/>
      <c r="I2" s="242"/>
    </row>
    <row r="3" spans="1:9" x14ac:dyDescent="0.25">
      <c r="A3" s="1" t="s">
        <v>274</v>
      </c>
      <c r="D3" s="2"/>
      <c r="E3" s="2"/>
      <c r="F3" s="2"/>
      <c r="G3" s="2"/>
      <c r="H3" s="2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4"/>
      <c r="B5" s="4"/>
      <c r="C5" s="5"/>
      <c r="D5" s="5"/>
      <c r="E5" s="6"/>
      <c r="F5" s="5"/>
      <c r="G5" s="5"/>
      <c r="H5" s="6"/>
    </row>
    <row r="6" spans="1:9" x14ac:dyDescent="0.25">
      <c r="A6" s="7"/>
      <c r="B6" s="8"/>
      <c r="C6" s="9" t="s">
        <v>3</v>
      </c>
      <c r="D6" s="9"/>
      <c r="E6" s="10"/>
      <c r="F6" s="9" t="s">
        <v>4</v>
      </c>
      <c r="G6" s="9"/>
      <c r="H6" s="10"/>
    </row>
    <row r="7" spans="1:9" x14ac:dyDescent="0.25">
      <c r="A7" s="8"/>
      <c r="B7" s="7" t="s">
        <v>5</v>
      </c>
      <c r="C7" s="11"/>
      <c r="D7" s="12"/>
      <c r="E7" s="13"/>
      <c r="F7" s="11"/>
      <c r="G7" s="12"/>
      <c r="H7" s="13"/>
    </row>
    <row r="8" spans="1:9" x14ac:dyDescent="0.25">
      <c r="A8" s="7" t="s">
        <v>6</v>
      </c>
      <c r="B8" s="7" t="s">
        <v>7</v>
      </c>
      <c r="C8" s="14"/>
      <c r="D8" s="9"/>
      <c r="E8" s="9"/>
      <c r="F8" s="14"/>
      <c r="G8" s="9"/>
      <c r="H8" s="15"/>
    </row>
    <row r="9" spans="1:9" x14ac:dyDescent="0.25">
      <c r="A9" s="7" t="s">
        <v>8</v>
      </c>
      <c r="B9" s="7" t="s">
        <v>9</v>
      </c>
      <c r="C9" s="8"/>
      <c r="D9" s="9" t="s">
        <v>10</v>
      </c>
      <c r="E9" s="9"/>
      <c r="F9" s="8"/>
      <c r="G9" s="9" t="s">
        <v>10</v>
      </c>
      <c r="H9" s="10"/>
    </row>
    <row r="10" spans="1:9" x14ac:dyDescent="0.25">
      <c r="A10" s="7" t="s">
        <v>11</v>
      </c>
      <c r="B10" s="7" t="s">
        <v>12</v>
      </c>
      <c r="C10" s="7" t="s">
        <v>13</v>
      </c>
      <c r="D10" s="12"/>
      <c r="E10" s="12"/>
      <c r="F10" s="7" t="s">
        <v>13</v>
      </c>
      <c r="G10" s="12"/>
      <c r="H10" s="13"/>
    </row>
    <row r="11" spans="1:9" x14ac:dyDescent="0.25">
      <c r="A11" s="7"/>
      <c r="B11" s="7"/>
      <c r="C11" s="7"/>
      <c r="D11" s="15"/>
      <c r="E11" s="16"/>
      <c r="F11" s="7"/>
      <c r="G11" s="15"/>
      <c r="H11" s="17"/>
    </row>
    <row r="12" spans="1:9" x14ac:dyDescent="0.25">
      <c r="A12" s="8"/>
      <c r="B12" s="8"/>
      <c r="C12" s="8"/>
      <c r="D12" s="18" t="s">
        <v>14</v>
      </c>
      <c r="E12" s="19" t="s">
        <v>5</v>
      </c>
      <c r="F12" s="8"/>
      <c r="G12" s="18" t="s">
        <v>14</v>
      </c>
      <c r="H12" s="7" t="s">
        <v>5</v>
      </c>
    </row>
    <row r="13" spans="1:9" x14ac:dyDescent="0.25">
      <c r="A13" s="20"/>
      <c r="B13" s="21"/>
      <c r="C13" s="21"/>
      <c r="D13" s="22"/>
      <c r="E13" s="23"/>
      <c r="F13" s="21"/>
      <c r="G13" s="22"/>
      <c r="H13" s="21"/>
    </row>
    <row r="14" spans="1:9" x14ac:dyDescent="0.25">
      <c r="A14" s="24"/>
      <c r="B14" s="24"/>
    </row>
    <row r="15" spans="1:9" x14ac:dyDescent="0.25">
      <c r="A15" s="25" t="s">
        <v>275</v>
      </c>
      <c r="B15" s="25" t="s">
        <v>16</v>
      </c>
      <c r="C15" s="26">
        <v>1691</v>
      </c>
      <c r="D15" s="26">
        <v>1691</v>
      </c>
      <c r="E15" s="26" t="s">
        <v>17</v>
      </c>
      <c r="F15" s="26">
        <v>1293</v>
      </c>
      <c r="G15" s="26">
        <v>1293</v>
      </c>
      <c r="H15" s="26" t="s">
        <v>17</v>
      </c>
    </row>
    <row r="16" spans="1:9" x14ac:dyDescent="0.25">
      <c r="A16" s="25" t="s">
        <v>15</v>
      </c>
      <c r="B16" s="25" t="s">
        <v>16</v>
      </c>
      <c r="C16" s="26">
        <v>269</v>
      </c>
      <c r="D16" s="26" t="s">
        <v>17</v>
      </c>
      <c r="E16" s="26">
        <v>1960</v>
      </c>
      <c r="F16" s="26">
        <v>191</v>
      </c>
      <c r="G16" s="26" t="s">
        <v>17</v>
      </c>
      <c r="H16" s="26">
        <v>1484</v>
      </c>
    </row>
    <row r="17" spans="1:8" x14ac:dyDescent="0.25">
      <c r="A17" s="25" t="s">
        <v>15</v>
      </c>
      <c r="B17" s="25" t="s">
        <v>19</v>
      </c>
      <c r="C17" s="26">
        <v>84</v>
      </c>
      <c r="D17" s="26">
        <v>353</v>
      </c>
      <c r="E17" s="26" t="s">
        <v>17</v>
      </c>
      <c r="F17" s="26">
        <v>66</v>
      </c>
      <c r="G17" s="26">
        <v>257</v>
      </c>
      <c r="H17" s="26" t="s">
        <v>17</v>
      </c>
    </row>
    <row r="18" spans="1:8" x14ac:dyDescent="0.25">
      <c r="A18" s="25" t="s">
        <v>18</v>
      </c>
      <c r="B18" s="25" t="s">
        <v>19</v>
      </c>
      <c r="C18" s="26">
        <v>82</v>
      </c>
      <c r="D18" s="26" t="s">
        <v>17</v>
      </c>
      <c r="E18" s="26">
        <v>166</v>
      </c>
      <c r="F18" s="26">
        <v>60</v>
      </c>
      <c r="G18" s="26" t="s">
        <v>17</v>
      </c>
      <c r="H18" s="26">
        <v>126</v>
      </c>
    </row>
    <row r="19" spans="1:8" x14ac:dyDescent="0.25">
      <c r="A19" s="25" t="s">
        <v>18</v>
      </c>
      <c r="B19" s="25" t="s">
        <v>21</v>
      </c>
      <c r="C19" s="26">
        <v>54</v>
      </c>
      <c r="D19" s="26">
        <v>136</v>
      </c>
      <c r="E19" s="26" t="s">
        <v>17</v>
      </c>
      <c r="F19" s="26">
        <v>43</v>
      </c>
      <c r="G19" s="26">
        <v>103</v>
      </c>
      <c r="H19" s="26" t="s">
        <v>17</v>
      </c>
    </row>
    <row r="20" spans="1:8" x14ac:dyDescent="0.25">
      <c r="A20" s="25" t="s">
        <v>20</v>
      </c>
      <c r="B20" s="25" t="s">
        <v>21</v>
      </c>
      <c r="C20" s="26">
        <v>61</v>
      </c>
      <c r="D20" s="26" t="s">
        <v>17</v>
      </c>
      <c r="E20" s="26">
        <v>115</v>
      </c>
      <c r="F20" s="26">
        <v>35</v>
      </c>
      <c r="G20" s="26" t="s">
        <v>17</v>
      </c>
      <c r="H20" s="26">
        <v>78</v>
      </c>
    </row>
    <row r="21" spans="1:8" x14ac:dyDescent="0.25">
      <c r="A21" s="25" t="s">
        <v>20</v>
      </c>
      <c r="B21" s="25" t="s">
        <v>23</v>
      </c>
      <c r="C21" s="26">
        <v>38</v>
      </c>
      <c r="D21" s="26">
        <v>99</v>
      </c>
      <c r="E21" s="26" t="s">
        <v>17</v>
      </c>
      <c r="F21" s="26">
        <v>28</v>
      </c>
      <c r="G21" s="26">
        <v>63</v>
      </c>
      <c r="H21" s="26" t="s">
        <v>17</v>
      </c>
    </row>
    <row r="22" spans="1:8" x14ac:dyDescent="0.25">
      <c r="A22" s="25" t="s">
        <v>22</v>
      </c>
      <c r="B22" s="25" t="s">
        <v>23</v>
      </c>
      <c r="C22" s="26">
        <v>38</v>
      </c>
      <c r="D22" s="26" t="s">
        <v>17</v>
      </c>
      <c r="E22" s="26">
        <v>76</v>
      </c>
      <c r="F22" s="26">
        <v>47</v>
      </c>
      <c r="G22" s="26" t="s">
        <v>17</v>
      </c>
      <c r="H22" s="26">
        <v>75</v>
      </c>
    </row>
    <row r="23" spans="1:8" x14ac:dyDescent="0.25">
      <c r="A23" s="25" t="s">
        <v>22</v>
      </c>
      <c r="B23" s="25" t="s">
        <v>25</v>
      </c>
      <c r="C23" s="26">
        <v>32</v>
      </c>
      <c r="D23" s="26">
        <v>70</v>
      </c>
      <c r="E23" s="26" t="s">
        <v>17</v>
      </c>
      <c r="F23" s="26">
        <v>24</v>
      </c>
      <c r="G23" s="26">
        <v>71</v>
      </c>
      <c r="H23" s="26" t="s">
        <v>17</v>
      </c>
    </row>
    <row r="24" spans="1:8" x14ac:dyDescent="0.25">
      <c r="A24" s="25" t="s">
        <v>24</v>
      </c>
      <c r="B24" s="25" t="s">
        <v>25</v>
      </c>
      <c r="C24" s="26">
        <v>37</v>
      </c>
      <c r="D24" s="26" t="s">
        <v>17</v>
      </c>
      <c r="E24" s="26">
        <v>69</v>
      </c>
      <c r="F24" s="26">
        <v>32</v>
      </c>
      <c r="G24" s="26" t="s">
        <v>17</v>
      </c>
      <c r="H24" s="26">
        <v>56</v>
      </c>
    </row>
    <row r="25" spans="1:8" x14ac:dyDescent="0.25">
      <c r="A25" s="25" t="s">
        <v>24</v>
      </c>
      <c r="B25" s="25" t="s">
        <v>27</v>
      </c>
      <c r="C25" s="26">
        <v>34</v>
      </c>
      <c r="D25" s="26">
        <v>71</v>
      </c>
      <c r="E25" s="26" t="s">
        <v>17</v>
      </c>
      <c r="F25" s="26">
        <v>22</v>
      </c>
      <c r="G25" s="26">
        <v>54</v>
      </c>
      <c r="H25" s="26" t="s">
        <v>17</v>
      </c>
    </row>
    <row r="26" spans="1:8" x14ac:dyDescent="0.25">
      <c r="A26" s="25" t="s">
        <v>26</v>
      </c>
      <c r="B26" s="25" t="s">
        <v>27</v>
      </c>
      <c r="C26" s="26">
        <v>22</v>
      </c>
      <c r="D26" s="26" t="s">
        <v>17</v>
      </c>
      <c r="E26" s="26">
        <v>56</v>
      </c>
      <c r="F26" s="26">
        <v>19</v>
      </c>
      <c r="G26" s="26" t="s">
        <v>17</v>
      </c>
      <c r="H26" s="26">
        <v>41</v>
      </c>
    </row>
    <row r="27" spans="1:8" x14ac:dyDescent="0.25">
      <c r="A27" s="25" t="s">
        <v>26</v>
      </c>
      <c r="B27" s="25" t="s">
        <v>29</v>
      </c>
      <c r="C27" s="26">
        <v>25</v>
      </c>
      <c r="D27" s="26">
        <v>47</v>
      </c>
      <c r="E27" s="26" t="s">
        <v>17</v>
      </c>
      <c r="F27" s="26">
        <v>18</v>
      </c>
      <c r="G27" s="26">
        <v>37</v>
      </c>
      <c r="H27" s="26" t="s">
        <v>17</v>
      </c>
    </row>
    <row r="28" spans="1:8" x14ac:dyDescent="0.25">
      <c r="A28" s="25" t="s">
        <v>28</v>
      </c>
      <c r="B28" s="25" t="s">
        <v>29</v>
      </c>
      <c r="C28" s="26">
        <v>29</v>
      </c>
      <c r="D28" s="26" t="s">
        <v>17</v>
      </c>
      <c r="E28" s="26">
        <v>54</v>
      </c>
      <c r="F28" s="26">
        <v>28</v>
      </c>
      <c r="G28" s="26" t="s">
        <v>17</v>
      </c>
      <c r="H28" s="26">
        <v>46</v>
      </c>
    </row>
    <row r="29" spans="1:8" x14ac:dyDescent="0.25">
      <c r="A29" s="25" t="s">
        <v>28</v>
      </c>
      <c r="B29" s="25" t="s">
        <v>31</v>
      </c>
      <c r="C29" s="26">
        <v>22</v>
      </c>
      <c r="D29" s="26">
        <v>51</v>
      </c>
      <c r="E29" s="26" t="s">
        <v>17</v>
      </c>
      <c r="F29" s="26">
        <v>7</v>
      </c>
      <c r="G29" s="26">
        <v>35</v>
      </c>
      <c r="H29" s="26" t="s">
        <v>17</v>
      </c>
    </row>
    <row r="30" spans="1:8" x14ac:dyDescent="0.25">
      <c r="A30" s="25" t="s">
        <v>30</v>
      </c>
      <c r="B30" s="25" t="s">
        <v>31</v>
      </c>
      <c r="C30" s="26">
        <v>28</v>
      </c>
      <c r="D30" s="26" t="s">
        <v>17</v>
      </c>
      <c r="E30" s="26">
        <v>50</v>
      </c>
      <c r="F30" s="26">
        <v>11</v>
      </c>
      <c r="G30" s="26" t="s">
        <v>17</v>
      </c>
      <c r="H30" s="26">
        <v>18</v>
      </c>
    </row>
    <row r="31" spans="1:8" x14ac:dyDescent="0.25">
      <c r="A31" s="25" t="s">
        <v>30</v>
      </c>
      <c r="B31" s="25" t="s">
        <v>33</v>
      </c>
      <c r="C31" s="26">
        <v>20</v>
      </c>
      <c r="D31" s="26">
        <v>48</v>
      </c>
      <c r="E31" s="26" t="s">
        <v>17</v>
      </c>
      <c r="F31" s="26">
        <v>17</v>
      </c>
      <c r="G31" s="26">
        <v>28</v>
      </c>
      <c r="H31" s="26" t="s">
        <v>17</v>
      </c>
    </row>
    <row r="32" spans="1:8" x14ac:dyDescent="0.25">
      <c r="A32" s="25" t="s">
        <v>32</v>
      </c>
      <c r="B32" s="25" t="s">
        <v>33</v>
      </c>
      <c r="C32" s="26">
        <v>23</v>
      </c>
      <c r="D32" s="26" t="s">
        <v>17</v>
      </c>
      <c r="E32" s="26">
        <v>43</v>
      </c>
      <c r="F32" s="26">
        <v>16</v>
      </c>
      <c r="G32" s="26" t="s">
        <v>17</v>
      </c>
      <c r="H32" s="26">
        <v>33</v>
      </c>
    </row>
    <row r="33" spans="1:8" x14ac:dyDescent="0.25">
      <c r="A33" s="25" t="s">
        <v>32</v>
      </c>
      <c r="B33" s="25" t="s">
        <v>35</v>
      </c>
      <c r="C33" s="26">
        <v>23</v>
      </c>
      <c r="D33" s="26">
        <v>46</v>
      </c>
      <c r="E33" s="26" t="s">
        <v>17</v>
      </c>
      <c r="F33" s="26">
        <v>13</v>
      </c>
      <c r="G33" s="26">
        <v>29</v>
      </c>
      <c r="H33" s="26" t="s">
        <v>17</v>
      </c>
    </row>
    <row r="34" spans="1:8" x14ac:dyDescent="0.25">
      <c r="A34" s="25" t="s">
        <v>34</v>
      </c>
      <c r="B34" s="25" t="s">
        <v>35</v>
      </c>
      <c r="C34" s="26">
        <v>25</v>
      </c>
      <c r="D34" s="26" t="s">
        <v>17</v>
      </c>
      <c r="E34" s="26">
        <v>48</v>
      </c>
      <c r="F34" s="26">
        <v>14</v>
      </c>
      <c r="G34" s="26" t="s">
        <v>17</v>
      </c>
      <c r="H34" s="26">
        <v>27</v>
      </c>
    </row>
    <row r="35" spans="1:8" x14ac:dyDescent="0.25">
      <c r="A35" s="25" t="s">
        <v>34</v>
      </c>
      <c r="B35" s="25" t="s">
        <v>37</v>
      </c>
      <c r="C35" s="26">
        <v>19</v>
      </c>
      <c r="D35" s="26">
        <v>44</v>
      </c>
      <c r="E35" s="26" t="s">
        <v>17</v>
      </c>
      <c r="F35" s="26">
        <v>19</v>
      </c>
      <c r="G35" s="26">
        <v>33</v>
      </c>
      <c r="H35" s="26" t="s">
        <v>17</v>
      </c>
    </row>
    <row r="36" spans="1:8" x14ac:dyDescent="0.25">
      <c r="A36" s="25" t="s">
        <v>36</v>
      </c>
      <c r="B36" s="25" t="s">
        <v>37</v>
      </c>
      <c r="C36" s="26">
        <v>28</v>
      </c>
      <c r="D36" s="26" t="s">
        <v>17</v>
      </c>
      <c r="E36" s="26">
        <v>47</v>
      </c>
      <c r="F36" s="26">
        <v>22</v>
      </c>
      <c r="G36" s="26" t="s">
        <v>17</v>
      </c>
      <c r="H36" s="26">
        <v>41</v>
      </c>
    </row>
    <row r="37" spans="1:8" x14ac:dyDescent="0.25">
      <c r="A37" s="25" t="s">
        <v>36</v>
      </c>
      <c r="B37" s="25" t="s">
        <v>39</v>
      </c>
      <c r="C37" s="26">
        <v>22</v>
      </c>
      <c r="D37" s="26">
        <v>50</v>
      </c>
      <c r="E37" s="26" t="s">
        <v>17</v>
      </c>
      <c r="F37" s="26">
        <v>17</v>
      </c>
      <c r="G37" s="26">
        <v>39</v>
      </c>
      <c r="H37" s="26" t="s">
        <v>17</v>
      </c>
    </row>
    <row r="38" spans="1:8" x14ac:dyDescent="0.25">
      <c r="A38" s="25" t="s">
        <v>38</v>
      </c>
      <c r="B38" s="25" t="s">
        <v>39</v>
      </c>
      <c r="C38" s="26">
        <v>30</v>
      </c>
      <c r="D38" s="26" t="s">
        <v>17</v>
      </c>
      <c r="E38" s="26">
        <v>52</v>
      </c>
      <c r="F38" s="26">
        <v>19</v>
      </c>
      <c r="G38" s="26" t="s">
        <v>17</v>
      </c>
      <c r="H38" s="26">
        <v>36</v>
      </c>
    </row>
    <row r="39" spans="1:8" x14ac:dyDescent="0.25">
      <c r="A39" s="25" t="s">
        <v>38</v>
      </c>
      <c r="B39" s="25" t="s">
        <v>41</v>
      </c>
      <c r="C39" s="26">
        <v>46</v>
      </c>
      <c r="D39" s="26">
        <v>76</v>
      </c>
      <c r="E39" s="26" t="s">
        <v>17</v>
      </c>
      <c r="F39" s="26">
        <v>27</v>
      </c>
      <c r="G39" s="26">
        <v>46</v>
      </c>
      <c r="H39" s="26" t="s">
        <v>17</v>
      </c>
    </row>
    <row r="40" spans="1:8" x14ac:dyDescent="0.25">
      <c r="A40" s="25" t="s">
        <v>40</v>
      </c>
      <c r="B40" s="25" t="s">
        <v>41</v>
      </c>
      <c r="C40" s="26">
        <v>31</v>
      </c>
      <c r="D40" s="26" t="s">
        <v>17</v>
      </c>
      <c r="E40" s="26">
        <v>77</v>
      </c>
      <c r="F40" s="26">
        <v>24</v>
      </c>
      <c r="G40" s="26" t="s">
        <v>17</v>
      </c>
      <c r="H40" s="26">
        <v>51</v>
      </c>
    </row>
    <row r="41" spans="1:8" x14ac:dyDescent="0.25">
      <c r="A41" s="25" t="s">
        <v>40</v>
      </c>
      <c r="B41" s="25" t="s">
        <v>43</v>
      </c>
      <c r="C41" s="26">
        <v>31</v>
      </c>
      <c r="D41" s="26">
        <v>62</v>
      </c>
      <c r="E41" s="26" t="s">
        <v>17</v>
      </c>
      <c r="F41" s="26">
        <v>23</v>
      </c>
      <c r="G41" s="26">
        <v>47</v>
      </c>
      <c r="H41" s="26" t="s">
        <v>17</v>
      </c>
    </row>
    <row r="42" spans="1:8" x14ac:dyDescent="0.25">
      <c r="A42" s="25" t="s">
        <v>42</v>
      </c>
      <c r="B42" s="25" t="s">
        <v>43</v>
      </c>
      <c r="C42" s="26">
        <v>41</v>
      </c>
      <c r="D42" s="26" t="s">
        <v>17</v>
      </c>
      <c r="E42" s="26">
        <v>72</v>
      </c>
      <c r="F42" s="26">
        <v>20</v>
      </c>
      <c r="G42" s="26" t="s">
        <v>17</v>
      </c>
      <c r="H42" s="26">
        <v>43</v>
      </c>
    </row>
    <row r="43" spans="1:8" x14ac:dyDescent="0.25">
      <c r="A43" s="25" t="s">
        <v>42</v>
      </c>
      <c r="B43" s="25" t="s">
        <v>45</v>
      </c>
      <c r="C43" s="26">
        <v>57</v>
      </c>
      <c r="D43" s="26">
        <v>98</v>
      </c>
      <c r="E43" s="26" t="s">
        <v>17</v>
      </c>
      <c r="F43" s="26">
        <v>24</v>
      </c>
      <c r="G43" s="26">
        <v>44</v>
      </c>
      <c r="H43" s="26" t="s">
        <v>17</v>
      </c>
    </row>
    <row r="44" spans="1:8" x14ac:dyDescent="0.25">
      <c r="A44" s="25" t="s">
        <v>44</v>
      </c>
      <c r="B44" s="25" t="s">
        <v>45</v>
      </c>
      <c r="C44" s="26">
        <v>57</v>
      </c>
      <c r="D44" s="26" t="s">
        <v>17</v>
      </c>
      <c r="E44" s="26">
        <v>114</v>
      </c>
      <c r="F44" s="26">
        <v>46</v>
      </c>
      <c r="G44" s="26" t="s">
        <v>17</v>
      </c>
      <c r="H44" s="26">
        <v>70</v>
      </c>
    </row>
    <row r="45" spans="1:8" x14ac:dyDescent="0.25">
      <c r="A45" s="25" t="s">
        <v>44</v>
      </c>
      <c r="B45" s="25" t="s">
        <v>47</v>
      </c>
      <c r="C45" s="26">
        <v>74</v>
      </c>
      <c r="D45" s="26">
        <v>131</v>
      </c>
      <c r="E45" s="26" t="s">
        <v>17</v>
      </c>
      <c r="F45" s="26">
        <v>38</v>
      </c>
      <c r="G45" s="26">
        <v>84</v>
      </c>
      <c r="H45" s="26" t="s">
        <v>17</v>
      </c>
    </row>
    <row r="46" spans="1:8" x14ac:dyDescent="0.25">
      <c r="A46" s="25" t="s">
        <v>46</v>
      </c>
      <c r="B46" s="25" t="s">
        <v>47</v>
      </c>
      <c r="C46" s="26">
        <v>73</v>
      </c>
      <c r="D46" s="26" t="s">
        <v>17</v>
      </c>
      <c r="E46" s="26">
        <v>147</v>
      </c>
      <c r="F46" s="26">
        <v>45</v>
      </c>
      <c r="G46" s="26" t="s">
        <v>17</v>
      </c>
      <c r="H46" s="26">
        <v>83</v>
      </c>
    </row>
    <row r="47" spans="1:8" x14ac:dyDescent="0.25">
      <c r="A47" s="25" t="s">
        <v>46</v>
      </c>
      <c r="B47" s="25" t="s">
        <v>49</v>
      </c>
      <c r="C47" s="26">
        <v>97</v>
      </c>
      <c r="D47" s="26">
        <v>170</v>
      </c>
      <c r="E47" s="26" t="s">
        <v>17</v>
      </c>
      <c r="F47" s="26">
        <v>47</v>
      </c>
      <c r="G47" s="26">
        <v>92</v>
      </c>
      <c r="H47" s="26" t="s">
        <v>17</v>
      </c>
    </row>
    <row r="48" spans="1:8" x14ac:dyDescent="0.25">
      <c r="A48" s="25" t="s">
        <v>48</v>
      </c>
      <c r="B48" s="25" t="s">
        <v>49</v>
      </c>
      <c r="C48" s="26">
        <v>106</v>
      </c>
      <c r="D48" s="26" t="s">
        <v>17</v>
      </c>
      <c r="E48" s="26">
        <v>203</v>
      </c>
      <c r="F48" s="26">
        <v>44</v>
      </c>
      <c r="G48" s="26" t="s">
        <v>17</v>
      </c>
      <c r="H48" s="26">
        <v>91</v>
      </c>
    </row>
    <row r="49" spans="1:8" x14ac:dyDescent="0.25">
      <c r="A49" s="25" t="s">
        <v>48</v>
      </c>
      <c r="B49" s="25" t="s">
        <v>51</v>
      </c>
      <c r="C49" s="26">
        <v>133</v>
      </c>
      <c r="D49" s="26">
        <v>239</v>
      </c>
      <c r="E49" s="26" t="s">
        <v>17</v>
      </c>
      <c r="F49" s="26">
        <v>47</v>
      </c>
      <c r="G49" s="26">
        <v>91</v>
      </c>
      <c r="H49" s="26" t="s">
        <v>17</v>
      </c>
    </row>
    <row r="50" spans="1:8" x14ac:dyDescent="0.25">
      <c r="A50" s="25" t="s">
        <v>50</v>
      </c>
      <c r="B50" s="25" t="s">
        <v>51</v>
      </c>
      <c r="C50" s="26">
        <v>113</v>
      </c>
      <c r="D50" s="26" t="s">
        <v>17</v>
      </c>
      <c r="E50" s="26">
        <v>246</v>
      </c>
      <c r="F50" s="26">
        <v>52</v>
      </c>
      <c r="G50" s="26" t="s">
        <v>17</v>
      </c>
      <c r="H50" s="26">
        <v>99</v>
      </c>
    </row>
    <row r="51" spans="1:8" x14ac:dyDescent="0.25">
      <c r="A51" s="25" t="s">
        <v>50</v>
      </c>
      <c r="B51" s="25" t="s">
        <v>53</v>
      </c>
      <c r="C51" s="26">
        <v>190</v>
      </c>
      <c r="D51" s="26">
        <v>303</v>
      </c>
      <c r="E51" s="26" t="s">
        <v>17</v>
      </c>
      <c r="F51" s="26">
        <v>61</v>
      </c>
      <c r="G51" s="26">
        <v>113</v>
      </c>
      <c r="H51" s="26" t="s">
        <v>17</v>
      </c>
    </row>
    <row r="52" spans="1:8" x14ac:dyDescent="0.25">
      <c r="A52" s="25" t="s">
        <v>52</v>
      </c>
      <c r="B52" s="25" t="s">
        <v>53</v>
      </c>
      <c r="C52" s="26">
        <v>196</v>
      </c>
      <c r="D52" s="26" t="s">
        <v>17</v>
      </c>
      <c r="E52" s="26">
        <v>386</v>
      </c>
      <c r="F52" s="26">
        <v>73</v>
      </c>
      <c r="G52" s="26" t="s">
        <v>17</v>
      </c>
      <c r="H52" s="26">
        <v>134</v>
      </c>
    </row>
    <row r="53" spans="1:8" x14ac:dyDescent="0.25">
      <c r="A53" s="25" t="s">
        <v>52</v>
      </c>
      <c r="B53" s="25" t="s">
        <v>55</v>
      </c>
      <c r="C53" s="26">
        <v>221</v>
      </c>
      <c r="D53" s="26">
        <v>417</v>
      </c>
      <c r="E53" s="26" t="s">
        <v>17</v>
      </c>
      <c r="F53" s="26">
        <v>91</v>
      </c>
      <c r="G53" s="26">
        <v>164</v>
      </c>
      <c r="H53" s="26" t="s">
        <v>17</v>
      </c>
    </row>
    <row r="54" spans="1:8" x14ac:dyDescent="0.25">
      <c r="A54" s="25" t="s">
        <v>54</v>
      </c>
      <c r="B54" s="25" t="s">
        <v>55</v>
      </c>
      <c r="C54" s="26">
        <v>231</v>
      </c>
      <c r="D54" s="26" t="s">
        <v>17</v>
      </c>
      <c r="E54" s="26">
        <v>452</v>
      </c>
      <c r="F54" s="26">
        <v>69</v>
      </c>
      <c r="G54" s="26" t="s">
        <v>17</v>
      </c>
      <c r="H54" s="26">
        <v>160</v>
      </c>
    </row>
    <row r="55" spans="1:8" x14ac:dyDescent="0.25">
      <c r="A55" s="25" t="s">
        <v>54</v>
      </c>
      <c r="B55" s="25" t="s">
        <v>57</v>
      </c>
      <c r="C55" s="26">
        <v>229</v>
      </c>
      <c r="D55" s="26">
        <v>460</v>
      </c>
      <c r="E55" s="26" t="s">
        <v>17</v>
      </c>
      <c r="F55" s="26">
        <v>82</v>
      </c>
      <c r="G55" s="26">
        <v>151</v>
      </c>
      <c r="H55" s="26" t="s">
        <v>17</v>
      </c>
    </row>
    <row r="56" spans="1:8" x14ac:dyDescent="0.25">
      <c r="A56" s="25" t="s">
        <v>56</v>
      </c>
      <c r="B56" s="25" t="s">
        <v>57</v>
      </c>
      <c r="C56" s="26">
        <v>203</v>
      </c>
      <c r="D56" s="26" t="s">
        <v>17</v>
      </c>
      <c r="E56" s="26">
        <v>432</v>
      </c>
      <c r="F56" s="26">
        <v>73</v>
      </c>
      <c r="G56" s="26" t="s">
        <v>17</v>
      </c>
      <c r="H56" s="26">
        <v>155</v>
      </c>
    </row>
    <row r="57" spans="1:8" x14ac:dyDescent="0.25">
      <c r="A57" s="25" t="s">
        <v>56</v>
      </c>
      <c r="B57" s="25" t="s">
        <v>59</v>
      </c>
      <c r="C57" s="26">
        <v>207</v>
      </c>
      <c r="D57" s="26">
        <v>410</v>
      </c>
      <c r="E57" s="26" t="s">
        <v>17</v>
      </c>
      <c r="F57" s="26">
        <v>73</v>
      </c>
      <c r="G57" s="26">
        <v>146</v>
      </c>
      <c r="H57" s="26" t="s">
        <v>17</v>
      </c>
    </row>
    <row r="58" spans="1:8" x14ac:dyDescent="0.25">
      <c r="A58" s="25" t="s">
        <v>58</v>
      </c>
      <c r="B58" s="25" t="s">
        <v>59</v>
      </c>
      <c r="C58" s="26">
        <v>199</v>
      </c>
      <c r="D58" s="26" t="s">
        <v>17</v>
      </c>
      <c r="E58" s="26">
        <v>406</v>
      </c>
      <c r="F58" s="26">
        <v>60</v>
      </c>
      <c r="G58" s="26" t="s">
        <v>17</v>
      </c>
      <c r="H58" s="26">
        <v>133</v>
      </c>
    </row>
    <row r="59" spans="1:8" x14ac:dyDescent="0.25">
      <c r="A59" s="25" t="s">
        <v>58</v>
      </c>
      <c r="B59" s="25" t="s">
        <v>61</v>
      </c>
      <c r="C59" s="26">
        <v>214</v>
      </c>
      <c r="D59" s="26">
        <v>413</v>
      </c>
      <c r="E59" s="26" t="s">
        <v>17</v>
      </c>
      <c r="F59" s="26">
        <v>52</v>
      </c>
      <c r="G59" s="26">
        <v>112</v>
      </c>
      <c r="H59" s="26" t="s">
        <v>17</v>
      </c>
    </row>
    <row r="60" spans="1:8" x14ac:dyDescent="0.25">
      <c r="A60" s="25" t="s">
        <v>60</v>
      </c>
      <c r="B60" s="25" t="s">
        <v>61</v>
      </c>
      <c r="C60" s="26">
        <v>201</v>
      </c>
      <c r="D60" s="26" t="s">
        <v>17</v>
      </c>
      <c r="E60" s="26">
        <v>415</v>
      </c>
      <c r="F60" s="26">
        <v>61</v>
      </c>
      <c r="G60" s="26" t="s">
        <v>17</v>
      </c>
      <c r="H60" s="26">
        <v>113</v>
      </c>
    </row>
    <row r="61" spans="1:8" x14ac:dyDescent="0.25">
      <c r="A61" s="25" t="s">
        <v>60</v>
      </c>
      <c r="B61" s="25" t="s">
        <v>63</v>
      </c>
      <c r="C61" s="26">
        <v>185</v>
      </c>
      <c r="D61" s="26">
        <v>386</v>
      </c>
      <c r="E61" s="26" t="s">
        <v>17</v>
      </c>
      <c r="F61" s="26">
        <v>53</v>
      </c>
      <c r="G61" s="26">
        <v>114</v>
      </c>
      <c r="H61" s="26" t="s">
        <v>17</v>
      </c>
    </row>
    <row r="62" spans="1:8" x14ac:dyDescent="0.25">
      <c r="A62" s="25" t="s">
        <v>62</v>
      </c>
      <c r="B62" s="25" t="s">
        <v>63</v>
      </c>
      <c r="C62" s="26">
        <v>174</v>
      </c>
      <c r="D62" s="26" t="s">
        <v>17</v>
      </c>
      <c r="E62" s="26">
        <v>359</v>
      </c>
      <c r="F62" s="26">
        <v>71</v>
      </c>
      <c r="G62" s="26" t="s">
        <v>17</v>
      </c>
      <c r="H62" s="26">
        <v>124</v>
      </c>
    </row>
    <row r="63" spans="1:8" x14ac:dyDescent="0.25">
      <c r="A63" s="25" t="s">
        <v>62</v>
      </c>
      <c r="B63" s="25" t="s">
        <v>65</v>
      </c>
      <c r="C63" s="26">
        <v>206</v>
      </c>
      <c r="D63" s="26">
        <v>380</v>
      </c>
      <c r="E63" s="26" t="s">
        <v>17</v>
      </c>
      <c r="F63" s="26">
        <v>61</v>
      </c>
      <c r="G63" s="26">
        <v>132</v>
      </c>
      <c r="H63" s="26" t="s">
        <v>17</v>
      </c>
    </row>
    <row r="64" spans="1:8" x14ac:dyDescent="0.25">
      <c r="A64" s="25" t="s">
        <v>64</v>
      </c>
      <c r="B64" s="25" t="s">
        <v>65</v>
      </c>
      <c r="C64" s="26">
        <v>168</v>
      </c>
      <c r="D64" s="26" t="s">
        <v>17</v>
      </c>
      <c r="E64" s="26">
        <v>374</v>
      </c>
      <c r="F64" s="26">
        <v>65</v>
      </c>
      <c r="G64" s="26" t="s">
        <v>17</v>
      </c>
      <c r="H64" s="26">
        <v>126</v>
      </c>
    </row>
    <row r="65" spans="1:8" x14ac:dyDescent="0.25">
      <c r="A65" s="25" t="s">
        <v>64</v>
      </c>
      <c r="B65" s="25" t="s">
        <v>67</v>
      </c>
      <c r="C65" s="26">
        <v>215</v>
      </c>
      <c r="D65" s="26">
        <v>383</v>
      </c>
      <c r="E65" s="26" t="s">
        <v>17</v>
      </c>
      <c r="F65" s="26">
        <v>80</v>
      </c>
      <c r="G65" s="26">
        <v>145</v>
      </c>
      <c r="H65" s="26" t="s">
        <v>17</v>
      </c>
    </row>
    <row r="66" spans="1:8" x14ac:dyDescent="0.25">
      <c r="A66" s="25" t="s">
        <v>66</v>
      </c>
      <c r="B66" s="25" t="s">
        <v>67</v>
      </c>
      <c r="C66" s="26">
        <v>194</v>
      </c>
      <c r="D66" s="26" t="s">
        <v>17</v>
      </c>
      <c r="E66" s="26">
        <v>409</v>
      </c>
      <c r="F66" s="26">
        <v>64</v>
      </c>
      <c r="G66" s="26" t="s">
        <v>17</v>
      </c>
      <c r="H66" s="26">
        <v>144</v>
      </c>
    </row>
    <row r="67" spans="1:8" x14ac:dyDescent="0.25">
      <c r="A67" s="25" t="s">
        <v>66</v>
      </c>
      <c r="B67" s="25" t="s">
        <v>69</v>
      </c>
      <c r="C67" s="26">
        <v>206</v>
      </c>
      <c r="D67" s="26">
        <v>400</v>
      </c>
      <c r="E67" s="26" t="s">
        <v>17</v>
      </c>
      <c r="F67" s="26">
        <v>56</v>
      </c>
      <c r="G67" s="26">
        <v>120</v>
      </c>
      <c r="H67" s="26" t="s">
        <v>17</v>
      </c>
    </row>
    <row r="68" spans="1:8" x14ac:dyDescent="0.25">
      <c r="A68" s="25" t="s">
        <v>68</v>
      </c>
      <c r="B68" s="25" t="s">
        <v>69</v>
      </c>
      <c r="C68" s="26">
        <v>201</v>
      </c>
      <c r="D68" s="26" t="s">
        <v>17</v>
      </c>
      <c r="E68" s="26">
        <v>407</v>
      </c>
      <c r="F68" s="26">
        <v>60</v>
      </c>
      <c r="G68" s="26" t="s">
        <v>17</v>
      </c>
      <c r="H68" s="26">
        <v>116</v>
      </c>
    </row>
    <row r="69" spans="1:8" x14ac:dyDescent="0.25">
      <c r="A69" s="25" t="s">
        <v>68</v>
      </c>
      <c r="B69" s="25" t="s">
        <v>71</v>
      </c>
      <c r="C69" s="26">
        <v>233</v>
      </c>
      <c r="D69" s="26">
        <v>434</v>
      </c>
      <c r="E69" s="26" t="s">
        <v>17</v>
      </c>
      <c r="F69" s="26">
        <v>80</v>
      </c>
      <c r="G69" s="26">
        <v>140</v>
      </c>
      <c r="H69" s="26" t="s">
        <v>17</v>
      </c>
    </row>
    <row r="70" spans="1:8" x14ac:dyDescent="0.25">
      <c r="A70" s="25" t="s">
        <v>70</v>
      </c>
      <c r="B70" s="25" t="s">
        <v>71</v>
      </c>
      <c r="C70" s="26">
        <v>232</v>
      </c>
      <c r="D70" s="26" t="s">
        <v>17</v>
      </c>
      <c r="E70" s="26">
        <v>465</v>
      </c>
      <c r="F70" s="26">
        <v>78</v>
      </c>
      <c r="G70" s="26" t="s">
        <v>17</v>
      </c>
      <c r="H70" s="26">
        <v>158</v>
      </c>
    </row>
    <row r="71" spans="1:8" x14ac:dyDescent="0.25">
      <c r="A71" s="25" t="s">
        <v>70</v>
      </c>
      <c r="B71" s="25" t="s">
        <v>73</v>
      </c>
      <c r="C71" s="26">
        <v>223</v>
      </c>
      <c r="D71" s="26">
        <v>455</v>
      </c>
      <c r="E71" s="26" t="s">
        <v>17</v>
      </c>
      <c r="F71" s="26">
        <v>89</v>
      </c>
      <c r="G71" s="26">
        <v>167</v>
      </c>
      <c r="H71" s="26" t="s">
        <v>17</v>
      </c>
    </row>
    <row r="72" spans="1:8" x14ac:dyDescent="0.25">
      <c r="A72" s="25" t="s">
        <v>72</v>
      </c>
      <c r="B72" s="25" t="s">
        <v>73</v>
      </c>
      <c r="C72" s="26">
        <v>231</v>
      </c>
      <c r="D72" s="26" t="s">
        <v>17</v>
      </c>
      <c r="E72" s="26">
        <v>454</v>
      </c>
      <c r="F72" s="26">
        <v>97</v>
      </c>
      <c r="G72" s="26" t="s">
        <v>17</v>
      </c>
      <c r="H72" s="26">
        <v>186</v>
      </c>
    </row>
    <row r="73" spans="1:8" x14ac:dyDescent="0.25">
      <c r="A73" s="25" t="s">
        <v>72</v>
      </c>
      <c r="B73" s="25" t="s">
        <v>75</v>
      </c>
      <c r="C73" s="26">
        <v>245</v>
      </c>
      <c r="D73" s="26">
        <v>476</v>
      </c>
      <c r="E73" s="26" t="s">
        <v>17</v>
      </c>
      <c r="F73" s="26">
        <v>79</v>
      </c>
      <c r="G73" s="26">
        <v>176</v>
      </c>
      <c r="H73" s="26" t="s">
        <v>17</v>
      </c>
    </row>
    <row r="74" spans="1:8" x14ac:dyDescent="0.25">
      <c r="A74" s="25" t="s">
        <v>74</v>
      </c>
      <c r="B74" s="25" t="s">
        <v>75</v>
      </c>
      <c r="C74" s="26">
        <v>245</v>
      </c>
      <c r="D74" s="26" t="s">
        <v>17</v>
      </c>
      <c r="E74" s="26">
        <v>490</v>
      </c>
      <c r="F74" s="26">
        <v>87</v>
      </c>
      <c r="G74" s="26" t="s">
        <v>17</v>
      </c>
      <c r="H74" s="26">
        <v>166</v>
      </c>
    </row>
    <row r="75" spans="1:8" x14ac:dyDescent="0.25">
      <c r="A75" s="25" t="s">
        <v>74</v>
      </c>
      <c r="B75" s="25" t="s">
        <v>77</v>
      </c>
      <c r="C75" s="26">
        <v>249</v>
      </c>
      <c r="D75" s="26">
        <v>494</v>
      </c>
      <c r="E75" s="26" t="s">
        <v>17</v>
      </c>
      <c r="F75" s="26">
        <v>89</v>
      </c>
      <c r="G75" s="26">
        <v>176</v>
      </c>
      <c r="H75" s="26" t="s">
        <v>17</v>
      </c>
    </row>
    <row r="76" spans="1:8" x14ac:dyDescent="0.25">
      <c r="A76" s="25" t="s">
        <v>76</v>
      </c>
      <c r="B76" s="25" t="s">
        <v>77</v>
      </c>
      <c r="C76" s="26">
        <v>269</v>
      </c>
      <c r="D76" s="26" t="s">
        <v>17</v>
      </c>
      <c r="E76" s="26">
        <v>518</v>
      </c>
      <c r="F76" s="26">
        <v>87</v>
      </c>
      <c r="G76" s="26" t="s">
        <v>17</v>
      </c>
      <c r="H76" s="26">
        <v>176</v>
      </c>
    </row>
    <row r="77" spans="1:8" x14ac:dyDescent="0.25">
      <c r="A77" s="25" t="s">
        <v>76</v>
      </c>
      <c r="B77" s="25" t="s">
        <v>79</v>
      </c>
      <c r="C77" s="26">
        <v>247</v>
      </c>
      <c r="D77" s="26">
        <v>516</v>
      </c>
      <c r="E77" s="26" t="s">
        <v>17</v>
      </c>
      <c r="F77" s="26">
        <v>101</v>
      </c>
      <c r="G77" s="26">
        <v>188</v>
      </c>
      <c r="H77" s="26" t="s">
        <v>17</v>
      </c>
    </row>
    <row r="78" spans="1:8" x14ac:dyDescent="0.25">
      <c r="A78" s="25" t="s">
        <v>78</v>
      </c>
      <c r="B78" s="25" t="s">
        <v>79</v>
      </c>
      <c r="C78" s="26">
        <v>248</v>
      </c>
      <c r="D78" s="26" t="s">
        <v>17</v>
      </c>
      <c r="E78" s="26">
        <v>495</v>
      </c>
      <c r="F78" s="26">
        <v>83</v>
      </c>
      <c r="G78" s="26" t="s">
        <v>17</v>
      </c>
      <c r="H78" s="26">
        <v>184</v>
      </c>
    </row>
    <row r="79" spans="1:8" x14ac:dyDescent="0.25">
      <c r="A79" s="25" t="s">
        <v>78</v>
      </c>
      <c r="B79" s="25" t="s">
        <v>81</v>
      </c>
      <c r="C79" s="26">
        <v>258</v>
      </c>
      <c r="D79" s="26">
        <v>506</v>
      </c>
      <c r="E79" s="26" t="s">
        <v>17</v>
      </c>
      <c r="F79" s="26">
        <v>113</v>
      </c>
      <c r="G79" s="26">
        <v>196</v>
      </c>
      <c r="H79" s="26" t="s">
        <v>17</v>
      </c>
    </row>
    <row r="80" spans="1:8" x14ac:dyDescent="0.25">
      <c r="A80" s="25" t="s">
        <v>80</v>
      </c>
      <c r="B80" s="25" t="s">
        <v>81</v>
      </c>
      <c r="C80" s="26">
        <v>230</v>
      </c>
      <c r="D80" s="26" t="s">
        <v>17</v>
      </c>
      <c r="E80" s="26">
        <v>488</v>
      </c>
      <c r="F80" s="26">
        <v>113</v>
      </c>
      <c r="G80" s="26" t="s">
        <v>17</v>
      </c>
      <c r="H80" s="26">
        <v>226</v>
      </c>
    </row>
    <row r="81" spans="1:8" x14ac:dyDescent="0.25">
      <c r="A81" s="25" t="s">
        <v>80</v>
      </c>
      <c r="B81" s="25" t="s">
        <v>83</v>
      </c>
      <c r="C81" s="26">
        <v>281</v>
      </c>
      <c r="D81" s="26">
        <v>511</v>
      </c>
      <c r="E81" s="26" t="s">
        <v>17</v>
      </c>
      <c r="F81" s="26">
        <v>126</v>
      </c>
      <c r="G81" s="26">
        <v>239</v>
      </c>
      <c r="H81" s="26" t="s">
        <v>17</v>
      </c>
    </row>
    <row r="82" spans="1:8" x14ac:dyDescent="0.25">
      <c r="A82" s="25" t="s">
        <v>82</v>
      </c>
      <c r="B82" s="25" t="s">
        <v>83</v>
      </c>
      <c r="C82" s="26">
        <v>291</v>
      </c>
      <c r="D82" s="26" t="s">
        <v>17</v>
      </c>
      <c r="E82" s="26">
        <v>572</v>
      </c>
      <c r="F82" s="26">
        <v>134</v>
      </c>
      <c r="G82" s="26" t="s">
        <v>17</v>
      </c>
      <c r="H82" s="26">
        <v>260</v>
      </c>
    </row>
    <row r="83" spans="1:8" x14ac:dyDescent="0.25">
      <c r="A83" s="25" t="s">
        <v>82</v>
      </c>
      <c r="B83" s="25" t="s">
        <v>85</v>
      </c>
      <c r="C83" s="26">
        <v>311</v>
      </c>
      <c r="D83" s="26">
        <v>602</v>
      </c>
      <c r="E83" s="26" t="s">
        <v>17</v>
      </c>
      <c r="F83" s="26">
        <v>128</v>
      </c>
      <c r="G83" s="26">
        <v>262</v>
      </c>
      <c r="H83" s="26" t="s">
        <v>17</v>
      </c>
    </row>
    <row r="84" spans="1:8" x14ac:dyDescent="0.25">
      <c r="A84" s="25" t="s">
        <v>84</v>
      </c>
      <c r="B84" s="25" t="s">
        <v>85</v>
      </c>
      <c r="C84" s="26">
        <v>295</v>
      </c>
      <c r="D84" s="26" t="s">
        <v>17</v>
      </c>
      <c r="E84" s="26">
        <v>606</v>
      </c>
      <c r="F84" s="26">
        <v>122</v>
      </c>
      <c r="G84" s="26" t="s">
        <v>17</v>
      </c>
      <c r="H84" s="26">
        <v>250</v>
      </c>
    </row>
    <row r="85" spans="1:8" x14ac:dyDescent="0.25">
      <c r="A85" s="25" t="s">
        <v>84</v>
      </c>
      <c r="B85" s="25" t="s">
        <v>87</v>
      </c>
      <c r="C85" s="26">
        <v>342</v>
      </c>
      <c r="D85" s="26">
        <v>637</v>
      </c>
      <c r="E85" s="26" t="s">
        <v>17</v>
      </c>
      <c r="F85" s="26">
        <v>180</v>
      </c>
      <c r="G85" s="26">
        <v>302</v>
      </c>
      <c r="H85" s="26" t="s">
        <v>17</v>
      </c>
    </row>
    <row r="86" spans="1:8" x14ac:dyDescent="0.25">
      <c r="A86" s="25" t="s">
        <v>86</v>
      </c>
      <c r="B86" s="25" t="s">
        <v>87</v>
      </c>
      <c r="C86" s="26">
        <v>333</v>
      </c>
      <c r="D86" s="26" t="s">
        <v>17</v>
      </c>
      <c r="E86" s="26">
        <v>675</v>
      </c>
      <c r="F86" s="26">
        <v>148</v>
      </c>
      <c r="G86" s="26" t="s">
        <v>17</v>
      </c>
      <c r="H86" s="26">
        <v>328</v>
      </c>
    </row>
    <row r="87" spans="1:8" x14ac:dyDescent="0.25">
      <c r="A87" s="25" t="s">
        <v>86</v>
      </c>
      <c r="B87" s="25" t="s">
        <v>89</v>
      </c>
      <c r="C87" s="26">
        <v>355</v>
      </c>
      <c r="D87" s="26">
        <v>688</v>
      </c>
      <c r="E87" s="26" t="s">
        <v>17</v>
      </c>
      <c r="F87" s="26">
        <v>175</v>
      </c>
      <c r="G87" s="26">
        <v>323</v>
      </c>
      <c r="H87" s="26" t="s">
        <v>17</v>
      </c>
    </row>
    <row r="88" spans="1:8" x14ac:dyDescent="0.25">
      <c r="A88" s="25" t="s">
        <v>88</v>
      </c>
      <c r="B88" s="25" t="s">
        <v>89</v>
      </c>
      <c r="C88" s="26">
        <v>373</v>
      </c>
      <c r="D88" s="26" t="s">
        <v>17</v>
      </c>
      <c r="E88" s="26">
        <v>728</v>
      </c>
      <c r="F88" s="26">
        <v>165</v>
      </c>
      <c r="G88" s="26" t="s">
        <v>17</v>
      </c>
      <c r="H88" s="26">
        <v>340</v>
      </c>
    </row>
    <row r="89" spans="1:8" x14ac:dyDescent="0.25">
      <c r="A89" s="25" t="s">
        <v>88</v>
      </c>
      <c r="B89" s="25" t="s">
        <v>91</v>
      </c>
      <c r="C89" s="26">
        <v>401</v>
      </c>
      <c r="D89" s="26">
        <v>774</v>
      </c>
      <c r="E89" s="26" t="s">
        <v>17</v>
      </c>
      <c r="F89" s="26">
        <v>188</v>
      </c>
      <c r="G89" s="26">
        <v>353</v>
      </c>
      <c r="H89" s="26" t="s">
        <v>17</v>
      </c>
    </row>
    <row r="90" spans="1:8" x14ac:dyDescent="0.25">
      <c r="A90" s="25" t="s">
        <v>90</v>
      </c>
      <c r="B90" s="25" t="s">
        <v>91</v>
      </c>
      <c r="C90" s="26">
        <v>401</v>
      </c>
      <c r="D90" s="26" t="s">
        <v>17</v>
      </c>
      <c r="E90" s="26">
        <v>802</v>
      </c>
      <c r="F90" s="26">
        <v>190</v>
      </c>
      <c r="G90" s="26" t="s">
        <v>17</v>
      </c>
      <c r="H90" s="26">
        <v>378</v>
      </c>
    </row>
    <row r="91" spans="1:8" x14ac:dyDescent="0.25">
      <c r="A91" s="25" t="s">
        <v>90</v>
      </c>
      <c r="B91" s="25" t="s">
        <v>93</v>
      </c>
      <c r="C91" s="26">
        <v>447</v>
      </c>
      <c r="D91" s="26">
        <v>848</v>
      </c>
      <c r="E91" s="26" t="s">
        <v>17</v>
      </c>
      <c r="F91" s="26">
        <v>210</v>
      </c>
      <c r="G91" s="26">
        <v>400</v>
      </c>
      <c r="H91" s="26" t="s">
        <v>17</v>
      </c>
    </row>
    <row r="92" spans="1:8" x14ac:dyDescent="0.25">
      <c r="A92" s="25" t="s">
        <v>92</v>
      </c>
      <c r="B92" s="25" t="s">
        <v>93</v>
      </c>
      <c r="C92" s="26">
        <v>445</v>
      </c>
      <c r="D92" s="26" t="s">
        <v>17</v>
      </c>
      <c r="E92" s="26">
        <v>892</v>
      </c>
      <c r="F92" s="26">
        <v>224</v>
      </c>
      <c r="G92" s="26" t="s">
        <v>17</v>
      </c>
      <c r="H92" s="26">
        <v>434</v>
      </c>
    </row>
    <row r="93" spans="1:8" x14ac:dyDescent="0.25">
      <c r="A93" s="25" t="s">
        <v>92</v>
      </c>
      <c r="B93" s="25" t="s">
        <v>95</v>
      </c>
      <c r="C93" s="26">
        <v>460</v>
      </c>
      <c r="D93" s="26">
        <v>905</v>
      </c>
      <c r="E93" s="26" t="s">
        <v>17</v>
      </c>
      <c r="F93" s="26">
        <v>215</v>
      </c>
      <c r="G93" s="26">
        <v>439</v>
      </c>
      <c r="H93" s="26" t="s">
        <v>17</v>
      </c>
    </row>
    <row r="94" spans="1:8" x14ac:dyDescent="0.25">
      <c r="A94" s="25" t="s">
        <v>94</v>
      </c>
      <c r="B94" s="25" t="s">
        <v>95</v>
      </c>
      <c r="C94" s="26">
        <v>451</v>
      </c>
      <c r="D94" s="26" t="s">
        <v>17</v>
      </c>
      <c r="E94" s="26">
        <v>911</v>
      </c>
      <c r="F94" s="26">
        <v>236</v>
      </c>
      <c r="G94" s="26" t="s">
        <v>17</v>
      </c>
      <c r="H94" s="26">
        <v>451</v>
      </c>
    </row>
    <row r="95" spans="1:8" x14ac:dyDescent="0.25">
      <c r="A95" s="25" t="s">
        <v>94</v>
      </c>
      <c r="B95" s="25" t="s">
        <v>97</v>
      </c>
      <c r="C95" s="26">
        <v>499</v>
      </c>
      <c r="D95" s="26">
        <v>950</v>
      </c>
      <c r="E95" s="26" t="s">
        <v>17</v>
      </c>
      <c r="F95" s="26">
        <v>257</v>
      </c>
      <c r="G95" s="26">
        <v>493</v>
      </c>
      <c r="H95" s="26" t="s">
        <v>17</v>
      </c>
    </row>
    <row r="96" spans="1:8" x14ac:dyDescent="0.25">
      <c r="A96" s="25" t="s">
        <v>96</v>
      </c>
      <c r="B96" s="25" t="s">
        <v>97</v>
      </c>
      <c r="C96" s="26">
        <v>505</v>
      </c>
      <c r="D96" s="26" t="s">
        <v>17</v>
      </c>
      <c r="E96" s="26">
        <v>1004</v>
      </c>
      <c r="F96" s="26">
        <v>231</v>
      </c>
      <c r="G96" s="26" t="s">
        <v>17</v>
      </c>
      <c r="H96" s="26">
        <v>488</v>
      </c>
    </row>
    <row r="97" spans="1:8" x14ac:dyDescent="0.25">
      <c r="A97" s="25" t="s">
        <v>96</v>
      </c>
      <c r="B97" s="25" t="s">
        <v>99</v>
      </c>
      <c r="C97" s="26">
        <v>596</v>
      </c>
      <c r="D97" s="26">
        <v>1101</v>
      </c>
      <c r="E97" s="26" t="s">
        <v>17</v>
      </c>
      <c r="F97" s="26">
        <v>278</v>
      </c>
      <c r="G97" s="26">
        <v>509</v>
      </c>
      <c r="H97" s="26" t="s">
        <v>17</v>
      </c>
    </row>
    <row r="98" spans="1:8" x14ac:dyDescent="0.25">
      <c r="A98" s="25" t="s">
        <v>98</v>
      </c>
      <c r="B98" s="25" t="s">
        <v>99</v>
      </c>
      <c r="C98" s="26">
        <v>575</v>
      </c>
      <c r="D98" s="26" t="s">
        <v>17</v>
      </c>
      <c r="E98" s="26">
        <v>1171</v>
      </c>
      <c r="F98" s="26">
        <v>242</v>
      </c>
      <c r="G98" s="26" t="s">
        <v>17</v>
      </c>
      <c r="H98" s="26">
        <v>520</v>
      </c>
    </row>
    <row r="99" spans="1:8" x14ac:dyDescent="0.25">
      <c r="A99" s="25" t="s">
        <v>98</v>
      </c>
      <c r="B99" s="25" t="s">
        <v>101</v>
      </c>
      <c r="C99" s="26">
        <v>631</v>
      </c>
      <c r="D99" s="26">
        <v>1206</v>
      </c>
      <c r="E99" s="26" t="s">
        <v>17</v>
      </c>
      <c r="F99" s="26">
        <v>290</v>
      </c>
      <c r="G99" s="26">
        <v>532</v>
      </c>
      <c r="H99" s="26" t="s">
        <v>17</v>
      </c>
    </row>
    <row r="100" spans="1:8" x14ac:dyDescent="0.25">
      <c r="A100" s="25" t="s">
        <v>100</v>
      </c>
      <c r="B100" s="25" t="s">
        <v>101</v>
      </c>
      <c r="C100" s="26">
        <v>604</v>
      </c>
      <c r="D100" s="26" t="s">
        <v>17</v>
      </c>
      <c r="E100" s="26">
        <v>1235</v>
      </c>
      <c r="F100" s="26">
        <v>264</v>
      </c>
      <c r="G100" s="26" t="s">
        <v>17</v>
      </c>
      <c r="H100" s="26">
        <v>554</v>
      </c>
    </row>
    <row r="101" spans="1:8" x14ac:dyDescent="0.25">
      <c r="A101" s="25" t="s">
        <v>100</v>
      </c>
      <c r="B101" s="25" t="s">
        <v>103</v>
      </c>
      <c r="C101" s="26">
        <v>687</v>
      </c>
      <c r="D101" s="26">
        <v>1291</v>
      </c>
      <c r="E101" s="26" t="s">
        <v>17</v>
      </c>
      <c r="F101" s="26">
        <v>334</v>
      </c>
      <c r="G101" s="26">
        <v>598</v>
      </c>
      <c r="H101" s="26" t="s">
        <v>17</v>
      </c>
    </row>
    <row r="102" spans="1:8" x14ac:dyDescent="0.25">
      <c r="A102" s="25" t="s">
        <v>102</v>
      </c>
      <c r="B102" s="25" t="s">
        <v>103</v>
      </c>
      <c r="C102" s="26">
        <v>620</v>
      </c>
      <c r="D102" s="26" t="s">
        <v>17</v>
      </c>
      <c r="E102" s="26">
        <v>1307</v>
      </c>
      <c r="F102" s="26">
        <v>355</v>
      </c>
      <c r="G102" s="26" t="s">
        <v>17</v>
      </c>
      <c r="H102" s="26">
        <v>689</v>
      </c>
    </row>
    <row r="103" spans="1:8" x14ac:dyDescent="0.25">
      <c r="A103" s="25" t="s">
        <v>102</v>
      </c>
      <c r="B103" s="25" t="s">
        <v>105</v>
      </c>
      <c r="C103" s="26">
        <v>740</v>
      </c>
      <c r="D103" s="26">
        <v>1360</v>
      </c>
      <c r="E103" s="26" t="s">
        <v>17</v>
      </c>
      <c r="F103" s="26">
        <v>361</v>
      </c>
      <c r="G103" s="26">
        <v>716</v>
      </c>
      <c r="H103" s="26" t="s">
        <v>17</v>
      </c>
    </row>
    <row r="104" spans="1:8" x14ac:dyDescent="0.25">
      <c r="A104" s="25" t="s">
        <v>104</v>
      </c>
      <c r="B104" s="25" t="s">
        <v>105</v>
      </c>
      <c r="C104" s="26">
        <v>759</v>
      </c>
      <c r="D104" s="26" t="s">
        <v>17</v>
      </c>
      <c r="E104" s="26">
        <v>1499</v>
      </c>
      <c r="F104" s="26">
        <v>342</v>
      </c>
      <c r="G104" s="26" t="s">
        <v>17</v>
      </c>
      <c r="H104" s="26">
        <v>703</v>
      </c>
    </row>
    <row r="105" spans="1:8" x14ac:dyDescent="0.25">
      <c r="A105" s="25" t="s">
        <v>104</v>
      </c>
      <c r="B105" s="25" t="s">
        <v>107</v>
      </c>
      <c r="C105" s="26">
        <v>879</v>
      </c>
      <c r="D105" s="26">
        <v>1638</v>
      </c>
      <c r="E105" s="26" t="s">
        <v>17</v>
      </c>
      <c r="F105" s="26">
        <v>400</v>
      </c>
      <c r="G105" s="26">
        <v>742</v>
      </c>
      <c r="H105" s="26" t="s">
        <v>17</v>
      </c>
    </row>
    <row r="106" spans="1:8" x14ac:dyDescent="0.25">
      <c r="A106" s="25" t="s">
        <v>106</v>
      </c>
      <c r="B106" s="25" t="s">
        <v>107</v>
      </c>
      <c r="C106" s="26">
        <v>845</v>
      </c>
      <c r="D106" s="26" t="s">
        <v>17</v>
      </c>
      <c r="E106" s="26">
        <v>1724</v>
      </c>
      <c r="F106" s="26">
        <v>398</v>
      </c>
      <c r="G106" s="26" t="s">
        <v>17</v>
      </c>
      <c r="H106" s="26">
        <v>798</v>
      </c>
    </row>
    <row r="107" spans="1:8" x14ac:dyDescent="0.25">
      <c r="A107" s="25" t="s">
        <v>106</v>
      </c>
      <c r="B107" s="25" t="s">
        <v>109</v>
      </c>
      <c r="C107" s="26">
        <v>900</v>
      </c>
      <c r="D107" s="26">
        <v>1745</v>
      </c>
      <c r="E107" s="26" t="s">
        <v>17</v>
      </c>
      <c r="F107" s="26">
        <v>440</v>
      </c>
      <c r="G107" s="26">
        <v>838</v>
      </c>
      <c r="H107" s="26" t="s">
        <v>17</v>
      </c>
    </row>
    <row r="108" spans="1:8" x14ac:dyDescent="0.25">
      <c r="A108" s="25" t="s">
        <v>108</v>
      </c>
      <c r="B108" s="25" t="s">
        <v>109</v>
      </c>
      <c r="C108" s="26">
        <v>967</v>
      </c>
      <c r="D108" s="26" t="s">
        <v>17</v>
      </c>
      <c r="E108" s="26">
        <v>1867</v>
      </c>
      <c r="F108" s="26">
        <v>390</v>
      </c>
      <c r="G108" s="26" t="s">
        <v>17</v>
      </c>
      <c r="H108" s="26">
        <v>830</v>
      </c>
    </row>
    <row r="109" spans="1:8" x14ac:dyDescent="0.25">
      <c r="A109" s="25" t="s">
        <v>108</v>
      </c>
      <c r="B109" s="25" t="s">
        <v>111</v>
      </c>
      <c r="C109" s="26">
        <v>955</v>
      </c>
      <c r="D109" s="26">
        <v>1922</v>
      </c>
      <c r="E109" s="26" t="s">
        <v>17</v>
      </c>
      <c r="F109" s="26">
        <v>454</v>
      </c>
      <c r="G109" s="26">
        <v>844</v>
      </c>
      <c r="H109" s="26" t="s">
        <v>17</v>
      </c>
    </row>
    <row r="110" spans="1:8" x14ac:dyDescent="0.25">
      <c r="A110" s="25" t="s">
        <v>110</v>
      </c>
      <c r="B110" s="25" t="s">
        <v>111</v>
      </c>
      <c r="C110" s="26">
        <v>984</v>
      </c>
      <c r="D110" s="26" t="s">
        <v>17</v>
      </c>
      <c r="E110" s="26">
        <v>1939</v>
      </c>
      <c r="F110" s="26">
        <v>436</v>
      </c>
      <c r="G110" s="26" t="s">
        <v>17</v>
      </c>
      <c r="H110" s="26">
        <v>890</v>
      </c>
    </row>
    <row r="111" spans="1:8" x14ac:dyDescent="0.25">
      <c r="A111" s="25" t="s">
        <v>110</v>
      </c>
      <c r="B111" s="25" t="s">
        <v>113</v>
      </c>
      <c r="C111" s="26">
        <v>1085</v>
      </c>
      <c r="D111" s="26">
        <v>2069</v>
      </c>
      <c r="E111" s="26" t="s">
        <v>17</v>
      </c>
      <c r="F111" s="26">
        <v>472</v>
      </c>
      <c r="G111" s="26">
        <v>908</v>
      </c>
      <c r="H111" s="26" t="s">
        <v>17</v>
      </c>
    </row>
    <row r="112" spans="1:8" x14ac:dyDescent="0.25">
      <c r="A112" s="25" t="s">
        <v>112</v>
      </c>
      <c r="B112" s="25" t="s">
        <v>113</v>
      </c>
      <c r="C112" s="26">
        <v>1078</v>
      </c>
      <c r="D112" s="26" t="s">
        <v>17</v>
      </c>
      <c r="E112" s="26">
        <v>2163</v>
      </c>
      <c r="F112" s="26">
        <v>450</v>
      </c>
      <c r="G112" s="26" t="s">
        <v>17</v>
      </c>
      <c r="H112" s="26">
        <v>922</v>
      </c>
    </row>
    <row r="113" spans="1:8" x14ac:dyDescent="0.25">
      <c r="A113" s="25" t="s">
        <v>112</v>
      </c>
      <c r="B113" s="25" t="s">
        <v>115</v>
      </c>
      <c r="C113" s="26">
        <v>1121</v>
      </c>
      <c r="D113" s="26">
        <v>2199</v>
      </c>
      <c r="E113" s="26" t="s">
        <v>17</v>
      </c>
      <c r="F113" s="26">
        <v>528</v>
      </c>
      <c r="G113" s="26">
        <v>978</v>
      </c>
      <c r="H113" s="26" t="s">
        <v>17</v>
      </c>
    </row>
    <row r="114" spans="1:8" x14ac:dyDescent="0.25">
      <c r="A114" s="25" t="s">
        <v>114</v>
      </c>
      <c r="B114" s="25" t="s">
        <v>115</v>
      </c>
      <c r="C114" s="26">
        <v>1075</v>
      </c>
      <c r="D114" s="26" t="s">
        <v>17</v>
      </c>
      <c r="E114" s="26">
        <v>2196</v>
      </c>
      <c r="F114" s="26">
        <v>487</v>
      </c>
      <c r="G114" s="26" t="s">
        <v>17</v>
      </c>
      <c r="H114" s="26">
        <v>1015</v>
      </c>
    </row>
    <row r="115" spans="1:8" x14ac:dyDescent="0.25">
      <c r="A115" s="25" t="s">
        <v>114</v>
      </c>
      <c r="B115" s="25" t="s">
        <v>117</v>
      </c>
      <c r="C115" s="26">
        <v>1174</v>
      </c>
      <c r="D115" s="26">
        <v>2249</v>
      </c>
      <c r="E115" s="26" t="s">
        <v>17</v>
      </c>
      <c r="F115" s="26">
        <v>571</v>
      </c>
      <c r="G115" s="26">
        <v>1058</v>
      </c>
      <c r="H115" s="26" t="s">
        <v>17</v>
      </c>
    </row>
    <row r="116" spans="1:8" x14ac:dyDescent="0.25">
      <c r="A116" s="25" t="s">
        <v>116</v>
      </c>
      <c r="B116" s="25" t="s">
        <v>117</v>
      </c>
      <c r="C116" s="26">
        <v>1219</v>
      </c>
      <c r="D116" s="26" t="s">
        <v>17</v>
      </c>
      <c r="E116" s="26">
        <v>2393</v>
      </c>
      <c r="F116" s="26">
        <v>521</v>
      </c>
      <c r="G116" s="26" t="s">
        <v>17</v>
      </c>
      <c r="H116" s="26">
        <v>1092</v>
      </c>
    </row>
    <row r="117" spans="1:8" x14ac:dyDescent="0.25">
      <c r="A117" s="25" t="s">
        <v>116</v>
      </c>
      <c r="B117" s="25" t="s">
        <v>119</v>
      </c>
      <c r="C117" s="26">
        <v>1379</v>
      </c>
      <c r="D117" s="26">
        <v>2598</v>
      </c>
      <c r="E117" s="26" t="s">
        <v>17</v>
      </c>
      <c r="F117" s="26">
        <v>512</v>
      </c>
      <c r="G117" s="26">
        <v>1033</v>
      </c>
      <c r="H117" s="26" t="s">
        <v>17</v>
      </c>
    </row>
    <row r="118" spans="1:8" x14ac:dyDescent="0.25">
      <c r="A118" s="25" t="s">
        <v>118</v>
      </c>
      <c r="B118" s="25" t="s">
        <v>119</v>
      </c>
      <c r="C118" s="26">
        <v>1319</v>
      </c>
      <c r="D118" s="26" t="s">
        <v>17</v>
      </c>
      <c r="E118" s="26">
        <v>2698</v>
      </c>
      <c r="F118" s="26">
        <v>526</v>
      </c>
      <c r="G118" s="26" t="s">
        <v>17</v>
      </c>
      <c r="H118" s="26">
        <v>1038</v>
      </c>
    </row>
    <row r="119" spans="1:8" x14ac:dyDescent="0.25">
      <c r="A119" s="25" t="s">
        <v>118</v>
      </c>
      <c r="B119" s="25" t="s">
        <v>121</v>
      </c>
      <c r="C119" s="26">
        <v>1440</v>
      </c>
      <c r="D119" s="26">
        <v>2759</v>
      </c>
      <c r="E119" s="26" t="s">
        <v>17</v>
      </c>
      <c r="F119" s="26">
        <v>617</v>
      </c>
      <c r="G119" s="26">
        <v>1143</v>
      </c>
      <c r="H119" s="26" t="s">
        <v>17</v>
      </c>
    </row>
    <row r="120" spans="1:8" x14ac:dyDescent="0.25">
      <c r="A120" s="25" t="s">
        <v>120</v>
      </c>
      <c r="B120" s="25" t="s">
        <v>121</v>
      </c>
      <c r="C120" s="26">
        <v>1342</v>
      </c>
      <c r="D120" s="26" t="s">
        <v>17</v>
      </c>
      <c r="E120" s="26">
        <v>2782</v>
      </c>
      <c r="F120" s="26">
        <v>583</v>
      </c>
      <c r="G120" s="26" t="s">
        <v>17</v>
      </c>
      <c r="H120" s="26">
        <v>1200</v>
      </c>
    </row>
    <row r="121" spans="1:8" x14ac:dyDescent="0.25">
      <c r="A121" s="25" t="s">
        <v>120</v>
      </c>
      <c r="B121" s="25" t="s">
        <v>123</v>
      </c>
      <c r="C121" s="26">
        <v>1560</v>
      </c>
      <c r="D121" s="26">
        <v>2902</v>
      </c>
      <c r="E121" s="26" t="s">
        <v>17</v>
      </c>
      <c r="F121" s="26">
        <v>671</v>
      </c>
      <c r="G121" s="26">
        <v>1254</v>
      </c>
      <c r="H121" s="26" t="s">
        <v>17</v>
      </c>
    </row>
    <row r="122" spans="1:8" x14ac:dyDescent="0.25">
      <c r="A122" s="25" t="s">
        <v>122</v>
      </c>
      <c r="B122" s="25" t="s">
        <v>123</v>
      </c>
      <c r="C122" s="26">
        <v>1482</v>
      </c>
      <c r="D122" s="26" t="s">
        <v>17</v>
      </c>
      <c r="E122" s="26">
        <v>3042</v>
      </c>
      <c r="F122" s="26">
        <v>605</v>
      </c>
      <c r="G122" s="26" t="s">
        <v>17</v>
      </c>
      <c r="H122" s="26">
        <v>1276</v>
      </c>
    </row>
    <row r="123" spans="1:8" x14ac:dyDescent="0.25">
      <c r="A123" s="25" t="s">
        <v>122</v>
      </c>
      <c r="B123" s="25" t="s">
        <v>125</v>
      </c>
      <c r="C123" s="26">
        <v>1556</v>
      </c>
      <c r="D123" s="26">
        <v>3038</v>
      </c>
      <c r="E123" s="26" t="s">
        <v>17</v>
      </c>
      <c r="F123" s="26">
        <v>655</v>
      </c>
      <c r="G123" s="26">
        <v>1260</v>
      </c>
      <c r="H123" s="26" t="s">
        <v>17</v>
      </c>
    </row>
    <row r="124" spans="1:8" x14ac:dyDescent="0.25">
      <c r="A124" s="25" t="s">
        <v>124</v>
      </c>
      <c r="B124" s="25" t="s">
        <v>125</v>
      </c>
      <c r="C124" s="26">
        <v>1513</v>
      </c>
      <c r="D124" s="26" t="s">
        <v>17</v>
      </c>
      <c r="E124" s="26">
        <v>3069</v>
      </c>
      <c r="F124" s="26">
        <v>619</v>
      </c>
      <c r="G124" s="26" t="s">
        <v>17</v>
      </c>
      <c r="H124" s="26">
        <v>1274</v>
      </c>
    </row>
    <row r="125" spans="1:8" x14ac:dyDescent="0.25">
      <c r="A125" s="25" t="s">
        <v>124</v>
      </c>
      <c r="B125" s="25" t="s">
        <v>127</v>
      </c>
      <c r="C125" s="26">
        <v>1621</v>
      </c>
      <c r="D125" s="26">
        <v>3134</v>
      </c>
      <c r="E125" s="26" t="s">
        <v>17</v>
      </c>
      <c r="F125" s="26">
        <v>718</v>
      </c>
      <c r="G125" s="26">
        <v>1337</v>
      </c>
      <c r="H125" s="26" t="s">
        <v>17</v>
      </c>
    </row>
    <row r="126" spans="1:8" x14ac:dyDescent="0.25">
      <c r="A126" s="25" t="s">
        <v>126</v>
      </c>
      <c r="B126" s="25" t="s">
        <v>127</v>
      </c>
      <c r="C126" s="26">
        <v>1211</v>
      </c>
      <c r="D126" s="26" t="s">
        <v>17</v>
      </c>
      <c r="E126" s="26">
        <v>2832</v>
      </c>
      <c r="F126" s="26">
        <v>488</v>
      </c>
      <c r="G126" s="26" t="s">
        <v>17</v>
      </c>
      <c r="H126" s="26">
        <v>1206</v>
      </c>
    </row>
    <row r="127" spans="1:8" x14ac:dyDescent="0.25">
      <c r="A127" s="25" t="s">
        <v>126</v>
      </c>
      <c r="B127" s="25" t="s">
        <v>129</v>
      </c>
      <c r="C127" s="26">
        <v>1316</v>
      </c>
      <c r="D127" s="26">
        <v>2527</v>
      </c>
      <c r="E127" s="26" t="s">
        <v>17</v>
      </c>
      <c r="F127" s="26">
        <v>551</v>
      </c>
      <c r="G127" s="26">
        <v>1039</v>
      </c>
      <c r="H127" s="26" t="s">
        <v>17</v>
      </c>
    </row>
    <row r="128" spans="1:8" x14ac:dyDescent="0.25">
      <c r="A128" s="25" t="s">
        <v>128</v>
      </c>
      <c r="B128" s="25" t="s">
        <v>129</v>
      </c>
      <c r="C128" s="26">
        <v>1295</v>
      </c>
      <c r="D128" s="26" t="s">
        <v>17</v>
      </c>
      <c r="E128" s="26">
        <v>2611</v>
      </c>
      <c r="F128" s="26">
        <v>557</v>
      </c>
      <c r="G128" s="26" t="s">
        <v>17</v>
      </c>
      <c r="H128" s="26">
        <v>1108</v>
      </c>
    </row>
    <row r="129" spans="1:8" x14ac:dyDescent="0.25">
      <c r="A129" s="25" t="s">
        <v>128</v>
      </c>
      <c r="B129" s="25" t="s">
        <v>131</v>
      </c>
      <c r="C129" s="26">
        <v>1464</v>
      </c>
      <c r="D129" s="26">
        <v>2759</v>
      </c>
      <c r="E129" s="26" t="s">
        <v>17</v>
      </c>
      <c r="F129" s="26">
        <v>604</v>
      </c>
      <c r="G129" s="26">
        <v>1161</v>
      </c>
      <c r="H129" s="26" t="s">
        <v>17</v>
      </c>
    </row>
    <row r="130" spans="1:8" x14ac:dyDescent="0.25">
      <c r="A130" s="25" t="s">
        <v>130</v>
      </c>
      <c r="B130" s="25" t="s">
        <v>131</v>
      </c>
      <c r="C130" s="26">
        <v>1311</v>
      </c>
      <c r="D130" s="26" t="s">
        <v>17</v>
      </c>
      <c r="E130" s="26">
        <v>2775</v>
      </c>
      <c r="F130" s="26">
        <v>581</v>
      </c>
      <c r="G130" s="26" t="s">
        <v>17</v>
      </c>
      <c r="H130" s="26">
        <v>1185</v>
      </c>
    </row>
    <row r="131" spans="1:8" x14ac:dyDescent="0.25">
      <c r="A131" s="25" t="s">
        <v>130</v>
      </c>
      <c r="B131" s="25" t="s">
        <v>133</v>
      </c>
      <c r="C131" s="26">
        <v>1398</v>
      </c>
      <c r="D131" s="26">
        <v>2709</v>
      </c>
      <c r="E131" s="26" t="s">
        <v>17</v>
      </c>
      <c r="F131" s="26">
        <v>610</v>
      </c>
      <c r="G131" s="26">
        <v>1191</v>
      </c>
      <c r="H131" s="26" t="s">
        <v>17</v>
      </c>
    </row>
    <row r="132" spans="1:8" x14ac:dyDescent="0.25">
      <c r="A132" s="25" t="s">
        <v>132</v>
      </c>
      <c r="B132" s="25" t="s">
        <v>133</v>
      </c>
      <c r="C132" s="26">
        <v>1384</v>
      </c>
      <c r="D132" s="26" t="s">
        <v>17</v>
      </c>
      <c r="E132" s="26">
        <v>2782</v>
      </c>
      <c r="F132" s="26">
        <v>593</v>
      </c>
      <c r="G132" s="26" t="s">
        <v>17</v>
      </c>
      <c r="H132" s="26">
        <v>1203</v>
      </c>
    </row>
    <row r="133" spans="1:8" x14ac:dyDescent="0.25">
      <c r="A133" s="25" t="s">
        <v>132</v>
      </c>
      <c r="B133" s="25" t="s">
        <v>135</v>
      </c>
      <c r="C133" s="26">
        <v>1342</v>
      </c>
      <c r="D133" s="26">
        <v>2726</v>
      </c>
      <c r="E133" s="26" t="s">
        <v>17</v>
      </c>
      <c r="F133" s="26">
        <v>586</v>
      </c>
      <c r="G133" s="26">
        <v>1179</v>
      </c>
      <c r="H133" s="26" t="s">
        <v>17</v>
      </c>
    </row>
    <row r="134" spans="1:8" x14ac:dyDescent="0.25">
      <c r="A134" s="25" t="s">
        <v>134</v>
      </c>
      <c r="B134" s="25" t="s">
        <v>135</v>
      </c>
      <c r="C134" s="26">
        <v>1406</v>
      </c>
      <c r="D134" s="26" t="s">
        <v>17</v>
      </c>
      <c r="E134" s="26">
        <v>2748</v>
      </c>
      <c r="F134" s="26">
        <v>619</v>
      </c>
      <c r="G134" s="26" t="s">
        <v>17</v>
      </c>
      <c r="H134" s="26">
        <v>1205</v>
      </c>
    </row>
    <row r="135" spans="1:8" x14ac:dyDescent="0.25">
      <c r="A135" s="25" t="s">
        <v>134</v>
      </c>
      <c r="B135" s="25" t="s">
        <v>137</v>
      </c>
      <c r="C135" s="26">
        <v>1364</v>
      </c>
      <c r="D135" s="26">
        <v>2770</v>
      </c>
      <c r="E135" s="26" t="s">
        <v>17</v>
      </c>
      <c r="F135" s="26">
        <v>537</v>
      </c>
      <c r="G135" s="26">
        <v>1156</v>
      </c>
      <c r="H135" s="26" t="s">
        <v>17</v>
      </c>
    </row>
    <row r="136" spans="1:8" x14ac:dyDescent="0.25">
      <c r="A136" s="25" t="s">
        <v>136</v>
      </c>
      <c r="B136" s="25" t="s">
        <v>137</v>
      </c>
      <c r="C136" s="26">
        <v>1341</v>
      </c>
      <c r="D136" s="26" t="s">
        <v>17</v>
      </c>
      <c r="E136" s="26">
        <v>2705</v>
      </c>
      <c r="F136" s="26">
        <v>575</v>
      </c>
      <c r="G136" s="26" t="s">
        <v>17</v>
      </c>
      <c r="H136" s="26">
        <v>1112</v>
      </c>
    </row>
    <row r="137" spans="1:8" x14ac:dyDescent="0.25">
      <c r="A137" s="25" t="s">
        <v>136</v>
      </c>
      <c r="B137" s="25" t="s">
        <v>139</v>
      </c>
      <c r="C137" s="26">
        <v>1638</v>
      </c>
      <c r="D137" s="26">
        <v>2979</v>
      </c>
      <c r="E137" s="26" t="s">
        <v>17</v>
      </c>
      <c r="F137" s="26">
        <v>693</v>
      </c>
      <c r="G137" s="26">
        <v>1268</v>
      </c>
      <c r="H137" s="26" t="s">
        <v>17</v>
      </c>
    </row>
    <row r="138" spans="1:8" x14ac:dyDescent="0.25">
      <c r="A138" s="25" t="s">
        <v>138</v>
      </c>
      <c r="B138" s="25" t="s">
        <v>139</v>
      </c>
      <c r="C138" s="26">
        <v>1680</v>
      </c>
      <c r="D138" s="26" t="s">
        <v>17</v>
      </c>
      <c r="E138" s="26">
        <v>3318</v>
      </c>
      <c r="F138" s="26">
        <v>705</v>
      </c>
      <c r="G138" s="26" t="s">
        <v>17</v>
      </c>
      <c r="H138" s="26">
        <v>1398</v>
      </c>
    </row>
    <row r="139" spans="1:8" x14ac:dyDescent="0.25">
      <c r="A139" s="25" t="s">
        <v>138</v>
      </c>
      <c r="B139" s="25" t="s">
        <v>141</v>
      </c>
      <c r="C139" s="26">
        <v>1763</v>
      </c>
      <c r="D139" s="26">
        <v>3443</v>
      </c>
      <c r="E139" s="26" t="s">
        <v>17</v>
      </c>
      <c r="F139" s="26">
        <v>779</v>
      </c>
      <c r="G139" s="26">
        <v>1484</v>
      </c>
      <c r="H139" s="26" t="s">
        <v>17</v>
      </c>
    </row>
    <row r="140" spans="1:8" x14ac:dyDescent="0.25">
      <c r="A140" s="25" t="s">
        <v>140</v>
      </c>
      <c r="B140" s="25" t="s">
        <v>141</v>
      </c>
      <c r="C140" s="26">
        <v>1697</v>
      </c>
      <c r="D140" s="26" t="s">
        <v>17</v>
      </c>
      <c r="E140" s="26">
        <v>3460</v>
      </c>
      <c r="F140" s="26">
        <v>779</v>
      </c>
      <c r="G140" s="26" t="s">
        <v>17</v>
      </c>
      <c r="H140" s="26">
        <v>1558</v>
      </c>
    </row>
    <row r="141" spans="1:8" x14ac:dyDescent="0.25">
      <c r="A141" s="25" t="s">
        <v>140</v>
      </c>
      <c r="B141" s="25" t="s">
        <v>143</v>
      </c>
      <c r="C141" s="26">
        <v>1868</v>
      </c>
      <c r="D141" s="26">
        <v>3565</v>
      </c>
      <c r="E141" s="26" t="s">
        <v>17</v>
      </c>
      <c r="F141" s="26">
        <v>797</v>
      </c>
      <c r="G141" s="26">
        <v>1576</v>
      </c>
      <c r="H141" s="26" t="s">
        <v>17</v>
      </c>
    </row>
    <row r="142" spans="1:8" x14ac:dyDescent="0.25">
      <c r="A142" s="25" t="s">
        <v>142</v>
      </c>
      <c r="B142" s="25" t="s">
        <v>143</v>
      </c>
      <c r="C142" s="26">
        <v>1785</v>
      </c>
      <c r="D142" s="26" t="s">
        <v>17</v>
      </c>
      <c r="E142" s="26">
        <v>3653</v>
      </c>
      <c r="F142" s="26">
        <v>840</v>
      </c>
      <c r="G142" s="26" t="s">
        <v>17</v>
      </c>
      <c r="H142" s="26">
        <v>1637</v>
      </c>
    </row>
    <row r="143" spans="1:8" x14ac:dyDescent="0.25">
      <c r="A143" s="25" t="s">
        <v>142</v>
      </c>
      <c r="B143" s="25" t="s">
        <v>145</v>
      </c>
      <c r="C143" s="26">
        <v>1987</v>
      </c>
      <c r="D143" s="26">
        <v>3772</v>
      </c>
      <c r="E143" s="26" t="s">
        <v>17</v>
      </c>
      <c r="F143" s="26">
        <v>911</v>
      </c>
      <c r="G143" s="26">
        <v>1751</v>
      </c>
      <c r="H143" s="26" t="s">
        <v>17</v>
      </c>
    </row>
    <row r="144" spans="1:8" x14ac:dyDescent="0.25">
      <c r="A144" s="25" t="s">
        <v>144</v>
      </c>
      <c r="B144" s="25" t="s">
        <v>145</v>
      </c>
      <c r="C144" s="26">
        <v>2032</v>
      </c>
      <c r="D144" s="26" t="s">
        <v>17</v>
      </c>
      <c r="E144" s="26">
        <v>4019</v>
      </c>
      <c r="F144" s="26">
        <v>884</v>
      </c>
      <c r="G144" s="26" t="s">
        <v>17</v>
      </c>
      <c r="H144" s="26">
        <v>1795</v>
      </c>
    </row>
    <row r="145" spans="1:8" x14ac:dyDescent="0.25">
      <c r="A145" s="25" t="s">
        <v>144</v>
      </c>
      <c r="B145" s="25" t="s">
        <v>147</v>
      </c>
      <c r="C145" s="26">
        <v>2123</v>
      </c>
      <c r="D145" s="26">
        <v>4155</v>
      </c>
      <c r="E145" s="26" t="s">
        <v>17</v>
      </c>
      <c r="F145" s="26">
        <v>1029</v>
      </c>
      <c r="G145" s="26">
        <v>1913</v>
      </c>
      <c r="H145" s="26" t="s">
        <v>17</v>
      </c>
    </row>
    <row r="146" spans="1:8" x14ac:dyDescent="0.25">
      <c r="A146" s="25" t="s">
        <v>146</v>
      </c>
      <c r="B146" s="25" t="s">
        <v>147</v>
      </c>
      <c r="C146" s="26">
        <v>2155</v>
      </c>
      <c r="D146" s="26" t="s">
        <v>17</v>
      </c>
      <c r="E146" s="26">
        <v>4278</v>
      </c>
      <c r="F146" s="26">
        <v>940</v>
      </c>
      <c r="G146" s="26" t="s">
        <v>17</v>
      </c>
      <c r="H146" s="26">
        <v>1969</v>
      </c>
    </row>
    <row r="147" spans="1:8" x14ac:dyDescent="0.25">
      <c r="A147" s="25" t="s">
        <v>146</v>
      </c>
      <c r="B147" s="25" t="s">
        <v>149</v>
      </c>
      <c r="C147" s="26">
        <v>2437</v>
      </c>
      <c r="D147" s="26">
        <v>4592</v>
      </c>
      <c r="E147" s="26" t="s">
        <v>17</v>
      </c>
      <c r="F147" s="26">
        <v>1093</v>
      </c>
      <c r="G147" s="26">
        <v>2033</v>
      </c>
      <c r="H147" s="26" t="s">
        <v>17</v>
      </c>
    </row>
    <row r="148" spans="1:8" x14ac:dyDescent="0.25">
      <c r="A148" s="25" t="s">
        <v>148</v>
      </c>
      <c r="B148" s="25" t="s">
        <v>149</v>
      </c>
      <c r="C148" s="26">
        <v>2321</v>
      </c>
      <c r="D148" s="26" t="s">
        <v>17</v>
      </c>
      <c r="E148" s="26">
        <v>4758</v>
      </c>
      <c r="F148" s="26">
        <v>1084</v>
      </c>
      <c r="G148" s="26" t="s">
        <v>17</v>
      </c>
      <c r="H148" s="26">
        <v>2177</v>
      </c>
    </row>
    <row r="149" spans="1:8" x14ac:dyDescent="0.25">
      <c r="A149" s="25" t="s">
        <v>148</v>
      </c>
      <c r="B149" s="25" t="s">
        <v>151</v>
      </c>
      <c r="C149" s="26">
        <v>2591</v>
      </c>
      <c r="D149" s="26">
        <v>4912</v>
      </c>
      <c r="E149" s="26" t="s">
        <v>17</v>
      </c>
      <c r="F149" s="26">
        <v>1211</v>
      </c>
      <c r="G149" s="26">
        <v>2295</v>
      </c>
      <c r="H149" s="26" t="s">
        <v>17</v>
      </c>
    </row>
    <row r="150" spans="1:8" x14ac:dyDescent="0.25">
      <c r="A150" s="25" t="s">
        <v>150</v>
      </c>
      <c r="B150" s="25" t="s">
        <v>151</v>
      </c>
      <c r="C150" s="26">
        <v>2416</v>
      </c>
      <c r="D150" s="26" t="s">
        <v>17</v>
      </c>
      <c r="E150" s="26">
        <v>5007</v>
      </c>
      <c r="F150" s="26">
        <v>1198</v>
      </c>
      <c r="G150" s="26" t="s">
        <v>17</v>
      </c>
      <c r="H150" s="26">
        <v>2409</v>
      </c>
    </row>
    <row r="151" spans="1:8" x14ac:dyDescent="0.25">
      <c r="A151" s="25" t="s">
        <v>150</v>
      </c>
      <c r="B151" s="25" t="s">
        <v>153</v>
      </c>
      <c r="C151" s="26">
        <v>2681</v>
      </c>
      <c r="D151" s="26">
        <v>5097</v>
      </c>
      <c r="E151" s="26" t="s">
        <v>17</v>
      </c>
      <c r="F151" s="26">
        <v>1341</v>
      </c>
      <c r="G151" s="26">
        <v>2539</v>
      </c>
      <c r="H151" s="26" t="s">
        <v>17</v>
      </c>
    </row>
    <row r="152" spans="1:8" x14ac:dyDescent="0.25">
      <c r="A152" s="25" t="s">
        <v>152</v>
      </c>
      <c r="B152" s="25" t="s">
        <v>153</v>
      </c>
      <c r="C152" s="26">
        <v>2794</v>
      </c>
      <c r="D152" s="26" t="s">
        <v>17</v>
      </c>
      <c r="E152" s="26">
        <v>5475</v>
      </c>
      <c r="F152" s="26">
        <v>1293</v>
      </c>
      <c r="G152" s="26" t="s">
        <v>17</v>
      </c>
      <c r="H152" s="26">
        <v>2634</v>
      </c>
    </row>
    <row r="153" spans="1:8" x14ac:dyDescent="0.25">
      <c r="A153" s="25" t="s">
        <v>152</v>
      </c>
      <c r="B153" s="25" t="s">
        <v>155</v>
      </c>
      <c r="C153" s="26">
        <v>3051</v>
      </c>
      <c r="D153" s="26">
        <v>5845</v>
      </c>
      <c r="E153" s="26" t="s">
        <v>17</v>
      </c>
      <c r="F153" s="26">
        <v>1516</v>
      </c>
      <c r="G153" s="26">
        <v>2809</v>
      </c>
      <c r="H153" s="26" t="s">
        <v>17</v>
      </c>
    </row>
    <row r="154" spans="1:8" x14ac:dyDescent="0.25">
      <c r="A154" s="25" t="s">
        <v>154</v>
      </c>
      <c r="B154" s="25" t="s">
        <v>155</v>
      </c>
      <c r="C154" s="26">
        <v>2916</v>
      </c>
      <c r="D154" s="26" t="s">
        <v>17</v>
      </c>
      <c r="E154" s="26">
        <v>5967</v>
      </c>
      <c r="F154" s="26">
        <v>1448</v>
      </c>
      <c r="G154" s="26" t="s">
        <v>17</v>
      </c>
      <c r="H154" s="26">
        <v>2964</v>
      </c>
    </row>
    <row r="155" spans="1:8" x14ac:dyDescent="0.25">
      <c r="A155" s="25" t="s">
        <v>154</v>
      </c>
      <c r="B155" s="25" t="s">
        <v>157</v>
      </c>
      <c r="C155" s="26">
        <v>3077</v>
      </c>
      <c r="D155" s="26">
        <v>5993</v>
      </c>
      <c r="E155" s="26" t="s">
        <v>17</v>
      </c>
      <c r="F155" s="26">
        <v>1638</v>
      </c>
      <c r="G155" s="26">
        <v>3086</v>
      </c>
      <c r="H155" s="26" t="s">
        <v>17</v>
      </c>
    </row>
    <row r="156" spans="1:8" x14ac:dyDescent="0.25">
      <c r="A156" s="25" t="s">
        <v>156</v>
      </c>
      <c r="B156" s="25" t="s">
        <v>157</v>
      </c>
      <c r="C156" s="26">
        <v>3112</v>
      </c>
      <c r="D156" s="26" t="s">
        <v>17</v>
      </c>
      <c r="E156" s="26">
        <v>6189</v>
      </c>
      <c r="F156" s="26">
        <v>1678</v>
      </c>
      <c r="G156" s="26" t="s">
        <v>17</v>
      </c>
      <c r="H156" s="26">
        <v>3316</v>
      </c>
    </row>
    <row r="157" spans="1:8" x14ac:dyDescent="0.25">
      <c r="A157" s="25" t="s">
        <v>156</v>
      </c>
      <c r="B157" s="25" t="s">
        <v>159</v>
      </c>
      <c r="C157" s="26">
        <v>3421</v>
      </c>
      <c r="D157" s="26">
        <v>6533</v>
      </c>
      <c r="E157" s="26" t="s">
        <v>17</v>
      </c>
      <c r="F157" s="26">
        <v>1821</v>
      </c>
      <c r="G157" s="26">
        <v>3499</v>
      </c>
      <c r="H157" s="26" t="s">
        <v>17</v>
      </c>
    </row>
    <row r="158" spans="1:8" x14ac:dyDescent="0.25">
      <c r="A158" s="25" t="s">
        <v>158</v>
      </c>
      <c r="B158" s="25" t="s">
        <v>159</v>
      </c>
      <c r="C158" s="26">
        <v>3265</v>
      </c>
      <c r="D158" s="26" t="s">
        <v>17</v>
      </c>
      <c r="E158" s="26">
        <v>6686</v>
      </c>
      <c r="F158" s="26">
        <v>1848</v>
      </c>
      <c r="G158" s="26" t="s">
        <v>17</v>
      </c>
      <c r="H158" s="26">
        <v>3669</v>
      </c>
    </row>
    <row r="159" spans="1:8" x14ac:dyDescent="0.25">
      <c r="A159" s="25" t="s">
        <v>158</v>
      </c>
      <c r="B159" s="25" t="s">
        <v>161</v>
      </c>
      <c r="C159" s="26">
        <v>3555</v>
      </c>
      <c r="D159" s="26">
        <v>6820</v>
      </c>
      <c r="E159" s="26" t="s">
        <v>17</v>
      </c>
      <c r="F159" s="26">
        <v>1940</v>
      </c>
      <c r="G159" s="26">
        <v>3788</v>
      </c>
      <c r="H159" s="26" t="s">
        <v>17</v>
      </c>
    </row>
    <row r="160" spans="1:8" x14ac:dyDescent="0.25">
      <c r="A160" s="25" t="s">
        <v>160</v>
      </c>
      <c r="B160" s="25" t="s">
        <v>161</v>
      </c>
      <c r="C160" s="26">
        <v>3487</v>
      </c>
      <c r="D160" s="26" t="s">
        <v>17</v>
      </c>
      <c r="E160" s="26">
        <v>7042</v>
      </c>
      <c r="F160" s="26">
        <v>1888</v>
      </c>
      <c r="G160" s="26" t="s">
        <v>17</v>
      </c>
      <c r="H160" s="26">
        <v>3828</v>
      </c>
    </row>
    <row r="161" spans="1:8" x14ac:dyDescent="0.25">
      <c r="A161" s="25" t="s">
        <v>160</v>
      </c>
      <c r="B161" s="25" t="s">
        <v>163</v>
      </c>
      <c r="C161" s="26">
        <v>3652</v>
      </c>
      <c r="D161" s="26">
        <v>7139</v>
      </c>
      <c r="E161" s="26" t="s">
        <v>17</v>
      </c>
      <c r="F161" s="26">
        <v>2231</v>
      </c>
      <c r="G161" s="26">
        <v>4119</v>
      </c>
      <c r="H161" s="26" t="s">
        <v>17</v>
      </c>
    </row>
    <row r="162" spans="1:8" x14ac:dyDescent="0.25">
      <c r="A162" s="25" t="s">
        <v>162</v>
      </c>
      <c r="B162" s="25" t="s">
        <v>163</v>
      </c>
      <c r="C162" s="26">
        <v>3466</v>
      </c>
      <c r="D162" s="26" t="s">
        <v>17</v>
      </c>
      <c r="E162" s="26">
        <v>7118</v>
      </c>
      <c r="F162" s="26">
        <v>2129</v>
      </c>
      <c r="G162" s="26" t="s">
        <v>17</v>
      </c>
      <c r="H162" s="26">
        <v>4360</v>
      </c>
    </row>
    <row r="163" spans="1:8" x14ac:dyDescent="0.25">
      <c r="A163" s="25" t="s">
        <v>162</v>
      </c>
      <c r="B163" s="25" t="s">
        <v>165</v>
      </c>
      <c r="C163" s="26">
        <v>3720</v>
      </c>
      <c r="D163" s="26">
        <v>7186</v>
      </c>
      <c r="E163" s="26" t="s">
        <v>17</v>
      </c>
      <c r="F163" s="26">
        <v>2422</v>
      </c>
      <c r="G163" s="26">
        <v>4551</v>
      </c>
      <c r="H163" s="26" t="s">
        <v>17</v>
      </c>
    </row>
    <row r="164" spans="1:8" x14ac:dyDescent="0.25">
      <c r="A164" s="25" t="s">
        <v>164</v>
      </c>
      <c r="B164" s="25" t="s">
        <v>165</v>
      </c>
      <c r="C164" s="26">
        <v>3793</v>
      </c>
      <c r="D164" s="26" t="s">
        <v>17</v>
      </c>
      <c r="E164" s="26">
        <v>7513</v>
      </c>
      <c r="F164" s="26">
        <v>2420</v>
      </c>
      <c r="G164" s="26" t="s">
        <v>17</v>
      </c>
      <c r="H164" s="26">
        <v>4842</v>
      </c>
    </row>
    <row r="165" spans="1:8" x14ac:dyDescent="0.25">
      <c r="A165" s="25" t="s">
        <v>164</v>
      </c>
      <c r="B165" s="25" t="s">
        <v>167</v>
      </c>
      <c r="C165" s="26">
        <v>3982</v>
      </c>
      <c r="D165" s="26">
        <v>7775</v>
      </c>
      <c r="E165" s="26" t="s">
        <v>17</v>
      </c>
      <c r="F165" s="26">
        <v>2668</v>
      </c>
      <c r="G165" s="26">
        <v>5088</v>
      </c>
      <c r="H165" s="26" t="s">
        <v>17</v>
      </c>
    </row>
    <row r="166" spans="1:8" x14ac:dyDescent="0.25">
      <c r="A166" s="25" t="s">
        <v>166</v>
      </c>
      <c r="B166" s="25" t="s">
        <v>167</v>
      </c>
      <c r="C166" s="26">
        <v>3798</v>
      </c>
      <c r="D166" s="26" t="s">
        <v>17</v>
      </c>
      <c r="E166" s="26">
        <v>7780</v>
      </c>
      <c r="F166" s="26">
        <v>2621</v>
      </c>
      <c r="G166" s="26" t="s">
        <v>17</v>
      </c>
      <c r="H166" s="26">
        <v>5289</v>
      </c>
    </row>
    <row r="167" spans="1:8" x14ac:dyDescent="0.25">
      <c r="A167" s="25" t="s">
        <v>166</v>
      </c>
      <c r="B167" s="25" t="s">
        <v>169</v>
      </c>
      <c r="C167" s="26">
        <v>4290</v>
      </c>
      <c r="D167" s="26">
        <v>8088</v>
      </c>
      <c r="E167" s="26" t="s">
        <v>17</v>
      </c>
      <c r="F167" s="26">
        <v>2894</v>
      </c>
      <c r="G167" s="26">
        <v>5515</v>
      </c>
      <c r="H167" s="26" t="s">
        <v>17</v>
      </c>
    </row>
    <row r="168" spans="1:8" x14ac:dyDescent="0.25">
      <c r="A168" s="25" t="s">
        <v>168</v>
      </c>
      <c r="B168" s="25" t="s">
        <v>169</v>
      </c>
      <c r="C168" s="26">
        <v>3815</v>
      </c>
      <c r="D168" s="26" t="s">
        <v>17</v>
      </c>
      <c r="E168" s="26">
        <v>8105</v>
      </c>
      <c r="F168" s="26">
        <v>2830</v>
      </c>
      <c r="G168" s="26" t="s">
        <v>17</v>
      </c>
      <c r="H168" s="26">
        <v>5724</v>
      </c>
    </row>
    <row r="169" spans="1:8" x14ac:dyDescent="0.25">
      <c r="A169" s="25" t="s">
        <v>168</v>
      </c>
      <c r="B169" s="25" t="s">
        <v>171</v>
      </c>
      <c r="C169" s="26">
        <v>4340</v>
      </c>
      <c r="D169" s="26">
        <v>8155</v>
      </c>
      <c r="E169" s="26" t="s">
        <v>17</v>
      </c>
      <c r="F169" s="26">
        <v>3167</v>
      </c>
      <c r="G169" s="26">
        <v>5997</v>
      </c>
      <c r="H169" s="26" t="s">
        <v>17</v>
      </c>
    </row>
    <row r="170" spans="1:8" x14ac:dyDescent="0.25">
      <c r="A170" s="25" t="s">
        <v>170</v>
      </c>
      <c r="B170" s="25" t="s">
        <v>171</v>
      </c>
      <c r="C170" s="26">
        <v>4159</v>
      </c>
      <c r="D170" s="26" t="s">
        <v>17</v>
      </c>
      <c r="E170" s="26">
        <v>8499</v>
      </c>
      <c r="F170" s="26">
        <v>3163</v>
      </c>
      <c r="G170" s="26" t="s">
        <v>17</v>
      </c>
      <c r="H170" s="26">
        <v>6330</v>
      </c>
    </row>
    <row r="171" spans="1:8" x14ac:dyDescent="0.25">
      <c r="A171" s="25" t="s">
        <v>170</v>
      </c>
      <c r="B171" s="25" t="s">
        <v>173</v>
      </c>
      <c r="C171" s="26">
        <v>4501</v>
      </c>
      <c r="D171" s="26">
        <v>8660</v>
      </c>
      <c r="E171" s="26" t="s">
        <v>17</v>
      </c>
      <c r="F171" s="26">
        <v>3540</v>
      </c>
      <c r="G171" s="26">
        <v>6703</v>
      </c>
      <c r="H171" s="26" t="s">
        <v>17</v>
      </c>
    </row>
    <row r="172" spans="1:8" x14ac:dyDescent="0.25">
      <c r="A172" s="25" t="s">
        <v>172</v>
      </c>
      <c r="B172" s="25" t="s">
        <v>173</v>
      </c>
      <c r="C172" s="26">
        <v>4321</v>
      </c>
      <c r="D172" s="26" t="s">
        <v>17</v>
      </c>
      <c r="E172" s="26">
        <v>8822</v>
      </c>
      <c r="F172" s="26">
        <v>3398</v>
      </c>
      <c r="G172" s="26" t="s">
        <v>17</v>
      </c>
      <c r="H172" s="26">
        <v>6938</v>
      </c>
    </row>
    <row r="173" spans="1:8" x14ac:dyDescent="0.25">
      <c r="A173" s="25" t="s">
        <v>172</v>
      </c>
      <c r="B173" s="25" t="s">
        <v>175</v>
      </c>
      <c r="C173" s="26">
        <v>4535</v>
      </c>
      <c r="D173" s="26">
        <v>8856</v>
      </c>
      <c r="E173" s="26" t="s">
        <v>17</v>
      </c>
      <c r="F173" s="26">
        <v>4054</v>
      </c>
      <c r="G173" s="26">
        <v>7452</v>
      </c>
      <c r="H173" s="26" t="s">
        <v>17</v>
      </c>
    </row>
    <row r="174" spans="1:8" x14ac:dyDescent="0.25">
      <c r="A174" s="25" t="s">
        <v>174</v>
      </c>
      <c r="B174" s="25" t="s">
        <v>175</v>
      </c>
      <c r="C174" s="26">
        <v>4716</v>
      </c>
      <c r="D174" s="26" t="s">
        <v>17</v>
      </c>
      <c r="E174" s="26">
        <v>9251</v>
      </c>
      <c r="F174" s="26">
        <v>4007</v>
      </c>
      <c r="G174" s="26" t="s">
        <v>17</v>
      </c>
      <c r="H174" s="26">
        <v>8061</v>
      </c>
    </row>
    <row r="175" spans="1:8" x14ac:dyDescent="0.25">
      <c r="A175" s="25" t="s">
        <v>174</v>
      </c>
      <c r="B175" s="25" t="s">
        <v>177</v>
      </c>
      <c r="C175" s="26">
        <v>4991</v>
      </c>
      <c r="D175" s="26">
        <v>9707</v>
      </c>
      <c r="E175" s="26" t="s">
        <v>17</v>
      </c>
      <c r="F175" s="26">
        <v>4546</v>
      </c>
      <c r="G175" s="26">
        <v>8553</v>
      </c>
      <c r="H175" s="26" t="s">
        <v>17</v>
      </c>
    </row>
    <row r="176" spans="1:8" x14ac:dyDescent="0.25">
      <c r="A176" s="25" t="s">
        <v>176</v>
      </c>
      <c r="B176" s="25" t="s">
        <v>177</v>
      </c>
      <c r="C176" s="26">
        <v>5022</v>
      </c>
      <c r="D176" s="26" t="s">
        <v>17</v>
      </c>
      <c r="E176" s="26">
        <v>10013</v>
      </c>
      <c r="F176" s="26">
        <v>4539</v>
      </c>
      <c r="G176" s="26" t="s">
        <v>17</v>
      </c>
      <c r="H176" s="26">
        <v>9085</v>
      </c>
    </row>
    <row r="177" spans="1:8" x14ac:dyDescent="0.25">
      <c r="A177" s="25" t="s">
        <v>176</v>
      </c>
      <c r="B177" s="25" t="s">
        <v>179</v>
      </c>
      <c r="C177" s="26">
        <v>5139</v>
      </c>
      <c r="D177" s="26">
        <v>10161</v>
      </c>
      <c r="E177" s="26" t="s">
        <v>17</v>
      </c>
      <c r="F177" s="26">
        <v>5058</v>
      </c>
      <c r="G177" s="26">
        <v>9597</v>
      </c>
      <c r="H177" s="26" t="s">
        <v>17</v>
      </c>
    </row>
    <row r="178" spans="1:8" x14ac:dyDescent="0.25">
      <c r="A178" s="25" t="s">
        <v>178</v>
      </c>
      <c r="B178" s="25" t="s">
        <v>179</v>
      </c>
      <c r="C178" s="26">
        <v>3605</v>
      </c>
      <c r="D178" s="26" t="s">
        <v>17</v>
      </c>
      <c r="E178" s="26">
        <v>8744</v>
      </c>
      <c r="F178" s="26">
        <v>3460</v>
      </c>
      <c r="G178" s="26" t="s">
        <v>17</v>
      </c>
      <c r="H178" s="26">
        <v>8518</v>
      </c>
    </row>
    <row r="179" spans="1:8" x14ac:dyDescent="0.25">
      <c r="A179" s="25" t="s">
        <v>178</v>
      </c>
      <c r="B179" s="25" t="s">
        <v>181</v>
      </c>
      <c r="C179" s="26">
        <v>2746</v>
      </c>
      <c r="D179" s="26">
        <v>6351</v>
      </c>
      <c r="E179" s="26" t="s">
        <v>17</v>
      </c>
      <c r="F179" s="26">
        <v>2771</v>
      </c>
      <c r="G179" s="26">
        <v>6231</v>
      </c>
      <c r="H179" s="26" t="s">
        <v>17</v>
      </c>
    </row>
    <row r="180" spans="1:8" x14ac:dyDescent="0.25">
      <c r="A180" s="25" t="s">
        <v>180</v>
      </c>
      <c r="B180" s="25" t="s">
        <v>181</v>
      </c>
      <c r="C180" s="26">
        <v>2875</v>
      </c>
      <c r="D180" s="26" t="s">
        <v>17</v>
      </c>
      <c r="E180" s="26">
        <v>5621</v>
      </c>
      <c r="F180" s="26">
        <v>2923</v>
      </c>
      <c r="G180" s="26" t="s">
        <v>17</v>
      </c>
      <c r="H180" s="26">
        <v>5694</v>
      </c>
    </row>
    <row r="181" spans="1:8" x14ac:dyDescent="0.25">
      <c r="A181" s="25" t="s">
        <v>180</v>
      </c>
      <c r="B181" s="25" t="s">
        <v>183</v>
      </c>
      <c r="C181" s="26">
        <v>2811</v>
      </c>
      <c r="D181" s="26">
        <v>5686</v>
      </c>
      <c r="E181" s="26" t="s">
        <v>17</v>
      </c>
      <c r="F181" s="26">
        <v>3062</v>
      </c>
      <c r="G181" s="26">
        <v>5985</v>
      </c>
      <c r="H181" s="26" t="s">
        <v>17</v>
      </c>
    </row>
    <row r="182" spans="1:8" x14ac:dyDescent="0.25">
      <c r="A182" s="25" t="s">
        <v>182</v>
      </c>
      <c r="B182" s="25" t="s">
        <v>183</v>
      </c>
      <c r="C182" s="26">
        <v>2459</v>
      </c>
      <c r="D182" s="26" t="s">
        <v>17</v>
      </c>
      <c r="E182" s="26">
        <v>5270</v>
      </c>
      <c r="F182" s="26">
        <v>2802</v>
      </c>
      <c r="G182" s="26" t="s">
        <v>17</v>
      </c>
      <c r="H182" s="26">
        <v>5864</v>
      </c>
    </row>
    <row r="183" spans="1:8" x14ac:dyDescent="0.25">
      <c r="A183" s="25" t="s">
        <v>182</v>
      </c>
      <c r="B183" s="25" t="s">
        <v>185</v>
      </c>
      <c r="C183" s="26">
        <v>2483</v>
      </c>
      <c r="D183" s="26">
        <v>4942</v>
      </c>
      <c r="E183" s="26" t="s">
        <v>17</v>
      </c>
      <c r="F183" s="26">
        <v>2965</v>
      </c>
      <c r="G183" s="26">
        <v>5767</v>
      </c>
      <c r="H183" s="26" t="s">
        <v>17</v>
      </c>
    </row>
    <row r="184" spans="1:8" x14ac:dyDescent="0.25">
      <c r="A184" s="25" t="s">
        <v>184</v>
      </c>
      <c r="B184" s="25" t="s">
        <v>185</v>
      </c>
      <c r="C184" s="26">
        <v>2282</v>
      </c>
      <c r="D184" s="26" t="s">
        <v>17</v>
      </c>
      <c r="E184" s="26">
        <v>4765</v>
      </c>
      <c r="F184" s="26">
        <v>2841</v>
      </c>
      <c r="G184" s="26" t="s">
        <v>17</v>
      </c>
      <c r="H184" s="26">
        <v>5806</v>
      </c>
    </row>
    <row r="185" spans="1:8" x14ac:dyDescent="0.25">
      <c r="A185" s="25" t="s">
        <v>184</v>
      </c>
      <c r="B185" s="25" t="s">
        <v>187</v>
      </c>
      <c r="C185" s="26">
        <v>2222</v>
      </c>
      <c r="D185" s="26">
        <v>4504</v>
      </c>
      <c r="E185" s="26" t="s">
        <v>17</v>
      </c>
      <c r="F185" s="26">
        <v>3046</v>
      </c>
      <c r="G185" s="26">
        <v>5887</v>
      </c>
      <c r="H185" s="26" t="s">
        <v>17</v>
      </c>
    </row>
    <row r="186" spans="1:8" x14ac:dyDescent="0.25">
      <c r="A186" s="25" t="s">
        <v>186</v>
      </c>
      <c r="B186" s="25" t="s">
        <v>187</v>
      </c>
      <c r="C186" s="26">
        <v>2301</v>
      </c>
      <c r="D186" s="26" t="s">
        <v>17</v>
      </c>
      <c r="E186" s="26">
        <v>4523</v>
      </c>
      <c r="F186" s="26">
        <v>3151</v>
      </c>
      <c r="G186" s="26" t="s">
        <v>17</v>
      </c>
      <c r="H186" s="26">
        <v>6197</v>
      </c>
    </row>
    <row r="187" spans="1:8" x14ac:dyDescent="0.25">
      <c r="A187" s="25" t="s">
        <v>186</v>
      </c>
      <c r="B187" s="25" t="s">
        <v>189</v>
      </c>
      <c r="C187" s="26">
        <v>3201</v>
      </c>
      <c r="D187" s="26">
        <v>5502</v>
      </c>
      <c r="E187" s="26" t="s">
        <v>17</v>
      </c>
      <c r="F187" s="26">
        <v>4470</v>
      </c>
      <c r="G187" s="26">
        <v>7621</v>
      </c>
      <c r="H187" s="26" t="s">
        <v>17</v>
      </c>
    </row>
    <row r="188" spans="1:8" x14ac:dyDescent="0.25">
      <c r="A188" s="25" t="s">
        <v>188</v>
      </c>
      <c r="B188" s="25" t="s">
        <v>189</v>
      </c>
      <c r="C188" s="26">
        <v>3981</v>
      </c>
      <c r="D188" s="26" t="s">
        <v>17</v>
      </c>
      <c r="E188" s="26">
        <v>7182</v>
      </c>
      <c r="F188" s="26">
        <v>5921</v>
      </c>
      <c r="G188" s="26" t="s">
        <v>17</v>
      </c>
      <c r="H188" s="26">
        <v>10391</v>
      </c>
    </row>
    <row r="189" spans="1:8" x14ac:dyDescent="0.25">
      <c r="A189" s="25" t="s">
        <v>188</v>
      </c>
      <c r="B189" s="25" t="s">
        <v>191</v>
      </c>
      <c r="C189" s="26">
        <v>3923</v>
      </c>
      <c r="D189" s="26">
        <v>7904</v>
      </c>
      <c r="E189" s="26" t="s">
        <v>17</v>
      </c>
      <c r="F189" s="26">
        <v>6210</v>
      </c>
      <c r="G189" s="26">
        <v>12131</v>
      </c>
      <c r="H189" s="26" t="s">
        <v>17</v>
      </c>
    </row>
    <row r="190" spans="1:8" x14ac:dyDescent="0.25">
      <c r="A190" s="25" t="s">
        <v>190</v>
      </c>
      <c r="B190" s="25" t="s">
        <v>191</v>
      </c>
      <c r="C190" s="26">
        <v>3820</v>
      </c>
      <c r="D190" s="26" t="s">
        <v>17</v>
      </c>
      <c r="E190" s="26">
        <v>7743</v>
      </c>
      <c r="F190" s="26">
        <v>5943</v>
      </c>
      <c r="G190" s="26" t="s">
        <v>17</v>
      </c>
      <c r="H190" s="26">
        <v>12153</v>
      </c>
    </row>
    <row r="191" spans="1:8" x14ac:dyDescent="0.25">
      <c r="A191" s="25" t="s">
        <v>190</v>
      </c>
      <c r="B191" s="25" t="s">
        <v>193</v>
      </c>
      <c r="C191" s="26">
        <v>3829</v>
      </c>
      <c r="D191" s="26">
        <v>7649</v>
      </c>
      <c r="E191" s="26" t="s">
        <v>17</v>
      </c>
      <c r="F191" s="26">
        <v>6166</v>
      </c>
      <c r="G191" s="26">
        <v>12109</v>
      </c>
      <c r="H191" s="26" t="s">
        <v>17</v>
      </c>
    </row>
    <row r="192" spans="1:8" x14ac:dyDescent="0.25">
      <c r="A192" s="25" t="s">
        <v>192</v>
      </c>
      <c r="B192" s="25" t="s">
        <v>193</v>
      </c>
      <c r="C192" s="26">
        <v>3644</v>
      </c>
      <c r="D192" s="26" t="s">
        <v>17</v>
      </c>
      <c r="E192" s="26">
        <v>7473</v>
      </c>
      <c r="F192" s="26">
        <v>6246</v>
      </c>
      <c r="G192" s="26" t="s">
        <v>17</v>
      </c>
      <c r="H192" s="26">
        <v>12412</v>
      </c>
    </row>
    <row r="193" spans="1:8" x14ac:dyDescent="0.25">
      <c r="A193" s="25" t="s">
        <v>192</v>
      </c>
      <c r="B193" s="25" t="s">
        <v>195</v>
      </c>
      <c r="C193" s="26">
        <v>3315</v>
      </c>
      <c r="D193" s="26">
        <v>6959</v>
      </c>
      <c r="E193" s="26" t="s">
        <v>17</v>
      </c>
      <c r="F193" s="26">
        <v>6146</v>
      </c>
      <c r="G193" s="26">
        <v>12392</v>
      </c>
      <c r="H193" s="26" t="s">
        <v>17</v>
      </c>
    </row>
    <row r="194" spans="1:8" x14ac:dyDescent="0.25">
      <c r="A194" s="25" t="s">
        <v>194</v>
      </c>
      <c r="B194" s="25" t="s">
        <v>195</v>
      </c>
      <c r="C194" s="26">
        <v>2969</v>
      </c>
      <c r="D194" s="26" t="s">
        <v>17</v>
      </c>
      <c r="E194" s="26">
        <v>6284</v>
      </c>
      <c r="F194" s="26">
        <v>5768</v>
      </c>
      <c r="G194" s="26" t="s">
        <v>17</v>
      </c>
      <c r="H194" s="26">
        <v>11914</v>
      </c>
    </row>
    <row r="195" spans="1:8" x14ac:dyDescent="0.25">
      <c r="A195" s="25" t="s">
        <v>194</v>
      </c>
      <c r="B195" s="25" t="s">
        <v>197</v>
      </c>
      <c r="C195" s="26">
        <v>2799</v>
      </c>
      <c r="D195" s="26">
        <v>5768</v>
      </c>
      <c r="E195" s="26" t="s">
        <v>17</v>
      </c>
      <c r="F195" s="26">
        <v>5519</v>
      </c>
      <c r="G195" s="26">
        <v>11287</v>
      </c>
      <c r="H195" s="26" t="s">
        <v>17</v>
      </c>
    </row>
    <row r="196" spans="1:8" x14ac:dyDescent="0.25">
      <c r="A196" s="25" t="s">
        <v>196</v>
      </c>
      <c r="B196" s="25" t="s">
        <v>197</v>
      </c>
      <c r="C196" s="26">
        <v>2825</v>
      </c>
      <c r="D196" s="26" t="s">
        <v>17</v>
      </c>
      <c r="E196" s="26">
        <v>5624</v>
      </c>
      <c r="F196" s="26">
        <v>5676</v>
      </c>
      <c r="G196" s="26" t="s">
        <v>17</v>
      </c>
      <c r="H196" s="26">
        <v>11195</v>
      </c>
    </row>
    <row r="197" spans="1:8" x14ac:dyDescent="0.25">
      <c r="A197" s="25" t="s">
        <v>196</v>
      </c>
      <c r="B197" s="25" t="s">
        <v>199</v>
      </c>
      <c r="C197" s="26">
        <v>2539</v>
      </c>
      <c r="D197" s="26">
        <v>5364</v>
      </c>
      <c r="E197" s="26" t="s">
        <v>17</v>
      </c>
      <c r="F197" s="26">
        <v>5825</v>
      </c>
      <c r="G197" s="26">
        <v>11501</v>
      </c>
      <c r="H197" s="26" t="s">
        <v>17</v>
      </c>
    </row>
    <row r="198" spans="1:8" x14ac:dyDescent="0.25">
      <c r="A198" s="25" t="s">
        <v>198</v>
      </c>
      <c r="B198" s="25" t="s">
        <v>199</v>
      </c>
      <c r="C198" s="26">
        <v>2334</v>
      </c>
      <c r="D198" s="26" t="s">
        <v>17</v>
      </c>
      <c r="E198" s="26">
        <v>4873</v>
      </c>
      <c r="F198" s="26">
        <v>5433</v>
      </c>
      <c r="G198" s="26" t="s">
        <v>17</v>
      </c>
      <c r="H198" s="26">
        <v>11258</v>
      </c>
    </row>
    <row r="199" spans="1:8" x14ac:dyDescent="0.25">
      <c r="A199" s="25" t="s">
        <v>198</v>
      </c>
      <c r="B199" s="25" t="s">
        <v>201</v>
      </c>
      <c r="C199" s="26">
        <v>2130</v>
      </c>
      <c r="D199" s="26">
        <v>4464</v>
      </c>
      <c r="E199" s="26" t="s">
        <v>17</v>
      </c>
      <c r="F199" s="26">
        <v>5184</v>
      </c>
      <c r="G199" s="26">
        <v>10617</v>
      </c>
      <c r="H199" s="26" t="s">
        <v>17</v>
      </c>
    </row>
    <row r="200" spans="1:8" x14ac:dyDescent="0.25">
      <c r="A200" s="25" t="s">
        <v>200</v>
      </c>
      <c r="B200" s="25" t="s">
        <v>201</v>
      </c>
      <c r="C200" s="26">
        <v>1838</v>
      </c>
      <c r="D200" s="26" t="s">
        <v>17</v>
      </c>
      <c r="E200" s="26">
        <v>3968</v>
      </c>
      <c r="F200" s="26">
        <v>5062</v>
      </c>
      <c r="G200" s="26" t="s">
        <v>17</v>
      </c>
      <c r="H200" s="26">
        <v>10246</v>
      </c>
    </row>
    <row r="201" spans="1:8" x14ac:dyDescent="0.25">
      <c r="A201" s="25" t="s">
        <v>200</v>
      </c>
      <c r="B201" s="25" t="s">
        <v>203</v>
      </c>
      <c r="C201" s="26">
        <v>1702</v>
      </c>
      <c r="D201" s="26">
        <v>3540</v>
      </c>
      <c r="E201" s="26" t="s">
        <v>17</v>
      </c>
      <c r="F201" s="26">
        <v>4760</v>
      </c>
      <c r="G201" s="26">
        <v>9822</v>
      </c>
      <c r="H201" s="26" t="s">
        <v>17</v>
      </c>
    </row>
    <row r="202" spans="1:8" x14ac:dyDescent="0.25">
      <c r="A202" s="25" t="s">
        <v>202</v>
      </c>
      <c r="B202" s="25" t="s">
        <v>203</v>
      </c>
      <c r="C202" s="26">
        <v>1522</v>
      </c>
      <c r="D202" s="26" t="s">
        <v>17</v>
      </c>
      <c r="E202" s="26">
        <v>3224</v>
      </c>
      <c r="F202" s="26">
        <v>4156</v>
      </c>
      <c r="G202" s="26" t="s">
        <v>17</v>
      </c>
      <c r="H202" s="26">
        <v>8916</v>
      </c>
    </row>
    <row r="203" spans="1:8" x14ac:dyDescent="0.25">
      <c r="A203" s="25" t="s">
        <v>202</v>
      </c>
      <c r="B203" s="25" t="s">
        <v>205</v>
      </c>
      <c r="C203" s="26">
        <v>1303</v>
      </c>
      <c r="D203" s="26">
        <v>2825</v>
      </c>
      <c r="E203" s="26" t="s">
        <v>17</v>
      </c>
      <c r="F203" s="26">
        <v>3887</v>
      </c>
      <c r="G203" s="26">
        <v>8043</v>
      </c>
      <c r="H203" s="26" t="s">
        <v>17</v>
      </c>
    </row>
    <row r="204" spans="1:8" x14ac:dyDescent="0.25">
      <c r="A204" s="25" t="s">
        <v>204</v>
      </c>
      <c r="B204" s="25" t="s">
        <v>205</v>
      </c>
      <c r="C204" s="26">
        <v>1165</v>
      </c>
      <c r="D204" s="26" t="s">
        <v>17</v>
      </c>
      <c r="E204" s="26">
        <v>2468</v>
      </c>
      <c r="F204" s="26">
        <v>3539</v>
      </c>
      <c r="G204" s="26" t="s">
        <v>17</v>
      </c>
      <c r="H204" s="26">
        <v>7426</v>
      </c>
    </row>
    <row r="205" spans="1:8" x14ac:dyDescent="0.25">
      <c r="A205" s="25" t="s">
        <v>204</v>
      </c>
      <c r="B205" s="25" t="s">
        <v>207</v>
      </c>
      <c r="C205" s="26">
        <v>931</v>
      </c>
      <c r="D205" s="26">
        <v>2096</v>
      </c>
      <c r="E205" s="26" t="s">
        <v>17</v>
      </c>
      <c r="F205" s="26">
        <v>3189</v>
      </c>
      <c r="G205" s="26">
        <v>6728</v>
      </c>
      <c r="H205" s="26" t="s">
        <v>17</v>
      </c>
    </row>
    <row r="206" spans="1:8" x14ac:dyDescent="0.25">
      <c r="A206" s="25" t="s">
        <v>206</v>
      </c>
      <c r="B206" s="25" t="s">
        <v>207</v>
      </c>
      <c r="C206" s="26">
        <v>916</v>
      </c>
      <c r="D206" s="26" t="s">
        <v>17</v>
      </c>
      <c r="E206" s="26">
        <v>1847</v>
      </c>
      <c r="F206" s="26">
        <v>3002</v>
      </c>
      <c r="G206" s="26" t="s">
        <v>17</v>
      </c>
      <c r="H206" s="26">
        <v>6191</v>
      </c>
    </row>
    <row r="207" spans="1:8" x14ac:dyDescent="0.25">
      <c r="A207" s="25" t="s">
        <v>206</v>
      </c>
      <c r="B207" s="25" t="s">
        <v>209</v>
      </c>
      <c r="C207" s="26">
        <v>711</v>
      </c>
      <c r="D207" s="26">
        <v>1627</v>
      </c>
      <c r="E207" s="26" t="s">
        <v>17</v>
      </c>
      <c r="F207" s="26">
        <v>2559</v>
      </c>
      <c r="G207" s="26">
        <v>5561</v>
      </c>
      <c r="H207" s="26" t="s">
        <v>17</v>
      </c>
    </row>
    <row r="208" spans="1:8" x14ac:dyDescent="0.25">
      <c r="A208" s="25" t="s">
        <v>208</v>
      </c>
      <c r="B208" s="25" t="s">
        <v>209</v>
      </c>
      <c r="C208" s="26">
        <v>619</v>
      </c>
      <c r="D208" s="26" t="s">
        <v>17</v>
      </c>
      <c r="E208" s="26">
        <v>1330</v>
      </c>
      <c r="F208" s="26">
        <v>2289</v>
      </c>
      <c r="G208" s="26" t="s">
        <v>17</v>
      </c>
      <c r="H208" s="26">
        <v>4848</v>
      </c>
    </row>
    <row r="209" spans="1:8" x14ac:dyDescent="0.25">
      <c r="A209" s="25" t="s">
        <v>208</v>
      </c>
      <c r="B209" s="25" t="s">
        <v>211</v>
      </c>
      <c r="C209" s="26">
        <v>530</v>
      </c>
      <c r="D209" s="26">
        <v>1149</v>
      </c>
      <c r="E209" s="26" t="s">
        <v>17</v>
      </c>
      <c r="F209" s="26">
        <v>2074</v>
      </c>
      <c r="G209" s="26">
        <v>4363</v>
      </c>
      <c r="H209" s="26" t="s">
        <v>17</v>
      </c>
    </row>
    <row r="210" spans="1:8" x14ac:dyDescent="0.25">
      <c r="A210" s="25" t="s">
        <v>210</v>
      </c>
      <c r="B210" s="25" t="s">
        <v>211</v>
      </c>
      <c r="C210" s="26">
        <v>440</v>
      </c>
      <c r="D210" s="26" t="s">
        <v>17</v>
      </c>
      <c r="E210" s="26">
        <v>970</v>
      </c>
      <c r="F210" s="26">
        <v>1771</v>
      </c>
      <c r="G210" s="26" t="s">
        <v>17</v>
      </c>
      <c r="H210" s="26">
        <v>3845</v>
      </c>
    </row>
    <row r="211" spans="1:8" x14ac:dyDescent="0.25">
      <c r="A211" s="25" t="s">
        <v>210</v>
      </c>
      <c r="B211" s="25" t="s">
        <v>213</v>
      </c>
      <c r="C211" s="26">
        <v>342</v>
      </c>
      <c r="D211" s="26">
        <v>782</v>
      </c>
      <c r="E211" s="26" t="s">
        <v>17</v>
      </c>
      <c r="F211" s="26">
        <v>1586</v>
      </c>
      <c r="G211" s="26">
        <v>3357</v>
      </c>
      <c r="H211" s="26" t="s">
        <v>17</v>
      </c>
    </row>
    <row r="212" spans="1:8" x14ac:dyDescent="0.25">
      <c r="A212" s="25" t="s">
        <v>212</v>
      </c>
      <c r="B212" s="25" t="s">
        <v>213</v>
      </c>
      <c r="C212" s="26">
        <v>292</v>
      </c>
      <c r="D212" s="26" t="s">
        <v>17</v>
      </c>
      <c r="E212" s="26">
        <v>634</v>
      </c>
      <c r="F212" s="26">
        <v>1407</v>
      </c>
      <c r="G212" s="26" t="s">
        <v>17</v>
      </c>
      <c r="H212" s="26">
        <v>2993</v>
      </c>
    </row>
    <row r="213" spans="1:8" x14ac:dyDescent="0.25">
      <c r="A213" s="25" t="s">
        <v>212</v>
      </c>
      <c r="B213" s="25" t="s">
        <v>215</v>
      </c>
      <c r="C213" s="26">
        <v>222</v>
      </c>
      <c r="D213" s="26">
        <v>514</v>
      </c>
      <c r="E213" s="26" t="s">
        <v>17</v>
      </c>
      <c r="F213" s="26">
        <v>1091</v>
      </c>
      <c r="G213" s="26">
        <v>2498</v>
      </c>
      <c r="H213" s="26" t="s">
        <v>17</v>
      </c>
    </row>
    <row r="214" spans="1:8" x14ac:dyDescent="0.25">
      <c r="A214" s="25" t="s">
        <v>214</v>
      </c>
      <c r="B214" s="25" t="s">
        <v>215</v>
      </c>
      <c r="C214" s="26">
        <v>176</v>
      </c>
      <c r="D214" s="26" t="s">
        <v>17</v>
      </c>
      <c r="E214" s="26">
        <v>398</v>
      </c>
      <c r="F214" s="26">
        <v>1003</v>
      </c>
      <c r="G214" s="26" t="s">
        <v>17</v>
      </c>
      <c r="H214" s="26">
        <v>2094</v>
      </c>
    </row>
    <row r="215" spans="1:8" x14ac:dyDescent="0.25">
      <c r="A215" s="25" t="s">
        <v>214</v>
      </c>
      <c r="B215" s="25" t="s">
        <v>217</v>
      </c>
      <c r="C215" s="26">
        <v>159</v>
      </c>
      <c r="D215" s="26">
        <v>335</v>
      </c>
      <c r="E215" s="26" t="s">
        <v>17</v>
      </c>
      <c r="F215" s="26">
        <v>744</v>
      </c>
      <c r="G215" s="26">
        <v>1747</v>
      </c>
      <c r="H215" s="26" t="s">
        <v>17</v>
      </c>
    </row>
    <row r="216" spans="1:8" x14ac:dyDescent="0.25">
      <c r="A216" s="25" t="s">
        <v>216</v>
      </c>
      <c r="B216" s="25" t="s">
        <v>217</v>
      </c>
      <c r="C216" s="26">
        <v>116</v>
      </c>
      <c r="D216" s="26" t="s">
        <v>17</v>
      </c>
      <c r="E216" s="26">
        <v>275</v>
      </c>
      <c r="F216" s="26">
        <v>650</v>
      </c>
      <c r="G216" s="26" t="s">
        <v>17</v>
      </c>
      <c r="H216" s="26">
        <v>1394</v>
      </c>
    </row>
    <row r="217" spans="1:8" x14ac:dyDescent="0.25">
      <c r="A217" s="25" t="s">
        <v>216</v>
      </c>
      <c r="B217" s="25" t="s">
        <v>219</v>
      </c>
      <c r="C217" s="26">
        <v>75</v>
      </c>
      <c r="D217" s="26">
        <v>191</v>
      </c>
      <c r="E217" s="26" t="s">
        <v>17</v>
      </c>
      <c r="F217" s="26">
        <v>484</v>
      </c>
      <c r="G217" s="26">
        <v>1134</v>
      </c>
      <c r="H217" s="26" t="s">
        <v>17</v>
      </c>
    </row>
    <row r="218" spans="1:8" x14ac:dyDescent="0.25">
      <c r="A218" s="25" t="s">
        <v>218</v>
      </c>
      <c r="B218" s="25" t="s">
        <v>219</v>
      </c>
      <c r="C218" s="26">
        <v>56</v>
      </c>
      <c r="D218" s="26" t="s">
        <v>17</v>
      </c>
      <c r="E218" s="26">
        <v>131</v>
      </c>
      <c r="F218" s="26">
        <v>406</v>
      </c>
      <c r="G218" s="26" t="s">
        <v>17</v>
      </c>
      <c r="H218" s="26">
        <v>890</v>
      </c>
    </row>
    <row r="219" spans="1:8" x14ac:dyDescent="0.25">
      <c r="A219" s="25" t="s">
        <v>218</v>
      </c>
      <c r="B219" s="25" t="s">
        <v>221</v>
      </c>
      <c r="C219" s="26">
        <v>43</v>
      </c>
      <c r="D219" s="26">
        <v>99</v>
      </c>
      <c r="E219" s="26" t="s">
        <v>17</v>
      </c>
      <c r="F219" s="26">
        <v>308</v>
      </c>
      <c r="G219" s="26">
        <v>714</v>
      </c>
      <c r="H219" s="26" t="s">
        <v>17</v>
      </c>
    </row>
    <row r="220" spans="1:8" x14ac:dyDescent="0.25">
      <c r="A220" s="25" t="s">
        <v>220</v>
      </c>
      <c r="B220" s="25" t="s">
        <v>221</v>
      </c>
      <c r="C220" s="26">
        <v>36</v>
      </c>
      <c r="D220" s="26" t="s">
        <v>17</v>
      </c>
      <c r="E220" s="26">
        <v>79</v>
      </c>
      <c r="F220" s="26">
        <v>272</v>
      </c>
      <c r="G220" s="26" t="s">
        <v>17</v>
      </c>
      <c r="H220" s="26">
        <v>580</v>
      </c>
    </row>
    <row r="221" spans="1:8" x14ac:dyDescent="0.25">
      <c r="A221" s="25" t="s">
        <v>220</v>
      </c>
      <c r="B221" s="25" t="s">
        <v>223</v>
      </c>
      <c r="C221" s="26">
        <v>21</v>
      </c>
      <c r="D221" s="26">
        <v>57</v>
      </c>
      <c r="E221" s="26" t="s">
        <v>17</v>
      </c>
      <c r="F221" s="26">
        <v>184</v>
      </c>
      <c r="G221" s="26">
        <v>456</v>
      </c>
      <c r="H221" s="26" t="s">
        <v>17</v>
      </c>
    </row>
    <row r="222" spans="1:8" x14ac:dyDescent="0.25">
      <c r="A222" s="25" t="s">
        <v>222</v>
      </c>
      <c r="B222" s="25" t="s">
        <v>223</v>
      </c>
      <c r="C222" s="26">
        <v>23</v>
      </c>
      <c r="D222" s="26" t="s">
        <v>17</v>
      </c>
      <c r="E222" s="26">
        <v>44</v>
      </c>
      <c r="F222" s="26">
        <v>168</v>
      </c>
      <c r="G222" s="26" t="s">
        <v>17</v>
      </c>
      <c r="H222" s="26">
        <v>352</v>
      </c>
    </row>
    <row r="223" spans="1:8" x14ac:dyDescent="0.25">
      <c r="A223" s="25" t="s">
        <v>222</v>
      </c>
      <c r="B223" s="25" t="s">
        <v>225</v>
      </c>
      <c r="C223" s="26">
        <v>13</v>
      </c>
      <c r="D223" s="26">
        <v>36</v>
      </c>
      <c r="E223" s="26" t="s">
        <v>17</v>
      </c>
      <c r="F223" s="26">
        <v>99</v>
      </c>
      <c r="G223" s="26">
        <v>267</v>
      </c>
      <c r="H223" s="26" t="s">
        <v>17</v>
      </c>
    </row>
    <row r="224" spans="1:8" x14ac:dyDescent="0.25">
      <c r="A224" s="25" t="s">
        <v>224</v>
      </c>
      <c r="B224" s="25" t="s">
        <v>225</v>
      </c>
      <c r="C224" s="26">
        <v>10</v>
      </c>
      <c r="D224" s="26" t="s">
        <v>17</v>
      </c>
      <c r="E224" s="26">
        <v>23</v>
      </c>
      <c r="F224" s="26">
        <v>93</v>
      </c>
      <c r="G224" s="26" t="s">
        <v>17</v>
      </c>
      <c r="H224" s="26">
        <v>192</v>
      </c>
    </row>
    <row r="225" spans="1:63" x14ac:dyDescent="0.25">
      <c r="A225" s="25" t="s">
        <v>224</v>
      </c>
      <c r="B225" s="25" t="s">
        <v>227</v>
      </c>
      <c r="C225" s="26">
        <v>7</v>
      </c>
      <c r="D225" s="26">
        <v>17</v>
      </c>
      <c r="E225" s="27" t="s">
        <v>17</v>
      </c>
      <c r="F225" s="27">
        <v>65</v>
      </c>
      <c r="G225" s="27">
        <v>158</v>
      </c>
      <c r="H225" s="27" t="s">
        <v>17</v>
      </c>
    </row>
    <row r="226" spans="1:63" x14ac:dyDescent="0.25">
      <c r="A226" s="25" t="s">
        <v>276</v>
      </c>
      <c r="B226" s="25" t="s">
        <v>229</v>
      </c>
      <c r="C226" s="26">
        <v>11</v>
      </c>
      <c r="D226" s="26">
        <v>11</v>
      </c>
      <c r="E226" s="26">
        <v>18</v>
      </c>
      <c r="F226" s="26">
        <v>183</v>
      </c>
      <c r="G226" s="26">
        <v>183</v>
      </c>
      <c r="H226" s="26">
        <v>248</v>
      </c>
    </row>
    <row r="228" spans="1:63" x14ac:dyDescent="0.25">
      <c r="A228" s="241" t="s">
        <v>230</v>
      </c>
      <c r="B228" s="241"/>
      <c r="C228" s="26">
        <v>272337</v>
      </c>
      <c r="D228" s="26" t="s">
        <v>17</v>
      </c>
      <c r="E228" s="26" t="s">
        <v>17</v>
      </c>
      <c r="F228" s="26">
        <v>259148</v>
      </c>
      <c r="G228" s="26" t="s">
        <v>17</v>
      </c>
      <c r="H228" s="26" t="s">
        <v>17</v>
      </c>
    </row>
    <row r="229" spans="1:63" s="3" customFormat="1" x14ac:dyDescent="0.25">
      <c r="A229" s="28"/>
      <c r="B229" s="2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</row>
    <row r="230" spans="1:63" x14ac:dyDescent="0.25">
      <c r="A230" s="25"/>
      <c r="B230" s="25"/>
    </row>
    <row r="231" spans="1:63" x14ac:dyDescent="0.25">
      <c r="A231" s="25"/>
      <c r="B231" s="25"/>
    </row>
    <row r="232" spans="1:63" x14ac:dyDescent="0.25">
      <c r="A232" s="25"/>
      <c r="B232" s="25"/>
    </row>
    <row r="233" spans="1:63" x14ac:dyDescent="0.25">
      <c r="A233" s="25"/>
      <c r="B233" s="25"/>
    </row>
  </sheetData>
  <mergeCells count="2">
    <mergeCell ref="A228:B228"/>
    <mergeCell ref="A2:I2"/>
  </mergeCells>
  <phoneticPr fontId="0" type="noConversion"/>
  <hyperlinks>
    <hyperlink ref="A1" location="Matières!A1" display="&lt;&lt;&lt;&lt;&lt; retour" xr:uid="{7147FF7C-68E2-4FF6-9E31-4B2ECC62621A}"/>
  </hyperlinks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1"/>
  <sheetViews>
    <sheetView zoomScaleNormal="75" zoomScaleSheetLayoutView="50" workbookViewId="0">
      <pane xSplit="2" ySplit="9" topLeftCell="C12" activePane="bottomRight" state="frozen"/>
      <selection pane="topRight" activeCell="C1" sqref="C1"/>
      <selection pane="bottomLeft" activeCell="A10" sqref="A10"/>
      <selection pane="bottomRight" activeCell="G44" sqref="G44"/>
    </sheetView>
  </sheetViews>
  <sheetFormatPr baseColWidth="10" defaultColWidth="14.81640625" defaultRowHeight="12.5" x14ac:dyDescent="0.25"/>
  <cols>
    <col min="1" max="1" width="10.54296875" style="57" customWidth="1"/>
    <col min="2" max="2" width="8.36328125" style="57" customWidth="1"/>
    <col min="3" max="6" width="10.7265625" style="30" customWidth="1"/>
    <col min="7" max="7" width="8.1796875" style="30" customWidth="1"/>
    <col min="8" max="8" width="9.7265625" style="30" customWidth="1"/>
    <col min="9" max="11" width="10.7265625" style="30" customWidth="1"/>
    <col min="12" max="13" width="9.7265625" style="30" customWidth="1"/>
    <col min="14" max="16384" width="14.81640625" style="30"/>
  </cols>
  <sheetData>
    <row r="1" spans="1:13" x14ac:dyDescent="0.25">
      <c r="A1" s="95" t="s">
        <v>258</v>
      </c>
      <c r="B1" s="1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5">
      <c r="A2" s="29" t="s">
        <v>231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232</v>
      </c>
    </row>
    <row r="4" spans="1:13" x14ac:dyDescent="0.25">
      <c r="A4" s="31"/>
      <c r="B4" s="32"/>
      <c r="C4" s="33"/>
      <c r="D4" s="34"/>
      <c r="E4" s="34"/>
      <c r="F4" s="34"/>
      <c r="G4" s="34"/>
      <c r="H4" s="35"/>
      <c r="I4" s="36"/>
      <c r="J4" s="34"/>
      <c r="K4" s="34"/>
      <c r="L4" s="34"/>
      <c r="M4" s="35"/>
    </row>
    <row r="5" spans="1:13" x14ac:dyDescent="0.25">
      <c r="A5" s="37" t="s">
        <v>6</v>
      </c>
      <c r="B5" s="38" t="s">
        <v>5</v>
      </c>
      <c r="C5" s="39" t="s">
        <v>233</v>
      </c>
      <c r="D5" s="40" t="s">
        <v>3</v>
      </c>
      <c r="E5" s="40"/>
      <c r="F5" s="40"/>
      <c r="G5" s="40"/>
      <c r="H5" s="41"/>
      <c r="I5" s="42" t="s">
        <v>4</v>
      </c>
      <c r="J5" s="40"/>
      <c r="K5" s="40"/>
      <c r="L5" s="40"/>
      <c r="M5" s="41"/>
    </row>
    <row r="6" spans="1:13" x14ac:dyDescent="0.25">
      <c r="A6" s="37" t="s">
        <v>8</v>
      </c>
      <c r="B6" s="38" t="s">
        <v>234</v>
      </c>
      <c r="C6" s="39" t="s">
        <v>235</v>
      </c>
      <c r="D6" s="43"/>
      <c r="E6" s="43"/>
      <c r="F6" s="43"/>
      <c r="G6" s="43"/>
      <c r="H6" s="44"/>
      <c r="I6" s="45"/>
      <c r="J6" s="43"/>
      <c r="K6" s="43"/>
      <c r="L6" s="43"/>
      <c r="M6" s="44"/>
    </row>
    <row r="7" spans="1:13" x14ac:dyDescent="0.25">
      <c r="A7" s="37" t="s">
        <v>11</v>
      </c>
      <c r="B7" s="38" t="s">
        <v>9</v>
      </c>
      <c r="C7" s="39" t="s">
        <v>236</v>
      </c>
      <c r="D7" s="46"/>
      <c r="E7" s="47"/>
      <c r="F7" s="46"/>
      <c r="G7" s="47"/>
      <c r="H7" s="48"/>
      <c r="I7" s="46"/>
      <c r="J7" s="47"/>
      <c r="K7" s="46"/>
      <c r="L7" s="47"/>
      <c r="M7" s="48"/>
    </row>
    <row r="8" spans="1:13" x14ac:dyDescent="0.25">
      <c r="A8" s="37"/>
      <c r="B8" s="38" t="s">
        <v>12</v>
      </c>
      <c r="C8" s="49"/>
      <c r="D8" s="46" t="s">
        <v>13</v>
      </c>
      <c r="E8" s="39" t="s">
        <v>237</v>
      </c>
      <c r="F8" s="46" t="s">
        <v>238</v>
      </c>
      <c r="G8" s="39" t="s">
        <v>239</v>
      </c>
      <c r="H8" s="48" t="s">
        <v>240</v>
      </c>
      <c r="I8" s="46" t="s">
        <v>13</v>
      </c>
      <c r="J8" s="39" t="s">
        <v>237</v>
      </c>
      <c r="K8" s="46" t="s">
        <v>241</v>
      </c>
      <c r="L8" s="39" t="s">
        <v>242</v>
      </c>
      <c r="M8" s="48" t="s">
        <v>243</v>
      </c>
    </row>
    <row r="9" spans="1:13" x14ac:dyDescent="0.25">
      <c r="A9" s="50"/>
      <c r="B9" s="51"/>
      <c r="C9" s="52"/>
      <c r="D9" s="43"/>
      <c r="E9" s="53"/>
      <c r="F9" s="43"/>
      <c r="G9" s="53"/>
      <c r="H9" s="44"/>
      <c r="I9" s="43"/>
      <c r="J9" s="53"/>
      <c r="K9" s="43"/>
      <c r="L9" s="53"/>
      <c r="M9" s="44"/>
    </row>
    <row r="10" spans="1:13" x14ac:dyDescent="0.25">
      <c r="A10" s="54"/>
      <c r="B10" s="54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x14ac:dyDescent="0.25">
      <c r="A11" s="57" t="s">
        <v>18</v>
      </c>
      <c r="B11" s="57">
        <v>0</v>
      </c>
      <c r="C11" s="58">
        <v>733750</v>
      </c>
      <c r="D11" s="58">
        <v>376457</v>
      </c>
      <c r="E11" s="58">
        <v>376457</v>
      </c>
      <c r="F11" s="58">
        <v>0</v>
      </c>
      <c r="G11" s="58">
        <v>0</v>
      </c>
      <c r="H11" s="58">
        <v>0</v>
      </c>
      <c r="I11" s="58">
        <v>357293</v>
      </c>
      <c r="J11" s="58">
        <v>357293</v>
      </c>
      <c r="K11" s="58">
        <v>0</v>
      </c>
      <c r="L11" s="58">
        <v>0</v>
      </c>
      <c r="M11" s="58">
        <v>0</v>
      </c>
    </row>
    <row r="12" spans="1:13" x14ac:dyDescent="0.25">
      <c r="A12" s="57" t="s">
        <v>20</v>
      </c>
      <c r="B12" s="57">
        <v>1</v>
      </c>
      <c r="C12" s="58">
        <v>717546</v>
      </c>
      <c r="D12" s="58">
        <v>366623</v>
      </c>
      <c r="E12" s="58">
        <v>366623</v>
      </c>
      <c r="F12" s="58">
        <v>0</v>
      </c>
      <c r="G12" s="58">
        <v>0</v>
      </c>
      <c r="H12" s="58">
        <v>0</v>
      </c>
      <c r="I12" s="58">
        <v>350923</v>
      </c>
      <c r="J12" s="58">
        <v>350923</v>
      </c>
      <c r="K12" s="58">
        <v>0</v>
      </c>
      <c r="L12" s="58">
        <v>0</v>
      </c>
      <c r="M12" s="58">
        <v>0</v>
      </c>
    </row>
    <row r="13" spans="1:13" x14ac:dyDescent="0.25">
      <c r="A13" s="57" t="s">
        <v>22</v>
      </c>
      <c r="B13" s="57">
        <v>2</v>
      </c>
      <c r="C13" s="58">
        <v>712312</v>
      </c>
      <c r="D13" s="58">
        <v>365715</v>
      </c>
      <c r="E13" s="58">
        <v>365715</v>
      </c>
      <c r="F13" s="58">
        <v>0</v>
      </c>
      <c r="G13" s="58">
        <v>0</v>
      </c>
      <c r="H13" s="58">
        <v>0</v>
      </c>
      <c r="I13" s="58">
        <v>346597</v>
      </c>
      <c r="J13" s="58">
        <v>346597</v>
      </c>
      <c r="K13" s="58">
        <v>0</v>
      </c>
      <c r="L13" s="58">
        <v>0</v>
      </c>
      <c r="M13" s="58">
        <v>0</v>
      </c>
    </row>
    <row r="14" spans="1:13" x14ac:dyDescent="0.25">
      <c r="A14" s="57" t="s">
        <v>24</v>
      </c>
      <c r="B14" s="57">
        <v>3</v>
      </c>
      <c r="C14" s="58">
        <v>719930</v>
      </c>
      <c r="D14" s="58">
        <v>368855</v>
      </c>
      <c r="E14" s="58">
        <v>368855</v>
      </c>
      <c r="F14" s="58">
        <v>0</v>
      </c>
      <c r="G14" s="58">
        <v>0</v>
      </c>
      <c r="H14" s="58">
        <v>0</v>
      </c>
      <c r="I14" s="58">
        <v>351075</v>
      </c>
      <c r="J14" s="58">
        <v>351075</v>
      </c>
      <c r="K14" s="58">
        <v>0</v>
      </c>
      <c r="L14" s="58">
        <v>0</v>
      </c>
      <c r="M14" s="58">
        <v>0</v>
      </c>
    </row>
    <row r="15" spans="1:13" x14ac:dyDescent="0.25">
      <c r="A15" s="57" t="s">
        <v>26</v>
      </c>
      <c r="B15" s="57">
        <v>4</v>
      </c>
      <c r="C15" s="58">
        <v>715190</v>
      </c>
      <c r="D15" s="58">
        <v>366209</v>
      </c>
      <c r="E15" s="58">
        <v>366209</v>
      </c>
      <c r="F15" s="58">
        <v>0</v>
      </c>
      <c r="G15" s="58">
        <v>0</v>
      </c>
      <c r="H15" s="58">
        <v>0</v>
      </c>
      <c r="I15" s="58">
        <v>348981</v>
      </c>
      <c r="J15" s="58">
        <v>348981</v>
      </c>
      <c r="K15" s="58">
        <v>0</v>
      </c>
      <c r="L15" s="58">
        <v>0</v>
      </c>
      <c r="M15" s="58">
        <v>0</v>
      </c>
    </row>
    <row r="16" spans="1:13" x14ac:dyDescent="0.25">
      <c r="A16" s="57" t="s">
        <v>28</v>
      </c>
      <c r="B16" s="57">
        <v>5</v>
      </c>
      <c r="C16" s="58">
        <v>702342</v>
      </c>
      <c r="D16" s="58">
        <v>359456</v>
      </c>
      <c r="E16" s="58">
        <v>359456</v>
      </c>
      <c r="F16" s="58">
        <v>0</v>
      </c>
      <c r="G16" s="58">
        <v>0</v>
      </c>
      <c r="H16" s="58">
        <v>0</v>
      </c>
      <c r="I16" s="58">
        <v>342886</v>
      </c>
      <c r="J16" s="58">
        <v>342886</v>
      </c>
      <c r="K16" s="58">
        <v>0</v>
      </c>
      <c r="L16" s="58">
        <v>0</v>
      </c>
      <c r="M16" s="58">
        <v>0</v>
      </c>
    </row>
    <row r="17" spans="1:13" x14ac:dyDescent="0.25">
      <c r="A17" s="57" t="s">
        <v>30</v>
      </c>
      <c r="B17" s="57">
        <v>6</v>
      </c>
      <c r="C17" s="58">
        <v>698718</v>
      </c>
      <c r="D17" s="58">
        <v>357431</v>
      </c>
      <c r="E17" s="58">
        <v>357431</v>
      </c>
      <c r="F17" s="58">
        <v>0</v>
      </c>
      <c r="G17" s="58">
        <v>0</v>
      </c>
      <c r="H17" s="58">
        <v>0</v>
      </c>
      <c r="I17" s="58">
        <v>341287</v>
      </c>
      <c r="J17" s="58">
        <v>341287</v>
      </c>
      <c r="K17" s="58">
        <v>0</v>
      </c>
      <c r="L17" s="58">
        <v>0</v>
      </c>
      <c r="M17" s="58">
        <v>0</v>
      </c>
    </row>
    <row r="18" spans="1:13" x14ac:dyDescent="0.25">
      <c r="A18" s="57" t="s">
        <v>32</v>
      </c>
      <c r="B18" s="57">
        <v>7</v>
      </c>
      <c r="C18" s="58">
        <v>731536</v>
      </c>
      <c r="D18" s="58">
        <v>374697</v>
      </c>
      <c r="E18" s="58">
        <v>374697</v>
      </c>
      <c r="F18" s="58">
        <v>0</v>
      </c>
      <c r="G18" s="58">
        <v>0</v>
      </c>
      <c r="H18" s="58">
        <v>0</v>
      </c>
      <c r="I18" s="58">
        <v>356839</v>
      </c>
      <c r="J18" s="58">
        <v>356839</v>
      </c>
      <c r="K18" s="58">
        <v>0</v>
      </c>
      <c r="L18" s="58">
        <v>0</v>
      </c>
      <c r="M18" s="58">
        <v>0</v>
      </c>
    </row>
    <row r="19" spans="1:13" x14ac:dyDescent="0.25">
      <c r="A19" s="57" t="s">
        <v>34</v>
      </c>
      <c r="B19" s="57">
        <v>8</v>
      </c>
      <c r="C19" s="58">
        <v>748749</v>
      </c>
      <c r="D19" s="58">
        <v>383630</v>
      </c>
      <c r="E19" s="58">
        <v>383630</v>
      </c>
      <c r="F19" s="58">
        <v>0</v>
      </c>
      <c r="G19" s="58">
        <v>0</v>
      </c>
      <c r="H19" s="58">
        <v>0</v>
      </c>
      <c r="I19" s="58">
        <v>365119</v>
      </c>
      <c r="J19" s="58">
        <v>365119</v>
      </c>
      <c r="K19" s="58">
        <v>0</v>
      </c>
      <c r="L19" s="58">
        <v>0</v>
      </c>
      <c r="M19" s="58">
        <v>0</v>
      </c>
    </row>
    <row r="20" spans="1:13" x14ac:dyDescent="0.25">
      <c r="A20" s="57" t="s">
        <v>36</v>
      </c>
      <c r="B20" s="57">
        <v>9</v>
      </c>
      <c r="C20" s="58">
        <v>756322</v>
      </c>
      <c r="D20" s="58">
        <v>387535</v>
      </c>
      <c r="E20" s="58">
        <v>387535</v>
      </c>
      <c r="F20" s="58">
        <v>0</v>
      </c>
      <c r="G20" s="58">
        <v>0</v>
      </c>
      <c r="H20" s="58">
        <v>0</v>
      </c>
      <c r="I20" s="58">
        <v>368787</v>
      </c>
      <c r="J20" s="58">
        <v>368787</v>
      </c>
      <c r="K20" s="58">
        <v>0</v>
      </c>
      <c r="L20" s="58">
        <v>0</v>
      </c>
      <c r="M20" s="58">
        <v>0</v>
      </c>
    </row>
    <row r="21" spans="1:13" x14ac:dyDescent="0.25">
      <c r="A21" s="57" t="s">
        <v>38</v>
      </c>
      <c r="B21" s="57">
        <v>10</v>
      </c>
      <c r="C21" s="58">
        <v>761579</v>
      </c>
      <c r="D21" s="58">
        <v>389034</v>
      </c>
      <c r="E21" s="58">
        <v>389034</v>
      </c>
      <c r="F21" s="58">
        <v>0</v>
      </c>
      <c r="G21" s="58">
        <v>0</v>
      </c>
      <c r="H21" s="58">
        <v>0</v>
      </c>
      <c r="I21" s="58">
        <v>372545</v>
      </c>
      <c r="J21" s="58">
        <v>372545</v>
      </c>
      <c r="K21" s="58">
        <v>0</v>
      </c>
      <c r="L21" s="58">
        <v>0</v>
      </c>
      <c r="M21" s="58">
        <v>0</v>
      </c>
    </row>
    <row r="22" spans="1:13" x14ac:dyDescent="0.25">
      <c r="A22" s="57" t="s">
        <v>40</v>
      </c>
      <c r="B22" s="57">
        <v>11</v>
      </c>
      <c r="C22" s="58">
        <v>765619</v>
      </c>
      <c r="D22" s="58">
        <v>391667</v>
      </c>
      <c r="E22" s="58">
        <v>391667</v>
      </c>
      <c r="F22" s="58">
        <v>0</v>
      </c>
      <c r="G22" s="58">
        <v>0</v>
      </c>
      <c r="H22" s="58">
        <v>0</v>
      </c>
      <c r="I22" s="58">
        <v>373952</v>
      </c>
      <c r="J22" s="58">
        <v>373952</v>
      </c>
      <c r="K22" s="58">
        <v>0</v>
      </c>
      <c r="L22" s="58">
        <v>0</v>
      </c>
      <c r="M22" s="58">
        <v>0</v>
      </c>
    </row>
    <row r="23" spans="1:13" x14ac:dyDescent="0.25">
      <c r="A23" s="57" t="s">
        <v>42</v>
      </c>
      <c r="B23" s="57">
        <v>12</v>
      </c>
      <c r="C23" s="58">
        <v>767629</v>
      </c>
      <c r="D23" s="58">
        <v>392355</v>
      </c>
      <c r="E23" s="58">
        <v>392355</v>
      </c>
      <c r="F23" s="58">
        <v>0</v>
      </c>
      <c r="G23" s="58">
        <v>0</v>
      </c>
      <c r="H23" s="58">
        <v>0</v>
      </c>
      <c r="I23" s="58">
        <v>375274</v>
      </c>
      <c r="J23" s="58">
        <v>375274</v>
      </c>
      <c r="K23" s="58">
        <v>0</v>
      </c>
      <c r="L23" s="58">
        <v>0</v>
      </c>
      <c r="M23" s="58">
        <v>0</v>
      </c>
    </row>
    <row r="24" spans="1:13" x14ac:dyDescent="0.25">
      <c r="A24" s="57" t="s">
        <v>44</v>
      </c>
      <c r="B24" s="57">
        <v>13</v>
      </c>
      <c r="C24" s="58">
        <v>777923</v>
      </c>
      <c r="D24" s="58">
        <v>397728</v>
      </c>
      <c r="E24" s="58">
        <v>397728</v>
      </c>
      <c r="F24" s="58">
        <v>0</v>
      </c>
      <c r="G24" s="58">
        <v>0</v>
      </c>
      <c r="H24" s="58">
        <v>0</v>
      </c>
      <c r="I24" s="58">
        <v>380195</v>
      </c>
      <c r="J24" s="58">
        <v>380195</v>
      </c>
      <c r="K24" s="58">
        <v>0</v>
      </c>
      <c r="L24" s="58">
        <v>0</v>
      </c>
      <c r="M24" s="58">
        <v>0</v>
      </c>
    </row>
    <row r="25" spans="1:13" x14ac:dyDescent="0.25">
      <c r="A25" s="57" t="s">
        <v>46</v>
      </c>
      <c r="B25" s="57">
        <v>14</v>
      </c>
      <c r="C25" s="58">
        <v>766878</v>
      </c>
      <c r="D25" s="58">
        <v>392274</v>
      </c>
      <c r="E25" s="58">
        <v>392274</v>
      </c>
      <c r="F25" s="58">
        <v>0</v>
      </c>
      <c r="G25" s="58">
        <v>0</v>
      </c>
      <c r="H25" s="58">
        <v>0</v>
      </c>
      <c r="I25" s="58">
        <v>374604</v>
      </c>
      <c r="J25" s="58">
        <v>374601</v>
      </c>
      <c r="K25" s="58">
        <v>3</v>
      </c>
      <c r="L25" s="58">
        <v>0</v>
      </c>
      <c r="M25" s="58">
        <v>0</v>
      </c>
    </row>
    <row r="26" spans="1:13" x14ac:dyDescent="0.25">
      <c r="A26" s="57" t="s">
        <v>48</v>
      </c>
      <c r="B26" s="57">
        <v>15</v>
      </c>
      <c r="C26" s="58">
        <v>763320</v>
      </c>
      <c r="D26" s="58">
        <v>389843</v>
      </c>
      <c r="E26" s="58">
        <v>389843</v>
      </c>
      <c r="F26" s="58">
        <v>0</v>
      </c>
      <c r="G26" s="58">
        <v>0</v>
      </c>
      <c r="H26" s="58">
        <v>0</v>
      </c>
      <c r="I26" s="58">
        <v>373477</v>
      </c>
      <c r="J26" s="58">
        <v>373464</v>
      </c>
      <c r="K26" s="58">
        <v>12</v>
      </c>
      <c r="L26" s="58">
        <v>1</v>
      </c>
      <c r="M26" s="58">
        <v>0</v>
      </c>
    </row>
    <row r="27" spans="1:13" x14ac:dyDescent="0.25">
      <c r="A27" s="57" t="s">
        <v>50</v>
      </c>
      <c r="B27" s="57">
        <v>16</v>
      </c>
      <c r="C27" s="58">
        <v>752561</v>
      </c>
      <c r="D27" s="58">
        <v>384586</v>
      </c>
      <c r="E27" s="58">
        <v>384586</v>
      </c>
      <c r="F27" s="58">
        <v>0</v>
      </c>
      <c r="G27" s="58">
        <v>0</v>
      </c>
      <c r="H27" s="58">
        <v>0</v>
      </c>
      <c r="I27" s="58">
        <v>367975</v>
      </c>
      <c r="J27" s="58">
        <v>367870</v>
      </c>
      <c r="K27" s="58">
        <v>104</v>
      </c>
      <c r="L27" s="58">
        <v>0</v>
      </c>
      <c r="M27" s="58">
        <v>1</v>
      </c>
    </row>
    <row r="28" spans="1:13" x14ac:dyDescent="0.25">
      <c r="A28" s="57" t="s">
        <v>52</v>
      </c>
      <c r="B28" s="57">
        <v>17</v>
      </c>
      <c r="C28" s="58">
        <v>800210</v>
      </c>
      <c r="D28" s="58">
        <v>409416</v>
      </c>
      <c r="E28" s="58">
        <v>409407</v>
      </c>
      <c r="F28" s="58">
        <v>9</v>
      </c>
      <c r="G28" s="58">
        <v>0</v>
      </c>
      <c r="H28" s="58">
        <v>0</v>
      </c>
      <c r="I28" s="58">
        <v>390794</v>
      </c>
      <c r="J28" s="58">
        <v>390419</v>
      </c>
      <c r="K28" s="58">
        <v>370</v>
      </c>
      <c r="L28" s="58">
        <v>3</v>
      </c>
      <c r="M28" s="58">
        <v>2</v>
      </c>
    </row>
    <row r="29" spans="1:13" x14ac:dyDescent="0.25">
      <c r="A29" s="57" t="s">
        <v>54</v>
      </c>
      <c r="B29" s="57">
        <v>18</v>
      </c>
      <c r="C29" s="58">
        <v>812060</v>
      </c>
      <c r="D29" s="58">
        <v>415280</v>
      </c>
      <c r="E29" s="58">
        <v>415196</v>
      </c>
      <c r="F29" s="58">
        <v>84</v>
      </c>
      <c r="G29" s="58">
        <v>0</v>
      </c>
      <c r="H29" s="58">
        <v>0</v>
      </c>
      <c r="I29" s="58">
        <v>396780</v>
      </c>
      <c r="J29" s="58">
        <v>395529</v>
      </c>
      <c r="K29" s="58">
        <v>1235</v>
      </c>
      <c r="L29" s="58">
        <v>9</v>
      </c>
      <c r="M29" s="58">
        <v>7</v>
      </c>
    </row>
    <row r="30" spans="1:13" x14ac:dyDescent="0.25">
      <c r="A30" s="57" t="s">
        <v>56</v>
      </c>
      <c r="B30" s="57">
        <v>19</v>
      </c>
      <c r="C30" s="58">
        <v>810477</v>
      </c>
      <c r="D30" s="58">
        <v>412703</v>
      </c>
      <c r="E30" s="58">
        <v>412332</v>
      </c>
      <c r="F30" s="58">
        <v>371</v>
      </c>
      <c r="G30" s="58">
        <v>0</v>
      </c>
      <c r="H30" s="58">
        <v>0</v>
      </c>
      <c r="I30" s="58">
        <v>397774</v>
      </c>
      <c r="J30" s="58">
        <v>394286</v>
      </c>
      <c r="K30" s="58">
        <v>3433</v>
      </c>
      <c r="L30" s="58">
        <v>27</v>
      </c>
      <c r="M30" s="58">
        <v>28</v>
      </c>
    </row>
    <row r="31" spans="1:13" x14ac:dyDescent="0.25">
      <c r="A31" s="57" t="s">
        <v>58</v>
      </c>
      <c r="B31" s="57">
        <v>20</v>
      </c>
      <c r="C31" s="58">
        <v>764993</v>
      </c>
      <c r="D31" s="58">
        <v>388540</v>
      </c>
      <c r="E31" s="58">
        <v>387341</v>
      </c>
      <c r="F31" s="58">
        <v>1171</v>
      </c>
      <c r="G31" s="58">
        <v>5</v>
      </c>
      <c r="H31" s="58">
        <v>23</v>
      </c>
      <c r="I31" s="58">
        <v>376453</v>
      </c>
      <c r="J31" s="58">
        <v>369312</v>
      </c>
      <c r="K31" s="58">
        <v>6984</v>
      </c>
      <c r="L31" s="58">
        <v>38</v>
      </c>
      <c r="M31" s="58">
        <v>119</v>
      </c>
    </row>
    <row r="32" spans="1:13" x14ac:dyDescent="0.25">
      <c r="A32" s="57" t="s">
        <v>60</v>
      </c>
      <c r="B32" s="57">
        <v>21</v>
      </c>
      <c r="C32" s="58">
        <v>738942</v>
      </c>
      <c r="D32" s="58">
        <v>373266</v>
      </c>
      <c r="E32" s="58">
        <v>370413</v>
      </c>
      <c r="F32" s="58">
        <v>2818</v>
      </c>
      <c r="G32" s="58">
        <v>9</v>
      </c>
      <c r="H32" s="58">
        <v>26</v>
      </c>
      <c r="I32" s="58">
        <v>365676</v>
      </c>
      <c r="J32" s="58">
        <v>352612</v>
      </c>
      <c r="K32" s="58">
        <v>12717</v>
      </c>
      <c r="L32" s="58">
        <v>80</v>
      </c>
      <c r="M32" s="58">
        <v>267</v>
      </c>
    </row>
    <row r="33" spans="1:13" x14ac:dyDescent="0.25">
      <c r="A33" s="57" t="s">
        <v>62</v>
      </c>
      <c r="B33" s="57">
        <v>22</v>
      </c>
      <c r="C33" s="58">
        <v>741502</v>
      </c>
      <c r="D33" s="58">
        <v>374450</v>
      </c>
      <c r="E33" s="58">
        <v>368229</v>
      </c>
      <c r="F33" s="58">
        <v>6077</v>
      </c>
      <c r="G33" s="58">
        <v>20</v>
      </c>
      <c r="H33" s="58">
        <v>124</v>
      </c>
      <c r="I33" s="58">
        <v>367052</v>
      </c>
      <c r="J33" s="58">
        <v>339526</v>
      </c>
      <c r="K33" s="58">
        <v>26826</v>
      </c>
      <c r="L33" s="58">
        <v>117</v>
      </c>
      <c r="M33" s="58">
        <v>583</v>
      </c>
    </row>
    <row r="34" spans="1:13" x14ac:dyDescent="0.25">
      <c r="A34" s="57" t="s">
        <v>64</v>
      </c>
      <c r="B34" s="57">
        <v>23</v>
      </c>
      <c r="C34" s="58">
        <v>716639</v>
      </c>
      <c r="D34" s="58">
        <v>360660</v>
      </c>
      <c r="E34" s="58">
        <v>348793</v>
      </c>
      <c r="F34" s="58">
        <v>11609</v>
      </c>
      <c r="G34" s="58">
        <v>34</v>
      </c>
      <c r="H34" s="58">
        <v>224</v>
      </c>
      <c r="I34" s="58">
        <v>355979</v>
      </c>
      <c r="J34" s="58">
        <v>310707</v>
      </c>
      <c r="K34" s="58">
        <v>43899</v>
      </c>
      <c r="L34" s="58">
        <v>246</v>
      </c>
      <c r="M34" s="58">
        <v>1127</v>
      </c>
    </row>
    <row r="35" spans="1:13" x14ac:dyDescent="0.25">
      <c r="A35" s="57" t="s">
        <v>66</v>
      </c>
      <c r="B35" s="57">
        <v>24</v>
      </c>
      <c r="C35" s="58">
        <v>735424</v>
      </c>
      <c r="D35" s="58">
        <v>369221</v>
      </c>
      <c r="E35" s="58">
        <v>341888</v>
      </c>
      <c r="F35" s="58">
        <v>26775</v>
      </c>
      <c r="G35" s="58">
        <v>53</v>
      </c>
      <c r="H35" s="58">
        <v>505</v>
      </c>
      <c r="I35" s="58">
        <v>366203</v>
      </c>
      <c r="J35" s="58">
        <v>297479</v>
      </c>
      <c r="K35" s="58">
        <v>66027</v>
      </c>
      <c r="L35" s="58">
        <v>439</v>
      </c>
      <c r="M35" s="58">
        <v>2258</v>
      </c>
    </row>
    <row r="36" spans="1:13" x14ac:dyDescent="0.25">
      <c r="A36" s="57" t="s">
        <v>68</v>
      </c>
      <c r="B36" s="57">
        <v>25</v>
      </c>
      <c r="C36" s="58">
        <v>786042</v>
      </c>
      <c r="D36" s="58">
        <v>393628</v>
      </c>
      <c r="E36" s="58">
        <v>345733</v>
      </c>
      <c r="F36" s="58">
        <v>46874</v>
      </c>
      <c r="G36" s="58">
        <v>78</v>
      </c>
      <c r="H36" s="58">
        <v>943</v>
      </c>
      <c r="I36" s="58">
        <v>392414</v>
      </c>
      <c r="J36" s="58">
        <v>292489</v>
      </c>
      <c r="K36" s="58">
        <v>95889</v>
      </c>
      <c r="L36" s="58">
        <v>473</v>
      </c>
      <c r="M36" s="58">
        <v>3563</v>
      </c>
    </row>
    <row r="37" spans="1:13" x14ac:dyDescent="0.25">
      <c r="A37" s="57" t="s">
        <v>70</v>
      </c>
      <c r="B37" s="57">
        <v>26</v>
      </c>
      <c r="C37" s="58">
        <v>835351</v>
      </c>
      <c r="D37" s="58">
        <v>418742</v>
      </c>
      <c r="E37" s="58">
        <v>342628</v>
      </c>
      <c r="F37" s="58">
        <v>73913</v>
      </c>
      <c r="G37" s="58">
        <v>98</v>
      </c>
      <c r="H37" s="58">
        <v>2103</v>
      </c>
      <c r="I37" s="58">
        <v>416609</v>
      </c>
      <c r="J37" s="58">
        <v>281112</v>
      </c>
      <c r="K37" s="58">
        <v>129400</v>
      </c>
      <c r="L37" s="58">
        <v>564</v>
      </c>
      <c r="M37" s="58">
        <v>5533</v>
      </c>
    </row>
    <row r="38" spans="1:13" x14ac:dyDescent="0.25">
      <c r="A38" s="57" t="s">
        <v>72</v>
      </c>
      <c r="B38" s="57">
        <v>27</v>
      </c>
      <c r="C38" s="58">
        <v>857997</v>
      </c>
      <c r="D38" s="58">
        <v>429816</v>
      </c>
      <c r="E38" s="58">
        <v>323758</v>
      </c>
      <c r="F38" s="58">
        <v>102425</v>
      </c>
      <c r="G38" s="58">
        <v>169</v>
      </c>
      <c r="H38" s="58">
        <v>3464</v>
      </c>
      <c r="I38" s="58">
        <v>428181</v>
      </c>
      <c r="J38" s="58">
        <v>260580</v>
      </c>
      <c r="K38" s="58">
        <v>158917</v>
      </c>
      <c r="L38" s="58">
        <v>746</v>
      </c>
      <c r="M38" s="58">
        <v>7938</v>
      </c>
    </row>
    <row r="39" spans="1:13" x14ac:dyDescent="0.25">
      <c r="A39" s="57" t="s">
        <v>74</v>
      </c>
      <c r="B39" s="57">
        <v>28</v>
      </c>
      <c r="C39" s="58">
        <v>861718</v>
      </c>
      <c r="D39" s="58">
        <v>430750</v>
      </c>
      <c r="E39" s="58">
        <v>296336</v>
      </c>
      <c r="F39" s="58">
        <v>129117</v>
      </c>
      <c r="G39" s="58">
        <v>205</v>
      </c>
      <c r="H39" s="58">
        <v>5092</v>
      </c>
      <c r="I39" s="58">
        <v>430968</v>
      </c>
      <c r="J39" s="58">
        <v>236333</v>
      </c>
      <c r="K39" s="58">
        <v>183152</v>
      </c>
      <c r="L39" s="58">
        <v>891</v>
      </c>
      <c r="M39" s="58">
        <v>10592</v>
      </c>
    </row>
    <row r="40" spans="1:13" x14ac:dyDescent="0.25">
      <c r="A40" s="57" t="s">
        <v>76</v>
      </c>
      <c r="B40" s="57">
        <v>29</v>
      </c>
      <c r="C40" s="58">
        <v>841132</v>
      </c>
      <c r="D40" s="58">
        <v>420358</v>
      </c>
      <c r="E40" s="58">
        <v>264017</v>
      </c>
      <c r="F40" s="58">
        <v>149253</v>
      </c>
      <c r="G40" s="58">
        <v>209</v>
      </c>
      <c r="H40" s="58">
        <v>6879</v>
      </c>
      <c r="I40" s="58">
        <v>420774</v>
      </c>
      <c r="J40" s="58">
        <v>207963</v>
      </c>
      <c r="K40" s="58">
        <v>198488</v>
      </c>
      <c r="L40" s="58">
        <v>1073</v>
      </c>
      <c r="M40" s="58">
        <v>13250</v>
      </c>
    </row>
    <row r="41" spans="1:13" x14ac:dyDescent="0.25">
      <c r="A41" s="57" t="s">
        <v>78</v>
      </c>
      <c r="B41" s="57">
        <v>30</v>
      </c>
      <c r="C41" s="58">
        <v>839635</v>
      </c>
      <c r="D41" s="58">
        <v>418475</v>
      </c>
      <c r="E41" s="58">
        <v>235166</v>
      </c>
      <c r="F41" s="58">
        <v>173464</v>
      </c>
      <c r="G41" s="58">
        <v>281</v>
      </c>
      <c r="H41" s="58">
        <v>9564</v>
      </c>
      <c r="I41" s="58">
        <v>421160</v>
      </c>
      <c r="J41" s="58">
        <v>185900</v>
      </c>
      <c r="K41" s="58">
        <v>216700</v>
      </c>
      <c r="L41" s="58">
        <v>1261</v>
      </c>
      <c r="M41" s="58">
        <v>17299</v>
      </c>
    </row>
    <row r="42" spans="1:13" x14ac:dyDescent="0.25">
      <c r="A42" s="57" t="s">
        <v>80</v>
      </c>
      <c r="B42" s="57">
        <v>31</v>
      </c>
      <c r="C42" s="58">
        <v>833671</v>
      </c>
      <c r="D42" s="58">
        <v>414610</v>
      </c>
      <c r="E42" s="58">
        <v>214721</v>
      </c>
      <c r="F42" s="58">
        <v>187823</v>
      </c>
      <c r="G42" s="58">
        <v>310</v>
      </c>
      <c r="H42" s="58">
        <v>11756</v>
      </c>
      <c r="I42" s="58">
        <v>419061</v>
      </c>
      <c r="J42" s="58">
        <v>170936</v>
      </c>
      <c r="K42" s="58">
        <v>226648</v>
      </c>
      <c r="L42" s="58">
        <v>1500</v>
      </c>
      <c r="M42" s="58">
        <v>19977</v>
      </c>
    </row>
    <row r="43" spans="1:13" x14ac:dyDescent="0.25">
      <c r="A43" s="57" t="s">
        <v>82</v>
      </c>
      <c r="B43" s="57">
        <v>32</v>
      </c>
      <c r="C43" s="58">
        <v>837070</v>
      </c>
      <c r="D43" s="58">
        <v>416419</v>
      </c>
      <c r="E43" s="58">
        <v>199862</v>
      </c>
      <c r="F43" s="58">
        <v>201990</v>
      </c>
      <c r="G43" s="58">
        <v>393</v>
      </c>
      <c r="H43" s="58">
        <v>14174</v>
      </c>
      <c r="I43" s="58">
        <v>420651</v>
      </c>
      <c r="J43" s="58">
        <v>159918</v>
      </c>
      <c r="K43" s="58">
        <v>235863</v>
      </c>
      <c r="L43" s="58">
        <v>1774</v>
      </c>
      <c r="M43" s="58">
        <v>23096</v>
      </c>
    </row>
    <row r="44" spans="1:13" x14ac:dyDescent="0.25">
      <c r="A44" s="57" t="s">
        <v>84</v>
      </c>
      <c r="B44" s="57">
        <v>33</v>
      </c>
      <c r="C44" s="58">
        <v>865539</v>
      </c>
      <c r="D44" s="58">
        <v>430600</v>
      </c>
      <c r="E44" s="58">
        <v>191443</v>
      </c>
      <c r="F44" s="58">
        <v>221116</v>
      </c>
      <c r="G44" s="58">
        <v>464</v>
      </c>
      <c r="H44" s="58">
        <v>17577</v>
      </c>
      <c r="I44" s="58">
        <v>434939</v>
      </c>
      <c r="J44" s="58">
        <v>152511</v>
      </c>
      <c r="K44" s="58">
        <v>252795</v>
      </c>
      <c r="L44" s="58">
        <v>2138</v>
      </c>
      <c r="M44" s="58">
        <v>27495</v>
      </c>
    </row>
    <row r="45" spans="1:13" x14ac:dyDescent="0.25">
      <c r="A45" s="57" t="s">
        <v>86</v>
      </c>
      <c r="B45" s="57">
        <v>34</v>
      </c>
      <c r="C45" s="58">
        <v>868464</v>
      </c>
      <c r="D45" s="58">
        <v>432252</v>
      </c>
      <c r="E45" s="58">
        <v>179307</v>
      </c>
      <c r="F45" s="58">
        <v>231656</v>
      </c>
      <c r="G45" s="58">
        <v>607</v>
      </c>
      <c r="H45" s="58">
        <v>20682</v>
      </c>
      <c r="I45" s="58">
        <v>436212</v>
      </c>
      <c r="J45" s="58">
        <v>141470</v>
      </c>
      <c r="K45" s="58">
        <v>260910</v>
      </c>
      <c r="L45" s="58">
        <v>2535</v>
      </c>
      <c r="M45" s="58">
        <v>31297</v>
      </c>
    </row>
    <row r="46" spans="1:13" x14ac:dyDescent="0.25">
      <c r="A46" s="57" t="s">
        <v>88</v>
      </c>
      <c r="B46" s="57">
        <v>35</v>
      </c>
      <c r="C46" s="58">
        <v>888615</v>
      </c>
      <c r="D46" s="58">
        <v>441061</v>
      </c>
      <c r="E46" s="58">
        <v>169246</v>
      </c>
      <c r="F46" s="58">
        <v>247278</v>
      </c>
      <c r="G46" s="58">
        <v>732</v>
      </c>
      <c r="H46" s="58">
        <v>23805</v>
      </c>
      <c r="I46" s="58">
        <v>447554</v>
      </c>
      <c r="J46" s="58">
        <v>133668</v>
      </c>
      <c r="K46" s="58">
        <v>274957</v>
      </c>
      <c r="L46" s="58">
        <v>3055</v>
      </c>
      <c r="M46" s="58">
        <v>35874</v>
      </c>
    </row>
    <row r="47" spans="1:13" x14ac:dyDescent="0.25">
      <c r="A47" s="57" t="s">
        <v>90</v>
      </c>
      <c r="B47" s="57">
        <v>36</v>
      </c>
      <c r="C47" s="58">
        <v>878925</v>
      </c>
      <c r="D47" s="58">
        <v>435507</v>
      </c>
      <c r="E47" s="58">
        <v>156639</v>
      </c>
      <c r="F47" s="58">
        <v>251885</v>
      </c>
      <c r="G47" s="58">
        <v>786</v>
      </c>
      <c r="H47" s="58">
        <v>26197</v>
      </c>
      <c r="I47" s="58">
        <v>443418</v>
      </c>
      <c r="J47" s="58">
        <v>121595</v>
      </c>
      <c r="K47" s="58">
        <v>278927</v>
      </c>
      <c r="L47" s="58">
        <v>3583</v>
      </c>
      <c r="M47" s="58">
        <v>39313</v>
      </c>
    </row>
    <row r="48" spans="1:13" x14ac:dyDescent="0.25">
      <c r="A48" s="57" t="s">
        <v>92</v>
      </c>
      <c r="B48" s="57">
        <v>37</v>
      </c>
      <c r="C48" s="58">
        <v>851788</v>
      </c>
      <c r="D48" s="58">
        <v>422022</v>
      </c>
      <c r="E48" s="58">
        <v>140268</v>
      </c>
      <c r="F48" s="58">
        <v>252251</v>
      </c>
      <c r="G48" s="58">
        <v>930</v>
      </c>
      <c r="H48" s="58">
        <v>28573</v>
      </c>
      <c r="I48" s="58">
        <v>429766</v>
      </c>
      <c r="J48" s="58">
        <v>108349</v>
      </c>
      <c r="K48" s="58">
        <v>275750</v>
      </c>
      <c r="L48" s="58">
        <v>4104</v>
      </c>
      <c r="M48" s="58">
        <v>41563</v>
      </c>
    </row>
    <row r="49" spans="1:13" x14ac:dyDescent="0.25">
      <c r="A49" s="57" t="s">
        <v>94</v>
      </c>
      <c r="B49" s="57">
        <v>38</v>
      </c>
      <c r="C49" s="58">
        <v>862323</v>
      </c>
      <c r="D49" s="58">
        <v>426634</v>
      </c>
      <c r="E49" s="58">
        <v>131908</v>
      </c>
      <c r="F49" s="58">
        <v>261288</v>
      </c>
      <c r="G49" s="58">
        <v>1090</v>
      </c>
      <c r="H49" s="58">
        <v>32348</v>
      </c>
      <c r="I49" s="58">
        <v>435689</v>
      </c>
      <c r="J49" s="58">
        <v>101145</v>
      </c>
      <c r="K49" s="58">
        <v>284158</v>
      </c>
      <c r="L49" s="58">
        <v>4731</v>
      </c>
      <c r="M49" s="58">
        <v>45655</v>
      </c>
    </row>
    <row r="50" spans="1:13" x14ac:dyDescent="0.25">
      <c r="A50" s="57" t="s">
        <v>96</v>
      </c>
      <c r="B50" s="57">
        <v>39</v>
      </c>
      <c r="C50" s="58">
        <v>856911</v>
      </c>
      <c r="D50" s="58">
        <v>423682</v>
      </c>
      <c r="E50" s="58">
        <v>121510</v>
      </c>
      <c r="F50" s="58">
        <v>266486</v>
      </c>
      <c r="G50" s="58">
        <v>1284</v>
      </c>
      <c r="H50" s="58">
        <v>34402</v>
      </c>
      <c r="I50" s="58">
        <v>433229</v>
      </c>
      <c r="J50" s="58">
        <v>92277</v>
      </c>
      <c r="K50" s="58">
        <v>287356</v>
      </c>
      <c r="L50" s="58">
        <v>5356</v>
      </c>
      <c r="M50" s="58">
        <v>48240</v>
      </c>
    </row>
    <row r="51" spans="1:13" x14ac:dyDescent="0.25">
      <c r="A51" s="57" t="s">
        <v>98</v>
      </c>
      <c r="B51" s="57">
        <v>40</v>
      </c>
      <c r="C51" s="58">
        <v>863563</v>
      </c>
      <c r="D51" s="58">
        <v>426730</v>
      </c>
      <c r="E51" s="58">
        <v>110981</v>
      </c>
      <c r="F51" s="58">
        <v>276290</v>
      </c>
      <c r="G51" s="58">
        <v>1573</v>
      </c>
      <c r="H51" s="58">
        <v>37886</v>
      </c>
      <c r="I51" s="58">
        <v>436833</v>
      </c>
      <c r="J51" s="58">
        <v>84224</v>
      </c>
      <c r="K51" s="58">
        <v>293493</v>
      </c>
      <c r="L51" s="58">
        <v>6557</v>
      </c>
      <c r="M51" s="58">
        <v>52559</v>
      </c>
    </row>
    <row r="52" spans="1:13" x14ac:dyDescent="0.25">
      <c r="A52" s="57" t="s">
        <v>100</v>
      </c>
      <c r="B52" s="57">
        <v>41</v>
      </c>
      <c r="C52" s="58">
        <v>843007</v>
      </c>
      <c r="D52" s="58">
        <v>415831</v>
      </c>
      <c r="E52" s="58">
        <v>99842</v>
      </c>
      <c r="F52" s="58">
        <v>274105</v>
      </c>
      <c r="G52" s="58">
        <v>1757</v>
      </c>
      <c r="H52" s="58">
        <v>40127</v>
      </c>
      <c r="I52" s="58">
        <v>427176</v>
      </c>
      <c r="J52" s="58">
        <v>75716</v>
      </c>
      <c r="K52" s="58">
        <v>290501</v>
      </c>
      <c r="L52" s="58">
        <v>7235</v>
      </c>
      <c r="M52" s="58">
        <v>53724</v>
      </c>
    </row>
    <row r="53" spans="1:13" x14ac:dyDescent="0.25">
      <c r="A53" s="57" t="s">
        <v>102</v>
      </c>
      <c r="B53" s="57">
        <v>42</v>
      </c>
      <c r="C53" s="58">
        <v>849237</v>
      </c>
      <c r="D53" s="58">
        <v>419187</v>
      </c>
      <c r="E53" s="58">
        <v>92809</v>
      </c>
      <c r="F53" s="58">
        <v>281709</v>
      </c>
      <c r="G53" s="58">
        <v>1881</v>
      </c>
      <c r="H53" s="58">
        <v>42788</v>
      </c>
      <c r="I53" s="58">
        <v>430050</v>
      </c>
      <c r="J53" s="58">
        <v>69846</v>
      </c>
      <c r="K53" s="58">
        <v>295076</v>
      </c>
      <c r="L53" s="58">
        <v>8322</v>
      </c>
      <c r="M53" s="58">
        <v>56806</v>
      </c>
    </row>
    <row r="54" spans="1:13" x14ac:dyDescent="0.25">
      <c r="A54" s="57" t="s">
        <v>104</v>
      </c>
      <c r="B54" s="57">
        <v>43</v>
      </c>
      <c r="C54" s="58">
        <v>843212</v>
      </c>
      <c r="D54" s="58">
        <v>416137</v>
      </c>
      <c r="E54" s="58">
        <v>84913</v>
      </c>
      <c r="F54" s="58">
        <v>284271</v>
      </c>
      <c r="G54" s="58">
        <v>2176</v>
      </c>
      <c r="H54" s="58">
        <v>44777</v>
      </c>
      <c r="I54" s="58">
        <v>427075</v>
      </c>
      <c r="J54" s="58">
        <v>63683</v>
      </c>
      <c r="K54" s="58">
        <v>295725</v>
      </c>
      <c r="L54" s="58">
        <v>9299</v>
      </c>
      <c r="M54" s="58">
        <v>58368</v>
      </c>
    </row>
    <row r="55" spans="1:13" x14ac:dyDescent="0.25">
      <c r="A55" s="57" t="s">
        <v>106</v>
      </c>
      <c r="B55" s="57">
        <v>44</v>
      </c>
      <c r="C55" s="58">
        <v>839287</v>
      </c>
      <c r="D55" s="58">
        <v>413529</v>
      </c>
      <c r="E55" s="58">
        <v>76448</v>
      </c>
      <c r="F55" s="58">
        <v>288294</v>
      </c>
      <c r="G55" s="58">
        <v>2503</v>
      </c>
      <c r="H55" s="58">
        <v>46284</v>
      </c>
      <c r="I55" s="58">
        <v>425758</v>
      </c>
      <c r="J55" s="58">
        <v>58832</v>
      </c>
      <c r="K55" s="58">
        <v>296453</v>
      </c>
      <c r="L55" s="58">
        <v>10261</v>
      </c>
      <c r="M55" s="58">
        <v>60212</v>
      </c>
    </row>
    <row r="56" spans="1:13" x14ac:dyDescent="0.25">
      <c r="A56" s="57" t="s">
        <v>108</v>
      </c>
      <c r="B56" s="57">
        <v>45</v>
      </c>
      <c r="C56" s="58">
        <v>844835</v>
      </c>
      <c r="D56" s="58">
        <v>417415</v>
      </c>
      <c r="E56" s="58">
        <v>71275</v>
      </c>
      <c r="F56" s="58">
        <v>294976</v>
      </c>
      <c r="G56" s="58">
        <v>2886</v>
      </c>
      <c r="H56" s="58">
        <v>48278</v>
      </c>
      <c r="I56" s="58">
        <v>427420</v>
      </c>
      <c r="J56" s="58">
        <v>54774</v>
      </c>
      <c r="K56" s="58">
        <v>299432</v>
      </c>
      <c r="L56" s="58">
        <v>11470</v>
      </c>
      <c r="M56" s="58">
        <v>61744</v>
      </c>
    </row>
    <row r="57" spans="1:13" x14ac:dyDescent="0.25">
      <c r="A57" s="57" t="s">
        <v>110</v>
      </c>
      <c r="B57" s="57">
        <v>46</v>
      </c>
      <c r="C57" s="58">
        <v>829589</v>
      </c>
      <c r="D57" s="58">
        <v>410611</v>
      </c>
      <c r="E57" s="58">
        <v>64933</v>
      </c>
      <c r="F57" s="58">
        <v>294251</v>
      </c>
      <c r="G57" s="58">
        <v>3145</v>
      </c>
      <c r="H57" s="58">
        <v>48282</v>
      </c>
      <c r="I57" s="58">
        <v>418978</v>
      </c>
      <c r="J57" s="58">
        <v>50627</v>
      </c>
      <c r="K57" s="58">
        <v>294632</v>
      </c>
      <c r="L57" s="58">
        <v>12455</v>
      </c>
      <c r="M57" s="58">
        <v>61264</v>
      </c>
    </row>
    <row r="58" spans="1:13" x14ac:dyDescent="0.25">
      <c r="A58" s="57" t="s">
        <v>112</v>
      </c>
      <c r="B58" s="57">
        <v>47</v>
      </c>
      <c r="C58" s="58">
        <v>842903</v>
      </c>
      <c r="D58" s="58">
        <v>417925</v>
      </c>
      <c r="E58" s="58">
        <v>61734</v>
      </c>
      <c r="F58" s="58">
        <v>303055</v>
      </c>
      <c r="G58" s="58">
        <v>3551</v>
      </c>
      <c r="H58" s="58">
        <v>49585</v>
      </c>
      <c r="I58" s="58">
        <v>424978</v>
      </c>
      <c r="J58" s="58">
        <v>48040</v>
      </c>
      <c r="K58" s="58">
        <v>300774</v>
      </c>
      <c r="L58" s="58">
        <v>13769</v>
      </c>
      <c r="M58" s="58">
        <v>62395</v>
      </c>
    </row>
    <row r="59" spans="1:13" x14ac:dyDescent="0.25">
      <c r="A59" s="57" t="s">
        <v>114</v>
      </c>
      <c r="B59" s="57">
        <v>48</v>
      </c>
      <c r="C59" s="58">
        <v>831828</v>
      </c>
      <c r="D59" s="58">
        <v>412924</v>
      </c>
      <c r="E59" s="58">
        <v>56933</v>
      </c>
      <c r="F59" s="58">
        <v>302266</v>
      </c>
      <c r="G59" s="58">
        <v>3927</v>
      </c>
      <c r="H59" s="58">
        <v>49798</v>
      </c>
      <c r="I59" s="58">
        <v>418904</v>
      </c>
      <c r="J59" s="58">
        <v>44766</v>
      </c>
      <c r="K59" s="58">
        <v>296879</v>
      </c>
      <c r="L59" s="58">
        <v>15147</v>
      </c>
      <c r="M59" s="58">
        <v>62112</v>
      </c>
    </row>
    <row r="60" spans="1:13" x14ac:dyDescent="0.25">
      <c r="A60" s="57" t="s">
        <v>116</v>
      </c>
      <c r="B60" s="57">
        <v>49</v>
      </c>
      <c r="C60" s="58">
        <v>862051</v>
      </c>
      <c r="D60" s="58">
        <v>429337</v>
      </c>
      <c r="E60" s="58">
        <v>54996</v>
      </c>
      <c r="F60" s="58">
        <v>318551</v>
      </c>
      <c r="G60" s="58">
        <v>4452</v>
      </c>
      <c r="H60" s="58">
        <v>51338</v>
      </c>
      <c r="I60" s="58">
        <v>432714</v>
      </c>
      <c r="J60" s="58">
        <v>43103</v>
      </c>
      <c r="K60" s="58">
        <v>308102</v>
      </c>
      <c r="L60" s="58">
        <v>17329</v>
      </c>
      <c r="M60" s="58">
        <v>64180</v>
      </c>
    </row>
    <row r="61" spans="1:13" x14ac:dyDescent="0.25">
      <c r="A61" s="57" t="s">
        <v>118</v>
      </c>
      <c r="B61" s="57">
        <v>50</v>
      </c>
      <c r="C61" s="58">
        <v>854667</v>
      </c>
      <c r="D61" s="58">
        <v>425902</v>
      </c>
      <c r="E61" s="58">
        <v>49465</v>
      </c>
      <c r="F61" s="58">
        <v>321385</v>
      </c>
      <c r="G61" s="58">
        <v>4935</v>
      </c>
      <c r="H61" s="58">
        <v>50117</v>
      </c>
      <c r="I61" s="58">
        <v>428765</v>
      </c>
      <c r="J61" s="58">
        <v>39410</v>
      </c>
      <c r="K61" s="58">
        <v>306482</v>
      </c>
      <c r="L61" s="58">
        <v>19548</v>
      </c>
      <c r="M61" s="58">
        <v>63325</v>
      </c>
    </row>
    <row r="62" spans="1:13" x14ac:dyDescent="0.25">
      <c r="A62" s="57" t="s">
        <v>120</v>
      </c>
      <c r="B62" s="57">
        <v>51</v>
      </c>
      <c r="C62" s="58">
        <v>853261</v>
      </c>
      <c r="D62" s="58">
        <v>427013</v>
      </c>
      <c r="E62" s="58">
        <v>46045</v>
      </c>
      <c r="F62" s="58">
        <v>326460</v>
      </c>
      <c r="G62" s="58">
        <v>5366</v>
      </c>
      <c r="H62" s="58">
        <v>49142</v>
      </c>
      <c r="I62" s="58">
        <v>426248</v>
      </c>
      <c r="J62" s="58">
        <v>37001</v>
      </c>
      <c r="K62" s="58">
        <v>306808</v>
      </c>
      <c r="L62" s="58">
        <v>21621</v>
      </c>
      <c r="M62" s="58">
        <v>60818</v>
      </c>
    </row>
    <row r="63" spans="1:13" x14ac:dyDescent="0.25">
      <c r="A63" s="57" t="s">
        <v>122</v>
      </c>
      <c r="B63" s="57">
        <v>52</v>
      </c>
      <c r="C63" s="58">
        <v>840782</v>
      </c>
      <c r="D63" s="58">
        <v>420282</v>
      </c>
      <c r="E63" s="58">
        <v>41892</v>
      </c>
      <c r="F63" s="58">
        <v>323897</v>
      </c>
      <c r="G63" s="58">
        <v>5840</v>
      </c>
      <c r="H63" s="58">
        <v>48653</v>
      </c>
      <c r="I63" s="58">
        <v>420500</v>
      </c>
      <c r="J63" s="58">
        <v>34629</v>
      </c>
      <c r="K63" s="58">
        <v>303691</v>
      </c>
      <c r="L63" s="58">
        <v>23343</v>
      </c>
      <c r="M63" s="58">
        <v>58837</v>
      </c>
    </row>
    <row r="64" spans="1:13" x14ac:dyDescent="0.25">
      <c r="A64" s="57" t="s">
        <v>124</v>
      </c>
      <c r="B64" s="57">
        <v>53</v>
      </c>
      <c r="C64" s="58">
        <v>800395</v>
      </c>
      <c r="D64" s="58">
        <v>399687</v>
      </c>
      <c r="E64" s="58">
        <v>38281</v>
      </c>
      <c r="F64" s="58">
        <v>310236</v>
      </c>
      <c r="G64" s="58">
        <v>6067</v>
      </c>
      <c r="H64" s="58">
        <v>45103</v>
      </c>
      <c r="I64" s="58">
        <v>400708</v>
      </c>
      <c r="J64" s="58">
        <v>31182</v>
      </c>
      <c r="K64" s="58">
        <v>290106</v>
      </c>
      <c r="L64" s="58">
        <v>24983</v>
      </c>
      <c r="M64" s="58">
        <v>54437</v>
      </c>
    </row>
    <row r="65" spans="1:14" x14ac:dyDescent="0.25">
      <c r="A65" s="57" t="s">
        <v>126</v>
      </c>
      <c r="B65" s="57">
        <v>54</v>
      </c>
      <c r="C65" s="58">
        <v>606629</v>
      </c>
      <c r="D65" s="58">
        <v>302835</v>
      </c>
      <c r="E65" s="58">
        <v>27672</v>
      </c>
      <c r="F65" s="58">
        <v>236632</v>
      </c>
      <c r="G65" s="58">
        <v>5075</v>
      </c>
      <c r="H65" s="58">
        <v>33456</v>
      </c>
      <c r="I65" s="58">
        <v>303794</v>
      </c>
      <c r="J65" s="58">
        <v>23106</v>
      </c>
      <c r="K65" s="58">
        <v>219069</v>
      </c>
      <c r="L65" s="58">
        <v>21412</v>
      </c>
      <c r="M65" s="58">
        <v>40207</v>
      </c>
    </row>
    <row r="66" spans="1:14" x14ac:dyDescent="0.25">
      <c r="A66" s="57" t="s">
        <v>128</v>
      </c>
      <c r="B66" s="57">
        <v>55</v>
      </c>
      <c r="C66" s="58">
        <v>602460</v>
      </c>
      <c r="D66" s="58">
        <v>299759</v>
      </c>
      <c r="E66" s="58">
        <v>25976</v>
      </c>
      <c r="F66" s="58">
        <v>236740</v>
      </c>
      <c r="G66" s="58">
        <v>5588</v>
      </c>
      <c r="H66" s="58">
        <v>31455</v>
      </c>
      <c r="I66" s="58">
        <v>302701</v>
      </c>
      <c r="J66" s="58">
        <v>21989</v>
      </c>
      <c r="K66" s="58">
        <v>218541</v>
      </c>
      <c r="L66" s="58">
        <v>23895</v>
      </c>
      <c r="M66" s="58">
        <v>38276</v>
      </c>
    </row>
    <row r="67" spans="1:14" x14ac:dyDescent="0.25">
      <c r="A67" s="57" t="s">
        <v>130</v>
      </c>
      <c r="B67" s="57">
        <v>56</v>
      </c>
      <c r="C67" s="58">
        <v>586710</v>
      </c>
      <c r="D67" s="58">
        <v>292096</v>
      </c>
      <c r="E67" s="58">
        <v>24227</v>
      </c>
      <c r="F67" s="58">
        <v>232102</v>
      </c>
      <c r="G67" s="58">
        <v>5816</v>
      </c>
      <c r="H67" s="58">
        <v>29951</v>
      </c>
      <c r="I67" s="58">
        <v>294614</v>
      </c>
      <c r="J67" s="58">
        <v>20592</v>
      </c>
      <c r="K67" s="58">
        <v>212671</v>
      </c>
      <c r="L67" s="58">
        <v>25501</v>
      </c>
      <c r="M67" s="58">
        <v>35850</v>
      </c>
    </row>
    <row r="68" spans="1:14" x14ac:dyDescent="0.25">
      <c r="A68" s="57" t="s">
        <v>132</v>
      </c>
      <c r="B68" s="57">
        <v>57</v>
      </c>
      <c r="C68" s="58">
        <v>546082</v>
      </c>
      <c r="D68" s="58">
        <v>271731</v>
      </c>
      <c r="E68" s="58">
        <v>22366</v>
      </c>
      <c r="F68" s="58">
        <v>217070</v>
      </c>
      <c r="G68" s="58">
        <v>5857</v>
      </c>
      <c r="H68" s="58">
        <v>26438</v>
      </c>
      <c r="I68" s="58">
        <v>274351</v>
      </c>
      <c r="J68" s="58">
        <v>18914</v>
      </c>
      <c r="K68" s="58">
        <v>196879</v>
      </c>
      <c r="L68" s="58">
        <v>26338</v>
      </c>
      <c r="M68" s="58">
        <v>32220</v>
      </c>
    </row>
    <row r="69" spans="1:14" x14ac:dyDescent="0.25">
      <c r="A69" s="57" t="s">
        <v>134</v>
      </c>
      <c r="B69" s="57">
        <v>58</v>
      </c>
      <c r="C69" s="58">
        <v>494635</v>
      </c>
      <c r="D69" s="58">
        <v>245345</v>
      </c>
      <c r="E69" s="58">
        <v>20432</v>
      </c>
      <c r="F69" s="58">
        <v>195785</v>
      </c>
      <c r="G69" s="58">
        <v>5931</v>
      </c>
      <c r="H69" s="58">
        <v>23197</v>
      </c>
      <c r="I69" s="58">
        <v>249290</v>
      </c>
      <c r="J69" s="58">
        <v>16805</v>
      </c>
      <c r="K69" s="58">
        <v>178613</v>
      </c>
      <c r="L69" s="58">
        <v>26408</v>
      </c>
      <c r="M69" s="58">
        <v>27464</v>
      </c>
    </row>
    <row r="70" spans="1:14" x14ac:dyDescent="0.25">
      <c r="A70" s="57" t="s">
        <v>136</v>
      </c>
      <c r="B70" s="57">
        <v>59</v>
      </c>
      <c r="C70" s="58">
        <v>515531</v>
      </c>
      <c r="D70" s="58">
        <v>253878</v>
      </c>
      <c r="E70" s="58">
        <v>21214</v>
      </c>
      <c r="F70" s="58">
        <v>203639</v>
      </c>
      <c r="G70" s="58">
        <v>6670</v>
      </c>
      <c r="H70" s="58">
        <v>22355</v>
      </c>
      <c r="I70" s="58">
        <v>261653</v>
      </c>
      <c r="J70" s="58">
        <v>17414</v>
      </c>
      <c r="K70" s="58">
        <v>186410</v>
      </c>
      <c r="L70" s="58">
        <v>30908</v>
      </c>
      <c r="M70" s="58">
        <v>26921</v>
      </c>
    </row>
    <row r="71" spans="1:14" x14ac:dyDescent="0.25">
      <c r="A71" s="57" t="s">
        <v>138</v>
      </c>
      <c r="B71" s="57">
        <v>60</v>
      </c>
      <c r="C71" s="58">
        <v>548037</v>
      </c>
      <c r="D71" s="58">
        <v>266550</v>
      </c>
      <c r="E71" s="58">
        <v>22937</v>
      </c>
      <c r="F71" s="58">
        <v>214438</v>
      </c>
      <c r="G71" s="58">
        <v>7796</v>
      </c>
      <c r="H71" s="58">
        <v>21379</v>
      </c>
      <c r="I71" s="58">
        <v>281487</v>
      </c>
      <c r="J71" s="58">
        <v>18220</v>
      </c>
      <c r="K71" s="58">
        <v>199252</v>
      </c>
      <c r="L71" s="58">
        <v>37274</v>
      </c>
      <c r="M71" s="58">
        <v>26741</v>
      </c>
      <c r="N71" s="111">
        <f>SUM(D72:D78)</f>
        <v>1794364</v>
      </c>
    </row>
    <row r="72" spans="1:14" x14ac:dyDescent="0.25">
      <c r="A72" s="57" t="s">
        <v>140</v>
      </c>
      <c r="B72" s="57">
        <v>61</v>
      </c>
      <c r="C72" s="58">
        <v>540866</v>
      </c>
      <c r="D72" s="58">
        <v>261820</v>
      </c>
      <c r="E72" s="58">
        <v>22607</v>
      </c>
      <c r="F72" s="58">
        <v>210961</v>
      </c>
      <c r="G72" s="58">
        <v>8426</v>
      </c>
      <c r="H72" s="58">
        <v>19826</v>
      </c>
      <c r="I72" s="58">
        <v>279046</v>
      </c>
      <c r="J72" s="58">
        <v>18311</v>
      </c>
      <c r="K72" s="58">
        <v>194805</v>
      </c>
      <c r="L72" s="58">
        <v>40684</v>
      </c>
      <c r="M72" s="58">
        <v>25246</v>
      </c>
    </row>
    <row r="73" spans="1:14" x14ac:dyDescent="0.25">
      <c r="A73" s="57" t="s">
        <v>142</v>
      </c>
      <c r="B73" s="57">
        <v>62</v>
      </c>
      <c r="C73" s="58">
        <v>538892</v>
      </c>
      <c r="D73" s="58">
        <v>259007</v>
      </c>
      <c r="E73" s="58">
        <v>22527</v>
      </c>
      <c r="F73" s="58">
        <v>208740</v>
      </c>
      <c r="G73" s="58">
        <v>9072</v>
      </c>
      <c r="H73" s="58">
        <v>18668</v>
      </c>
      <c r="I73" s="58">
        <v>279885</v>
      </c>
      <c r="J73" s="58">
        <v>17886</v>
      </c>
      <c r="K73" s="58">
        <v>193662</v>
      </c>
      <c r="L73" s="58">
        <v>44794</v>
      </c>
      <c r="M73" s="58">
        <v>23543</v>
      </c>
    </row>
    <row r="74" spans="1:14" x14ac:dyDescent="0.25">
      <c r="A74" s="57" t="s">
        <v>144</v>
      </c>
      <c r="B74" s="57">
        <v>63</v>
      </c>
      <c r="C74" s="58">
        <v>543225</v>
      </c>
      <c r="D74" s="58">
        <v>259484</v>
      </c>
      <c r="E74" s="58">
        <v>22984</v>
      </c>
      <c r="F74" s="58">
        <v>209248</v>
      </c>
      <c r="G74" s="58">
        <v>9961</v>
      </c>
      <c r="H74" s="58">
        <v>17291</v>
      </c>
      <c r="I74" s="58">
        <v>283741</v>
      </c>
      <c r="J74" s="58">
        <v>18315</v>
      </c>
      <c r="K74" s="58">
        <v>192769</v>
      </c>
      <c r="L74" s="58">
        <v>50257</v>
      </c>
      <c r="M74" s="58">
        <v>22400</v>
      </c>
    </row>
    <row r="75" spans="1:14" x14ac:dyDescent="0.25">
      <c r="A75" s="57" t="s">
        <v>146</v>
      </c>
      <c r="B75" s="57">
        <v>64</v>
      </c>
      <c r="C75" s="58">
        <v>535624</v>
      </c>
      <c r="D75" s="58">
        <v>252701</v>
      </c>
      <c r="E75" s="58">
        <v>22466</v>
      </c>
      <c r="F75" s="58">
        <v>203563</v>
      </c>
      <c r="G75" s="58">
        <v>10694</v>
      </c>
      <c r="H75" s="58">
        <v>15978</v>
      </c>
      <c r="I75" s="58">
        <v>282923</v>
      </c>
      <c r="J75" s="58">
        <v>18341</v>
      </c>
      <c r="K75" s="58">
        <v>188684</v>
      </c>
      <c r="L75" s="58">
        <v>54952</v>
      </c>
      <c r="M75" s="58">
        <v>20946</v>
      </c>
    </row>
    <row r="76" spans="1:14" x14ac:dyDescent="0.25">
      <c r="A76" s="57" t="s">
        <v>148</v>
      </c>
      <c r="B76" s="57">
        <v>65</v>
      </c>
      <c r="C76" s="58">
        <v>552564</v>
      </c>
      <c r="D76" s="58">
        <v>259040</v>
      </c>
      <c r="E76" s="58">
        <v>22639</v>
      </c>
      <c r="F76" s="58">
        <v>208861</v>
      </c>
      <c r="G76" s="58">
        <v>11987</v>
      </c>
      <c r="H76" s="58">
        <v>15553</v>
      </c>
      <c r="I76" s="58">
        <v>293524</v>
      </c>
      <c r="J76" s="58">
        <v>19218</v>
      </c>
      <c r="K76" s="58">
        <v>191395</v>
      </c>
      <c r="L76" s="58">
        <v>62282</v>
      </c>
      <c r="M76" s="58">
        <v>20629</v>
      </c>
    </row>
    <row r="77" spans="1:14" x14ac:dyDescent="0.25">
      <c r="A77" s="57" t="s">
        <v>150</v>
      </c>
      <c r="B77" s="57">
        <v>66</v>
      </c>
      <c r="C77" s="58">
        <v>535443</v>
      </c>
      <c r="D77" s="58">
        <v>248400</v>
      </c>
      <c r="E77" s="58">
        <v>21854</v>
      </c>
      <c r="F77" s="58">
        <v>199894</v>
      </c>
      <c r="G77" s="58">
        <v>12591</v>
      </c>
      <c r="H77" s="58">
        <v>14061</v>
      </c>
      <c r="I77" s="58">
        <v>287043</v>
      </c>
      <c r="J77" s="58">
        <v>19066</v>
      </c>
      <c r="K77" s="58">
        <v>182033</v>
      </c>
      <c r="L77" s="58">
        <v>66794</v>
      </c>
      <c r="M77" s="58">
        <v>19150</v>
      </c>
    </row>
    <row r="78" spans="1:14" x14ac:dyDescent="0.25">
      <c r="A78" s="57" t="s">
        <v>152</v>
      </c>
      <c r="B78" s="57">
        <v>67</v>
      </c>
      <c r="C78" s="58">
        <v>552407</v>
      </c>
      <c r="D78" s="58">
        <v>253912</v>
      </c>
      <c r="E78" s="58">
        <v>21856</v>
      </c>
      <c r="F78" s="58">
        <v>204336</v>
      </c>
      <c r="G78" s="58">
        <v>14402</v>
      </c>
      <c r="H78" s="58">
        <v>13318</v>
      </c>
      <c r="I78" s="58">
        <v>298495</v>
      </c>
      <c r="J78" s="58">
        <v>20254</v>
      </c>
      <c r="K78" s="58">
        <v>184582</v>
      </c>
      <c r="L78" s="58">
        <v>74960</v>
      </c>
      <c r="M78" s="58">
        <v>18699</v>
      </c>
    </row>
    <row r="79" spans="1:14" x14ac:dyDescent="0.25">
      <c r="A79" s="57" t="s">
        <v>154</v>
      </c>
      <c r="B79" s="57">
        <v>68</v>
      </c>
      <c r="C79" s="58">
        <v>543751</v>
      </c>
      <c r="D79" s="58">
        <v>246783</v>
      </c>
      <c r="E79" s="58">
        <v>21660</v>
      </c>
      <c r="F79" s="58">
        <v>197828</v>
      </c>
      <c r="G79" s="58">
        <v>15045</v>
      </c>
      <c r="H79" s="58">
        <v>12250</v>
      </c>
      <c r="I79" s="58">
        <v>296968</v>
      </c>
      <c r="J79" s="58">
        <v>20669</v>
      </c>
      <c r="K79" s="58">
        <v>178119</v>
      </c>
      <c r="L79" s="58">
        <v>80453</v>
      </c>
      <c r="M79" s="58">
        <v>17727</v>
      </c>
    </row>
    <row r="80" spans="1:14" x14ac:dyDescent="0.25">
      <c r="A80" s="57" t="s">
        <v>156</v>
      </c>
      <c r="B80" s="57">
        <v>69</v>
      </c>
      <c r="C80" s="58">
        <v>542389</v>
      </c>
      <c r="D80" s="58">
        <v>243442</v>
      </c>
      <c r="E80" s="58">
        <v>21465</v>
      </c>
      <c r="F80" s="58">
        <v>194071</v>
      </c>
      <c r="G80" s="58">
        <v>16410</v>
      </c>
      <c r="H80" s="58">
        <v>11496</v>
      </c>
      <c r="I80" s="58">
        <v>298947</v>
      </c>
      <c r="J80" s="58">
        <v>21300</v>
      </c>
      <c r="K80" s="58">
        <v>172817</v>
      </c>
      <c r="L80" s="58">
        <v>87979</v>
      </c>
      <c r="M80" s="58">
        <v>16851</v>
      </c>
    </row>
    <row r="81" spans="1:13" x14ac:dyDescent="0.25">
      <c r="A81" s="57" t="s">
        <v>158</v>
      </c>
      <c r="B81" s="57">
        <v>70</v>
      </c>
      <c r="C81" s="58">
        <v>512850</v>
      </c>
      <c r="D81" s="58">
        <v>228223</v>
      </c>
      <c r="E81" s="58">
        <v>19711</v>
      </c>
      <c r="F81" s="58">
        <v>181331</v>
      </c>
      <c r="G81" s="58">
        <v>17078</v>
      </c>
      <c r="H81" s="58">
        <v>10103</v>
      </c>
      <c r="I81" s="58">
        <v>284627</v>
      </c>
      <c r="J81" s="58">
        <v>20725</v>
      </c>
      <c r="K81" s="58">
        <v>157320</v>
      </c>
      <c r="L81" s="58">
        <v>91501</v>
      </c>
      <c r="M81" s="58">
        <v>15081</v>
      </c>
    </row>
    <row r="82" spans="1:13" x14ac:dyDescent="0.25">
      <c r="A82" s="57" t="s">
        <v>160</v>
      </c>
      <c r="B82" s="57">
        <v>71</v>
      </c>
      <c r="C82" s="58">
        <v>503510</v>
      </c>
      <c r="D82" s="58">
        <v>220740</v>
      </c>
      <c r="E82" s="58">
        <v>18786</v>
      </c>
      <c r="F82" s="58">
        <v>175305</v>
      </c>
      <c r="G82" s="58">
        <v>17681</v>
      </c>
      <c r="H82" s="58">
        <v>8968</v>
      </c>
      <c r="I82" s="58">
        <v>282770</v>
      </c>
      <c r="J82" s="58">
        <v>20393</v>
      </c>
      <c r="K82" s="58">
        <v>150067</v>
      </c>
      <c r="L82" s="58">
        <v>98051</v>
      </c>
      <c r="M82" s="58">
        <v>14259</v>
      </c>
    </row>
    <row r="83" spans="1:13" x14ac:dyDescent="0.25">
      <c r="A83" s="57" t="s">
        <v>162</v>
      </c>
      <c r="B83" s="57">
        <v>72</v>
      </c>
      <c r="C83" s="58">
        <v>485827</v>
      </c>
      <c r="D83" s="58">
        <v>210536</v>
      </c>
      <c r="E83" s="58">
        <v>17044</v>
      </c>
      <c r="F83" s="58">
        <v>166706</v>
      </c>
      <c r="G83" s="58">
        <v>18723</v>
      </c>
      <c r="H83" s="58">
        <v>8063</v>
      </c>
      <c r="I83" s="58">
        <v>275291</v>
      </c>
      <c r="J83" s="58">
        <v>20336</v>
      </c>
      <c r="K83" s="58">
        <v>139810</v>
      </c>
      <c r="L83" s="58">
        <v>101969</v>
      </c>
      <c r="M83" s="58">
        <v>13176</v>
      </c>
    </row>
    <row r="84" spans="1:13" x14ac:dyDescent="0.25">
      <c r="A84" s="57" t="s">
        <v>164</v>
      </c>
      <c r="B84" s="57">
        <v>73</v>
      </c>
      <c r="C84" s="58">
        <v>478270</v>
      </c>
      <c r="D84" s="58">
        <v>203880</v>
      </c>
      <c r="E84" s="58">
        <v>16475</v>
      </c>
      <c r="F84" s="58">
        <v>160268</v>
      </c>
      <c r="G84" s="58">
        <v>19859</v>
      </c>
      <c r="H84" s="58">
        <v>7278</v>
      </c>
      <c r="I84" s="58">
        <v>274390</v>
      </c>
      <c r="J84" s="58">
        <v>20831</v>
      </c>
      <c r="K84" s="58">
        <v>132098</v>
      </c>
      <c r="L84" s="58">
        <v>108853</v>
      </c>
      <c r="M84" s="58">
        <v>12608</v>
      </c>
    </row>
    <row r="85" spans="1:13" x14ac:dyDescent="0.25">
      <c r="A85" s="57" t="s">
        <v>166</v>
      </c>
      <c r="B85" s="57">
        <v>74</v>
      </c>
      <c r="C85" s="58">
        <v>464617</v>
      </c>
      <c r="D85" s="58">
        <v>194618</v>
      </c>
      <c r="E85" s="58">
        <v>16317</v>
      </c>
      <c r="F85" s="58">
        <v>151201</v>
      </c>
      <c r="G85" s="58">
        <v>20412</v>
      </c>
      <c r="H85" s="58">
        <v>6688</v>
      </c>
      <c r="I85" s="58">
        <v>269999</v>
      </c>
      <c r="J85" s="58">
        <v>20921</v>
      </c>
      <c r="K85" s="58">
        <v>123187</v>
      </c>
      <c r="L85" s="58">
        <v>113738</v>
      </c>
      <c r="M85" s="58">
        <v>12153</v>
      </c>
    </row>
    <row r="86" spans="1:13" x14ac:dyDescent="0.25">
      <c r="A86" s="57" t="s">
        <v>168</v>
      </c>
      <c r="B86" s="57">
        <v>75</v>
      </c>
      <c r="C86" s="58">
        <v>444786</v>
      </c>
      <c r="D86" s="58">
        <v>182665</v>
      </c>
      <c r="E86" s="58">
        <v>14965</v>
      </c>
      <c r="F86" s="58">
        <v>140901</v>
      </c>
      <c r="G86" s="58">
        <v>20964</v>
      </c>
      <c r="H86" s="58">
        <v>5835</v>
      </c>
      <c r="I86" s="58">
        <v>262121</v>
      </c>
      <c r="J86" s="58">
        <v>20482</v>
      </c>
      <c r="K86" s="58">
        <v>112883</v>
      </c>
      <c r="L86" s="58">
        <v>117574</v>
      </c>
      <c r="M86" s="58">
        <v>11182</v>
      </c>
    </row>
    <row r="87" spans="1:13" x14ac:dyDescent="0.25">
      <c r="A87" s="57" t="s">
        <v>170</v>
      </c>
      <c r="B87" s="57">
        <v>76</v>
      </c>
      <c r="C87" s="58">
        <v>430315</v>
      </c>
      <c r="D87" s="58">
        <v>174816</v>
      </c>
      <c r="E87" s="58">
        <v>13501</v>
      </c>
      <c r="F87" s="58">
        <v>134201</v>
      </c>
      <c r="G87" s="58">
        <v>21815</v>
      </c>
      <c r="H87" s="58">
        <v>5299</v>
      </c>
      <c r="I87" s="58">
        <v>255499</v>
      </c>
      <c r="J87" s="58">
        <v>20204</v>
      </c>
      <c r="K87" s="58">
        <v>102939</v>
      </c>
      <c r="L87" s="58">
        <v>121837</v>
      </c>
      <c r="M87" s="58">
        <v>10519</v>
      </c>
    </row>
    <row r="88" spans="1:13" x14ac:dyDescent="0.25">
      <c r="A88" s="57" t="s">
        <v>172</v>
      </c>
      <c r="B88" s="57">
        <v>77</v>
      </c>
      <c r="C88" s="58">
        <v>416470</v>
      </c>
      <c r="D88" s="58">
        <v>166327</v>
      </c>
      <c r="E88" s="58">
        <v>12428</v>
      </c>
      <c r="F88" s="58">
        <v>126476</v>
      </c>
      <c r="G88" s="58">
        <v>22792</v>
      </c>
      <c r="H88" s="58">
        <v>4631</v>
      </c>
      <c r="I88" s="58">
        <v>250143</v>
      </c>
      <c r="J88" s="58">
        <v>19443</v>
      </c>
      <c r="K88" s="58">
        <v>93792</v>
      </c>
      <c r="L88" s="58">
        <v>126804</v>
      </c>
      <c r="M88" s="58">
        <v>10104</v>
      </c>
    </row>
    <row r="89" spans="1:13" x14ac:dyDescent="0.25">
      <c r="A89" s="57" t="s">
        <v>174</v>
      </c>
      <c r="B89" s="57">
        <v>78</v>
      </c>
      <c r="C89" s="58">
        <v>414755</v>
      </c>
      <c r="D89" s="58">
        <v>163127</v>
      </c>
      <c r="E89" s="58">
        <v>11874</v>
      </c>
      <c r="F89" s="58">
        <v>122440</v>
      </c>
      <c r="G89" s="58">
        <v>24289</v>
      </c>
      <c r="H89" s="58">
        <v>4524</v>
      </c>
      <c r="I89" s="58">
        <v>251628</v>
      </c>
      <c r="J89" s="58">
        <v>19178</v>
      </c>
      <c r="K89" s="58">
        <v>87188</v>
      </c>
      <c r="L89" s="58">
        <v>135324</v>
      </c>
      <c r="M89" s="58">
        <v>9938</v>
      </c>
    </row>
    <row r="90" spans="1:13" x14ac:dyDescent="0.25">
      <c r="A90" s="57" t="s">
        <v>176</v>
      </c>
      <c r="B90" s="57">
        <v>79</v>
      </c>
      <c r="C90" s="58">
        <v>398344</v>
      </c>
      <c r="D90" s="58">
        <v>154104</v>
      </c>
      <c r="E90" s="58">
        <v>10131</v>
      </c>
      <c r="F90" s="58">
        <v>115022</v>
      </c>
      <c r="G90" s="58">
        <v>25044</v>
      </c>
      <c r="H90" s="58">
        <v>3907</v>
      </c>
      <c r="I90" s="58">
        <v>244240</v>
      </c>
      <c r="J90" s="58">
        <v>17980</v>
      </c>
      <c r="K90" s="58">
        <v>76043</v>
      </c>
      <c r="L90" s="58">
        <v>140934</v>
      </c>
      <c r="M90" s="58">
        <v>9283</v>
      </c>
    </row>
    <row r="91" spans="1:13" x14ac:dyDescent="0.25">
      <c r="A91" s="57" t="s">
        <v>178</v>
      </c>
      <c r="B91" s="57">
        <v>80</v>
      </c>
      <c r="C91" s="58">
        <v>233311</v>
      </c>
      <c r="D91" s="58">
        <v>88634</v>
      </c>
      <c r="E91" s="58">
        <v>6809</v>
      </c>
      <c r="F91" s="58">
        <v>63970</v>
      </c>
      <c r="G91" s="58">
        <v>15457</v>
      </c>
      <c r="H91" s="58">
        <v>2398</v>
      </c>
      <c r="I91" s="58">
        <v>144677</v>
      </c>
      <c r="J91" s="58">
        <v>11315</v>
      </c>
      <c r="K91" s="58">
        <v>40209</v>
      </c>
      <c r="L91" s="58">
        <v>87511</v>
      </c>
      <c r="M91" s="58">
        <v>5642</v>
      </c>
    </row>
    <row r="92" spans="1:13" x14ac:dyDescent="0.25">
      <c r="A92" s="57" t="s">
        <v>180</v>
      </c>
      <c r="B92" s="57">
        <v>81</v>
      </c>
      <c r="C92" s="58">
        <v>188552</v>
      </c>
      <c r="D92" s="58">
        <v>68962</v>
      </c>
      <c r="E92" s="58">
        <v>4365</v>
      </c>
      <c r="F92" s="58">
        <v>49497</v>
      </c>
      <c r="G92" s="58">
        <v>13420</v>
      </c>
      <c r="H92" s="58">
        <v>1680</v>
      </c>
      <c r="I92" s="58">
        <v>119590</v>
      </c>
      <c r="J92" s="58">
        <v>9036</v>
      </c>
      <c r="K92" s="58">
        <v>29367</v>
      </c>
      <c r="L92" s="58">
        <v>76698</v>
      </c>
      <c r="M92" s="58">
        <v>4489</v>
      </c>
    </row>
    <row r="93" spans="1:13" x14ac:dyDescent="0.25">
      <c r="A93" s="57" t="s">
        <v>182</v>
      </c>
      <c r="B93" s="57">
        <v>82</v>
      </c>
      <c r="C93" s="58">
        <v>156911</v>
      </c>
      <c r="D93" s="58">
        <v>55756</v>
      </c>
      <c r="E93" s="58">
        <v>3722</v>
      </c>
      <c r="F93" s="58">
        <v>39240</v>
      </c>
      <c r="G93" s="58">
        <v>11510</v>
      </c>
      <c r="H93" s="58">
        <v>1284</v>
      </c>
      <c r="I93" s="58">
        <v>101155</v>
      </c>
      <c r="J93" s="58">
        <v>7569</v>
      </c>
      <c r="K93" s="58">
        <v>22151</v>
      </c>
      <c r="L93" s="58">
        <v>67622</v>
      </c>
      <c r="M93" s="58">
        <v>3813</v>
      </c>
    </row>
    <row r="94" spans="1:13" x14ac:dyDescent="0.25">
      <c r="A94" s="57" t="s">
        <v>184</v>
      </c>
      <c r="B94" s="57">
        <v>83</v>
      </c>
      <c r="C94" s="58">
        <v>136360</v>
      </c>
      <c r="D94" s="58">
        <v>46967</v>
      </c>
      <c r="E94" s="58">
        <v>3063</v>
      </c>
      <c r="F94" s="58">
        <v>32095</v>
      </c>
      <c r="G94" s="58">
        <v>10800</v>
      </c>
      <c r="H94" s="58">
        <v>1009</v>
      </c>
      <c r="I94" s="58">
        <v>89393</v>
      </c>
      <c r="J94" s="58">
        <v>6931</v>
      </c>
      <c r="K94" s="58">
        <v>17338</v>
      </c>
      <c r="L94" s="58">
        <v>61895</v>
      </c>
      <c r="M94" s="58">
        <v>3229</v>
      </c>
    </row>
    <row r="95" spans="1:13" x14ac:dyDescent="0.25">
      <c r="A95" s="57" t="s">
        <v>186</v>
      </c>
      <c r="B95" s="57">
        <v>84</v>
      </c>
      <c r="C95" s="58">
        <v>155471</v>
      </c>
      <c r="D95" s="58">
        <v>51959</v>
      </c>
      <c r="E95" s="58">
        <v>3401</v>
      </c>
      <c r="F95" s="58">
        <v>34543</v>
      </c>
      <c r="G95" s="58">
        <v>12972</v>
      </c>
      <c r="H95" s="58">
        <v>1043</v>
      </c>
      <c r="I95" s="58">
        <v>103512</v>
      </c>
      <c r="J95" s="58">
        <v>8171</v>
      </c>
      <c r="K95" s="58">
        <v>17632</v>
      </c>
      <c r="L95" s="58">
        <v>74115</v>
      </c>
      <c r="M95" s="58">
        <v>3594</v>
      </c>
    </row>
    <row r="96" spans="1:13" x14ac:dyDescent="0.25">
      <c r="A96" s="57" t="s">
        <v>188</v>
      </c>
      <c r="B96" s="57">
        <v>85</v>
      </c>
      <c r="C96" s="58">
        <v>215778</v>
      </c>
      <c r="D96" s="58">
        <v>69156</v>
      </c>
      <c r="E96" s="58">
        <v>4526</v>
      </c>
      <c r="F96" s="58">
        <v>44360</v>
      </c>
      <c r="G96" s="58">
        <v>18954</v>
      </c>
      <c r="H96" s="58">
        <v>1316</v>
      </c>
      <c r="I96" s="58">
        <v>146622</v>
      </c>
      <c r="J96" s="58">
        <v>11087</v>
      </c>
      <c r="K96" s="58">
        <v>22922</v>
      </c>
      <c r="L96" s="58">
        <v>107758</v>
      </c>
      <c r="M96" s="58">
        <v>4855</v>
      </c>
    </row>
    <row r="97" spans="1:13" x14ac:dyDescent="0.25">
      <c r="A97" s="57" t="s">
        <v>190</v>
      </c>
      <c r="B97" s="57">
        <v>86</v>
      </c>
      <c r="C97" s="58">
        <v>193049</v>
      </c>
      <c r="D97" s="58">
        <v>60545</v>
      </c>
      <c r="E97" s="58">
        <v>3933</v>
      </c>
      <c r="F97" s="58">
        <v>36792</v>
      </c>
      <c r="G97" s="58">
        <v>18685</v>
      </c>
      <c r="H97" s="58">
        <v>1135</v>
      </c>
      <c r="I97" s="58">
        <v>132504</v>
      </c>
      <c r="J97" s="58">
        <v>10119</v>
      </c>
      <c r="K97" s="58">
        <v>18035</v>
      </c>
      <c r="L97" s="58">
        <v>100104</v>
      </c>
      <c r="M97" s="58">
        <v>4246</v>
      </c>
    </row>
    <row r="98" spans="1:13" x14ac:dyDescent="0.25">
      <c r="A98" s="57" t="s">
        <v>192</v>
      </c>
      <c r="B98" s="57">
        <v>87</v>
      </c>
      <c r="C98" s="58">
        <v>171765</v>
      </c>
      <c r="D98" s="58">
        <v>51376</v>
      </c>
      <c r="E98" s="58">
        <v>3423</v>
      </c>
      <c r="F98" s="58">
        <v>29444</v>
      </c>
      <c r="G98" s="58">
        <v>17609</v>
      </c>
      <c r="H98" s="58">
        <v>900</v>
      </c>
      <c r="I98" s="58">
        <v>120389</v>
      </c>
      <c r="J98" s="58">
        <v>9469</v>
      </c>
      <c r="K98" s="58">
        <v>14068</v>
      </c>
      <c r="L98" s="58">
        <v>93003</v>
      </c>
      <c r="M98" s="58">
        <v>3849</v>
      </c>
    </row>
    <row r="99" spans="1:13" x14ac:dyDescent="0.25">
      <c r="A99" s="57" t="s">
        <v>194</v>
      </c>
      <c r="B99" s="57">
        <v>88</v>
      </c>
      <c r="C99" s="58">
        <v>139788</v>
      </c>
      <c r="D99" s="58">
        <v>39997</v>
      </c>
      <c r="E99" s="58">
        <v>2690</v>
      </c>
      <c r="F99" s="58">
        <v>21667</v>
      </c>
      <c r="G99" s="58">
        <v>14911</v>
      </c>
      <c r="H99" s="58">
        <v>729</v>
      </c>
      <c r="I99" s="58">
        <v>99791</v>
      </c>
      <c r="J99" s="58">
        <v>8052</v>
      </c>
      <c r="K99" s="58">
        <v>9869</v>
      </c>
      <c r="L99" s="58">
        <v>78750</v>
      </c>
      <c r="M99" s="58">
        <v>3120</v>
      </c>
    </row>
    <row r="100" spans="1:13" x14ac:dyDescent="0.25">
      <c r="A100" s="57" t="s">
        <v>196</v>
      </c>
      <c r="B100" s="57">
        <v>89</v>
      </c>
      <c r="C100" s="58">
        <v>123685</v>
      </c>
      <c r="D100" s="58">
        <v>33662</v>
      </c>
      <c r="E100" s="58">
        <v>2318</v>
      </c>
      <c r="F100" s="58">
        <v>17150</v>
      </c>
      <c r="G100" s="58">
        <v>13628</v>
      </c>
      <c r="H100" s="58">
        <v>566</v>
      </c>
      <c r="I100" s="58">
        <v>90023</v>
      </c>
      <c r="J100" s="58">
        <v>7274</v>
      </c>
      <c r="K100" s="58">
        <v>7467</v>
      </c>
      <c r="L100" s="58">
        <v>72591</v>
      </c>
      <c r="M100" s="58">
        <v>2691</v>
      </c>
    </row>
    <row r="101" spans="1:13" x14ac:dyDescent="0.25">
      <c r="A101" s="57" t="s">
        <v>198</v>
      </c>
      <c r="B101" s="57">
        <v>90</v>
      </c>
      <c r="C101" s="58">
        <v>101091</v>
      </c>
      <c r="D101" s="58">
        <v>26045</v>
      </c>
      <c r="E101" s="58">
        <v>1690</v>
      </c>
      <c r="F101" s="58">
        <v>12340</v>
      </c>
      <c r="G101" s="58">
        <v>11618</v>
      </c>
      <c r="H101" s="58">
        <v>397</v>
      </c>
      <c r="I101" s="58">
        <v>75046</v>
      </c>
      <c r="J101" s="58">
        <v>6179</v>
      </c>
      <c r="K101" s="58">
        <v>4994</v>
      </c>
      <c r="L101" s="58">
        <v>61664</v>
      </c>
      <c r="M101" s="58">
        <v>2209</v>
      </c>
    </row>
    <row r="102" spans="1:13" x14ac:dyDescent="0.25">
      <c r="A102" s="57" t="s">
        <v>200</v>
      </c>
      <c r="B102" s="57">
        <v>91</v>
      </c>
      <c r="C102" s="58">
        <v>82782</v>
      </c>
      <c r="D102" s="58">
        <v>20166</v>
      </c>
      <c r="E102" s="58">
        <v>1388</v>
      </c>
      <c r="F102" s="58">
        <v>8710</v>
      </c>
      <c r="G102" s="58">
        <v>9803</v>
      </c>
      <c r="H102" s="58">
        <v>265</v>
      </c>
      <c r="I102" s="58">
        <v>62616</v>
      </c>
      <c r="J102" s="58">
        <v>5446</v>
      </c>
      <c r="K102" s="58">
        <v>3454</v>
      </c>
      <c r="L102" s="58">
        <v>51890</v>
      </c>
      <c r="M102" s="58">
        <v>1826</v>
      </c>
    </row>
    <row r="103" spans="1:13" x14ac:dyDescent="0.25">
      <c r="A103" s="57" t="s">
        <v>202</v>
      </c>
      <c r="B103" s="57">
        <v>92</v>
      </c>
      <c r="C103" s="58">
        <v>63724</v>
      </c>
      <c r="D103" s="58">
        <v>14821</v>
      </c>
      <c r="E103" s="58">
        <v>1029</v>
      </c>
      <c r="F103" s="58">
        <v>5872</v>
      </c>
      <c r="G103" s="58">
        <v>7723</v>
      </c>
      <c r="H103" s="58">
        <v>197</v>
      </c>
      <c r="I103" s="58">
        <v>48903</v>
      </c>
      <c r="J103" s="58">
        <v>4410</v>
      </c>
      <c r="K103" s="58">
        <v>2335</v>
      </c>
      <c r="L103" s="58">
        <v>40818</v>
      </c>
      <c r="M103" s="58">
        <v>1340</v>
      </c>
    </row>
    <row r="104" spans="1:13" x14ac:dyDescent="0.25">
      <c r="A104" s="57" t="s">
        <v>204</v>
      </c>
      <c r="B104" s="57">
        <v>93</v>
      </c>
      <c r="C104" s="58">
        <v>49991</v>
      </c>
      <c r="D104" s="58">
        <v>10909</v>
      </c>
      <c r="E104" s="58">
        <v>775</v>
      </c>
      <c r="F104" s="58">
        <v>3989</v>
      </c>
      <c r="G104" s="58">
        <v>5990</v>
      </c>
      <c r="H104" s="58">
        <v>155</v>
      </c>
      <c r="I104" s="58">
        <v>39082</v>
      </c>
      <c r="J104" s="58">
        <v>3780</v>
      </c>
      <c r="K104" s="58">
        <v>1501</v>
      </c>
      <c r="L104" s="58">
        <v>32779</v>
      </c>
      <c r="M104" s="58">
        <v>1022</v>
      </c>
    </row>
    <row r="105" spans="1:13" x14ac:dyDescent="0.25">
      <c r="A105" s="57" t="s">
        <v>206</v>
      </c>
      <c r="B105" s="57">
        <v>94</v>
      </c>
      <c r="C105" s="58">
        <v>37867</v>
      </c>
      <c r="D105" s="58">
        <v>7963</v>
      </c>
      <c r="E105" s="58">
        <v>581</v>
      </c>
      <c r="F105" s="58">
        <v>2642</v>
      </c>
      <c r="G105" s="58">
        <v>4640</v>
      </c>
      <c r="H105" s="58">
        <v>100</v>
      </c>
      <c r="I105" s="58">
        <v>29904</v>
      </c>
      <c r="J105" s="58">
        <v>2994</v>
      </c>
      <c r="K105" s="58">
        <v>986</v>
      </c>
      <c r="L105" s="58">
        <v>25174</v>
      </c>
      <c r="M105" s="58">
        <v>750</v>
      </c>
    </row>
    <row r="106" spans="1:13" x14ac:dyDescent="0.25">
      <c r="A106" s="57" t="s">
        <v>208</v>
      </c>
      <c r="B106" s="57">
        <v>95</v>
      </c>
      <c r="C106" s="58">
        <v>27901</v>
      </c>
      <c r="D106" s="58">
        <v>5628</v>
      </c>
      <c r="E106" s="58">
        <v>522</v>
      </c>
      <c r="F106" s="58">
        <v>1607</v>
      </c>
      <c r="G106" s="58">
        <v>3444</v>
      </c>
      <c r="H106" s="58">
        <v>55</v>
      </c>
      <c r="I106" s="58">
        <v>22273</v>
      </c>
      <c r="J106" s="58">
        <v>2243</v>
      </c>
      <c r="K106" s="58">
        <v>630</v>
      </c>
      <c r="L106" s="58">
        <v>18858</v>
      </c>
      <c r="M106" s="58">
        <v>542</v>
      </c>
    </row>
    <row r="107" spans="1:13" x14ac:dyDescent="0.25">
      <c r="A107" s="57" t="s">
        <v>210</v>
      </c>
      <c r="B107" s="57">
        <v>96</v>
      </c>
      <c r="C107" s="58">
        <v>20445</v>
      </c>
      <c r="D107" s="58">
        <v>3717</v>
      </c>
      <c r="E107" s="58">
        <v>390</v>
      </c>
      <c r="F107" s="58">
        <v>883</v>
      </c>
      <c r="G107" s="58">
        <v>2400</v>
      </c>
      <c r="H107" s="58">
        <v>44</v>
      </c>
      <c r="I107" s="58">
        <v>16728</v>
      </c>
      <c r="J107" s="58">
        <v>1866</v>
      </c>
      <c r="K107" s="58">
        <v>405</v>
      </c>
      <c r="L107" s="58">
        <v>14080</v>
      </c>
      <c r="M107" s="58">
        <v>377</v>
      </c>
    </row>
    <row r="108" spans="1:13" x14ac:dyDescent="0.25">
      <c r="A108" s="57" t="s">
        <v>212</v>
      </c>
      <c r="B108" s="57">
        <v>97</v>
      </c>
      <c r="C108" s="58">
        <v>14473</v>
      </c>
      <c r="D108" s="58">
        <v>2597</v>
      </c>
      <c r="E108" s="58">
        <v>293</v>
      </c>
      <c r="F108" s="58">
        <v>544</v>
      </c>
      <c r="G108" s="58">
        <v>1729</v>
      </c>
      <c r="H108" s="58">
        <v>31</v>
      </c>
      <c r="I108" s="58">
        <v>11876</v>
      </c>
      <c r="J108" s="58">
        <v>1297</v>
      </c>
      <c r="K108" s="58">
        <v>282</v>
      </c>
      <c r="L108" s="58">
        <v>10025</v>
      </c>
      <c r="M108" s="58">
        <v>272</v>
      </c>
    </row>
    <row r="109" spans="1:13" x14ac:dyDescent="0.25">
      <c r="A109" s="57" t="s">
        <v>214</v>
      </c>
      <c r="B109" s="57">
        <v>98</v>
      </c>
      <c r="C109" s="58">
        <v>10388</v>
      </c>
      <c r="D109" s="58">
        <v>1904</v>
      </c>
      <c r="E109" s="58">
        <v>306</v>
      </c>
      <c r="F109" s="58">
        <v>386</v>
      </c>
      <c r="G109" s="58">
        <v>1191</v>
      </c>
      <c r="H109" s="58">
        <v>21</v>
      </c>
      <c r="I109" s="58">
        <v>8484</v>
      </c>
      <c r="J109" s="58">
        <v>996</v>
      </c>
      <c r="K109" s="58">
        <v>236</v>
      </c>
      <c r="L109" s="58">
        <v>7047</v>
      </c>
      <c r="M109" s="58">
        <v>205</v>
      </c>
    </row>
    <row r="110" spans="1:13" x14ac:dyDescent="0.25">
      <c r="A110" s="57" t="s">
        <v>216</v>
      </c>
      <c r="B110" s="57">
        <v>99</v>
      </c>
      <c r="C110" s="58">
        <v>6396</v>
      </c>
      <c r="D110" s="58">
        <v>1156</v>
      </c>
      <c r="E110" s="58">
        <v>219</v>
      </c>
      <c r="F110" s="58">
        <v>168</v>
      </c>
      <c r="G110" s="58">
        <v>750</v>
      </c>
      <c r="H110" s="58">
        <v>19</v>
      </c>
      <c r="I110" s="58">
        <v>5240</v>
      </c>
      <c r="J110" s="58">
        <v>704</v>
      </c>
      <c r="K110" s="58">
        <v>117</v>
      </c>
      <c r="L110" s="58">
        <v>4290</v>
      </c>
      <c r="M110" s="58">
        <v>129</v>
      </c>
    </row>
    <row r="111" spans="1:13" x14ac:dyDescent="0.25">
      <c r="A111" s="57" t="s">
        <v>218</v>
      </c>
      <c r="B111" s="57">
        <v>100</v>
      </c>
      <c r="C111" s="58">
        <v>3369</v>
      </c>
      <c r="D111" s="58">
        <v>441</v>
      </c>
      <c r="E111" s="58">
        <v>38</v>
      </c>
      <c r="F111" s="58">
        <v>57</v>
      </c>
      <c r="G111" s="58">
        <v>340</v>
      </c>
      <c r="H111" s="58">
        <v>6</v>
      </c>
      <c r="I111" s="58">
        <v>2928</v>
      </c>
      <c r="J111" s="58">
        <v>337</v>
      </c>
      <c r="K111" s="58">
        <v>24</v>
      </c>
      <c r="L111" s="58">
        <v>2509</v>
      </c>
      <c r="M111" s="58">
        <v>58</v>
      </c>
    </row>
    <row r="112" spans="1:13" x14ac:dyDescent="0.25">
      <c r="A112" s="57" t="s">
        <v>220</v>
      </c>
      <c r="B112" s="57">
        <v>101</v>
      </c>
      <c r="C112" s="58">
        <v>2046</v>
      </c>
      <c r="D112" s="58">
        <v>247</v>
      </c>
      <c r="E112" s="58">
        <v>15</v>
      </c>
      <c r="F112" s="58">
        <v>19</v>
      </c>
      <c r="G112" s="58">
        <v>212</v>
      </c>
      <c r="H112" s="58">
        <v>1</v>
      </c>
      <c r="I112" s="58">
        <v>1799</v>
      </c>
      <c r="J112" s="58">
        <v>228</v>
      </c>
      <c r="K112" s="58">
        <v>18</v>
      </c>
      <c r="L112" s="58">
        <v>1520</v>
      </c>
      <c r="M112" s="58">
        <v>33</v>
      </c>
    </row>
    <row r="113" spans="1:13" x14ac:dyDescent="0.25">
      <c r="A113" s="57" t="s">
        <v>222</v>
      </c>
      <c r="B113" s="57">
        <v>102</v>
      </c>
      <c r="C113" s="58">
        <v>1173</v>
      </c>
      <c r="D113" s="58">
        <v>124</v>
      </c>
      <c r="E113" s="58">
        <v>13</v>
      </c>
      <c r="F113" s="58">
        <v>9</v>
      </c>
      <c r="G113" s="58">
        <v>101</v>
      </c>
      <c r="H113" s="58">
        <v>1</v>
      </c>
      <c r="I113" s="58">
        <v>1049</v>
      </c>
      <c r="J113" s="58">
        <v>147</v>
      </c>
      <c r="K113" s="58">
        <v>1</v>
      </c>
      <c r="L113" s="58">
        <v>885</v>
      </c>
      <c r="M113" s="58">
        <v>16</v>
      </c>
    </row>
    <row r="114" spans="1:13" x14ac:dyDescent="0.25">
      <c r="A114" s="57" t="s">
        <v>224</v>
      </c>
      <c r="B114" s="57">
        <v>103</v>
      </c>
      <c r="C114" s="58">
        <v>652</v>
      </c>
      <c r="D114" s="58">
        <v>86</v>
      </c>
      <c r="E114" s="58">
        <v>8</v>
      </c>
      <c r="F114" s="58">
        <v>4</v>
      </c>
      <c r="G114" s="58">
        <v>73</v>
      </c>
      <c r="H114" s="58">
        <v>1</v>
      </c>
      <c r="I114" s="58">
        <v>566</v>
      </c>
      <c r="J114" s="58">
        <v>72</v>
      </c>
      <c r="K114" s="58">
        <v>30</v>
      </c>
      <c r="L114" s="58">
        <v>461</v>
      </c>
      <c r="M114" s="58">
        <v>3</v>
      </c>
    </row>
    <row r="115" spans="1:13" x14ac:dyDescent="0.25">
      <c r="A115" s="57" t="s">
        <v>226</v>
      </c>
      <c r="B115" s="57">
        <v>104</v>
      </c>
      <c r="C115" s="58">
        <v>374</v>
      </c>
      <c r="D115" s="58">
        <v>21</v>
      </c>
      <c r="E115" s="58">
        <v>2</v>
      </c>
      <c r="F115" s="58">
        <v>3</v>
      </c>
      <c r="G115" s="58">
        <v>16</v>
      </c>
      <c r="H115" s="58">
        <v>0</v>
      </c>
      <c r="I115" s="58">
        <v>353</v>
      </c>
      <c r="J115" s="58">
        <v>39</v>
      </c>
      <c r="K115" s="58">
        <v>13</v>
      </c>
      <c r="L115" s="58">
        <v>296</v>
      </c>
      <c r="M115" s="58">
        <v>5</v>
      </c>
    </row>
    <row r="116" spans="1:13" x14ac:dyDescent="0.25">
      <c r="A116" s="57" t="s">
        <v>244</v>
      </c>
      <c r="B116" s="57" t="s">
        <v>245</v>
      </c>
      <c r="C116" s="58">
        <v>463</v>
      </c>
      <c r="D116" s="58">
        <v>62</v>
      </c>
      <c r="E116" s="58">
        <v>15</v>
      </c>
      <c r="F116" s="58">
        <v>6</v>
      </c>
      <c r="G116" s="58">
        <v>40</v>
      </c>
      <c r="H116" s="58">
        <v>1</v>
      </c>
      <c r="I116" s="58">
        <v>401</v>
      </c>
      <c r="J116" s="58">
        <v>56</v>
      </c>
      <c r="K116" s="58">
        <v>7</v>
      </c>
      <c r="L116" s="58">
        <v>336</v>
      </c>
      <c r="M116" s="58">
        <v>2</v>
      </c>
    </row>
    <row r="117" spans="1:13" x14ac:dyDescent="0.25"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13" x14ac:dyDescent="0.25">
      <c r="A118" s="243" t="s">
        <v>246</v>
      </c>
      <c r="B118" s="243"/>
      <c r="C118" s="58">
        <v>58748743</v>
      </c>
      <c r="D118" s="58">
        <v>28533417</v>
      </c>
      <c r="E118" s="58">
        <v>14322431</v>
      </c>
      <c r="F118" s="58">
        <v>12299235</v>
      </c>
      <c r="G118" s="58">
        <v>615810</v>
      </c>
      <c r="H118" s="58">
        <v>1295941</v>
      </c>
      <c r="I118" s="58">
        <v>30215326</v>
      </c>
      <c r="J118" s="58">
        <v>13010347</v>
      </c>
      <c r="K118" s="58">
        <v>12179393</v>
      </c>
      <c r="L118" s="58">
        <v>3240238</v>
      </c>
      <c r="M118" s="58">
        <v>1785348</v>
      </c>
    </row>
    <row r="119" spans="1:13" x14ac:dyDescent="0.25">
      <c r="A119" s="59"/>
      <c r="B119" s="59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</row>
    <row r="120" spans="1:13" x14ac:dyDescent="0.25">
      <c r="A120" s="243" t="s">
        <v>247</v>
      </c>
      <c r="B120" s="243"/>
      <c r="C120" s="58">
        <v>15014651</v>
      </c>
      <c r="D120" s="58">
        <v>7681494</v>
      </c>
      <c r="E120" s="58">
        <v>7681030</v>
      </c>
      <c r="F120" s="58">
        <v>464</v>
      </c>
      <c r="G120" s="58">
        <v>0</v>
      </c>
      <c r="H120" s="58">
        <v>0</v>
      </c>
      <c r="I120" s="58">
        <v>7333157</v>
      </c>
      <c r="J120" s="58">
        <v>7327922</v>
      </c>
      <c r="K120" s="58">
        <v>5157</v>
      </c>
      <c r="L120" s="58">
        <v>40</v>
      </c>
      <c r="M120" s="58">
        <v>38</v>
      </c>
    </row>
    <row r="121" spans="1:13" x14ac:dyDescent="0.25">
      <c r="A121" s="243" t="s">
        <v>248</v>
      </c>
      <c r="B121" s="243"/>
      <c r="C121" s="58">
        <v>31613345</v>
      </c>
      <c r="D121" s="58">
        <v>15738847</v>
      </c>
      <c r="E121" s="58">
        <v>6221640</v>
      </c>
      <c r="F121" s="58">
        <v>8366983</v>
      </c>
      <c r="G121" s="58">
        <v>92753</v>
      </c>
      <c r="H121" s="58">
        <v>1057471</v>
      </c>
      <c r="I121" s="58">
        <v>15874498</v>
      </c>
      <c r="J121" s="58">
        <v>5170535</v>
      </c>
      <c r="K121" s="58">
        <v>8906700</v>
      </c>
      <c r="L121" s="58">
        <v>390505</v>
      </c>
      <c r="M121" s="58">
        <v>1406758</v>
      </c>
    </row>
    <row r="122" spans="1:13" x14ac:dyDescent="0.25">
      <c r="A122" s="243" t="s">
        <v>249</v>
      </c>
      <c r="B122" s="243"/>
      <c r="C122" s="58">
        <v>12120747</v>
      </c>
      <c r="D122" s="58">
        <v>5113076</v>
      </c>
      <c r="E122" s="58">
        <v>419761</v>
      </c>
      <c r="F122" s="58">
        <v>3931788</v>
      </c>
      <c r="G122" s="58">
        <v>523057</v>
      </c>
      <c r="H122" s="58">
        <v>238470</v>
      </c>
      <c r="I122" s="58">
        <v>7007671</v>
      </c>
      <c r="J122" s="58">
        <v>511890</v>
      </c>
      <c r="K122" s="58">
        <v>3267536</v>
      </c>
      <c r="L122" s="58">
        <v>2849693</v>
      </c>
      <c r="M122" s="58">
        <v>378552</v>
      </c>
    </row>
    <row r="123" spans="1:13" x14ac:dyDescent="0.25">
      <c r="A123" s="59"/>
      <c r="B123" s="59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</row>
    <row r="124" spans="1:13" x14ac:dyDescent="0.25">
      <c r="A124" s="243" t="s">
        <v>250</v>
      </c>
      <c r="B124" s="243"/>
      <c r="C124" s="58">
        <v>11076023</v>
      </c>
      <c r="D124" s="58">
        <v>5669666</v>
      </c>
      <c r="E124" s="58">
        <v>5669666</v>
      </c>
      <c r="F124" s="58">
        <v>0</v>
      </c>
      <c r="G124" s="58">
        <v>0</v>
      </c>
      <c r="H124" s="58">
        <v>0</v>
      </c>
      <c r="I124" s="58">
        <v>5406357</v>
      </c>
      <c r="J124" s="58">
        <v>5406354</v>
      </c>
      <c r="K124" s="58">
        <v>3</v>
      </c>
      <c r="L124" s="58">
        <v>0</v>
      </c>
      <c r="M124" s="58">
        <v>0</v>
      </c>
    </row>
    <row r="125" spans="1:13" x14ac:dyDescent="0.25">
      <c r="A125" s="243" t="s">
        <v>251</v>
      </c>
      <c r="B125" s="243"/>
      <c r="C125" s="58">
        <v>24639615</v>
      </c>
      <c r="D125" s="58">
        <v>12323935</v>
      </c>
      <c r="E125" s="58">
        <v>7605563</v>
      </c>
      <c r="F125" s="58">
        <v>4250402</v>
      </c>
      <c r="G125" s="58">
        <v>17647</v>
      </c>
      <c r="H125" s="58">
        <v>450323</v>
      </c>
      <c r="I125" s="58">
        <v>12315680</v>
      </c>
      <c r="J125" s="58">
        <v>6589751</v>
      </c>
      <c r="K125" s="58">
        <v>4992765</v>
      </c>
      <c r="L125" s="58">
        <v>76418</v>
      </c>
      <c r="M125" s="58">
        <v>656746</v>
      </c>
    </row>
    <row r="126" spans="1:13" x14ac:dyDescent="0.25">
      <c r="A126" s="243" t="s">
        <v>252</v>
      </c>
      <c r="B126" s="243"/>
      <c r="C126" s="58">
        <v>18790630</v>
      </c>
      <c r="D126" s="58">
        <v>9035876</v>
      </c>
      <c r="E126" s="58">
        <v>938769</v>
      </c>
      <c r="F126" s="58">
        <v>7003796</v>
      </c>
      <c r="G126" s="58">
        <v>285243</v>
      </c>
      <c r="H126" s="58">
        <v>808068</v>
      </c>
      <c r="I126" s="58">
        <v>9754754</v>
      </c>
      <c r="J126" s="58">
        <v>797138</v>
      </c>
      <c r="K126" s="58">
        <v>6499689</v>
      </c>
      <c r="L126" s="58">
        <v>1428668</v>
      </c>
      <c r="M126" s="58">
        <v>1029259</v>
      </c>
    </row>
    <row r="127" spans="1:13" x14ac:dyDescent="0.25">
      <c r="A127" s="243" t="s">
        <v>253</v>
      </c>
      <c r="B127" s="243"/>
      <c r="C127" s="58">
        <v>4242475</v>
      </c>
      <c r="D127" s="58">
        <v>1503940</v>
      </c>
      <c r="E127" s="58">
        <v>108433</v>
      </c>
      <c r="F127" s="58">
        <v>1045037</v>
      </c>
      <c r="G127" s="58">
        <v>312920</v>
      </c>
      <c r="H127" s="58">
        <v>37550</v>
      </c>
      <c r="I127" s="58">
        <v>2738535</v>
      </c>
      <c r="J127" s="58">
        <v>217104</v>
      </c>
      <c r="K127" s="58">
        <v>686936</v>
      </c>
      <c r="L127" s="58">
        <v>1735152</v>
      </c>
      <c r="M127" s="58">
        <v>99343</v>
      </c>
    </row>
    <row r="128" spans="1:13" x14ac:dyDescent="0.25">
      <c r="A128" s="59"/>
      <c r="B128" s="59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</row>
    <row r="129" spans="1:13" x14ac:dyDescent="0.25">
      <c r="A129" s="243" t="s">
        <v>254</v>
      </c>
      <c r="B129" s="243"/>
      <c r="C129" s="58">
        <v>34319989</v>
      </c>
      <c r="D129" s="58">
        <v>17038409</v>
      </c>
      <c r="E129" s="58">
        <v>6335161</v>
      </c>
      <c r="F129" s="58">
        <v>9413933</v>
      </c>
      <c r="G129" s="58">
        <v>138702</v>
      </c>
      <c r="H129" s="58">
        <v>1150613</v>
      </c>
      <c r="I129" s="58">
        <v>17281580</v>
      </c>
      <c r="J129" s="58">
        <v>5261608</v>
      </c>
      <c r="K129" s="58">
        <v>9875872</v>
      </c>
      <c r="L129" s="58">
        <v>618466</v>
      </c>
      <c r="M129" s="58">
        <v>1525634</v>
      </c>
    </row>
    <row r="130" spans="1:13" x14ac:dyDescent="0.25">
      <c r="A130" s="243" t="s">
        <v>255</v>
      </c>
      <c r="B130" s="243"/>
      <c r="C130" s="58">
        <v>9414103</v>
      </c>
      <c r="D130" s="58">
        <v>3813514</v>
      </c>
      <c r="E130" s="58">
        <v>306240</v>
      </c>
      <c r="F130" s="58">
        <v>2884838</v>
      </c>
      <c r="G130" s="58">
        <v>477108</v>
      </c>
      <c r="H130" s="58">
        <v>145328</v>
      </c>
      <c r="I130" s="58">
        <v>5600589</v>
      </c>
      <c r="J130" s="58">
        <v>420817</v>
      </c>
      <c r="K130" s="58">
        <v>2298364</v>
      </c>
      <c r="L130" s="58">
        <v>2621732</v>
      </c>
      <c r="M130" s="58">
        <v>259676</v>
      </c>
    </row>
    <row r="131" spans="1:13" x14ac:dyDescent="0.25">
      <c r="A131" s="60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</sheetData>
  <mergeCells count="10">
    <mergeCell ref="A130:B130"/>
    <mergeCell ref="A129:B129"/>
    <mergeCell ref="A118:B118"/>
    <mergeCell ref="A120:B120"/>
    <mergeCell ref="A121:B121"/>
    <mergeCell ref="A127:B127"/>
    <mergeCell ref="A122:B122"/>
    <mergeCell ref="A124:B124"/>
    <mergeCell ref="A125:B125"/>
    <mergeCell ref="A126:B126"/>
  </mergeCells>
  <phoneticPr fontId="3" type="noConversion"/>
  <hyperlinks>
    <hyperlink ref="A1" location="Matières!A1" display="&lt;&lt;&lt;&lt;&lt; retour" xr:uid="{7AFEF8A0-3FAC-4774-BE0A-C1F686954EA2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31"/>
  <sheetViews>
    <sheetView zoomScaleNormal="75" zoomScaleSheetLayoutView="50" workbookViewId="0">
      <pane xSplit="2" ySplit="9" topLeftCell="C80" activePane="bottomRight" state="frozen"/>
      <selection pane="topRight" activeCell="C1" sqref="C1"/>
      <selection pane="bottomLeft" activeCell="A10" sqref="A10"/>
      <selection pane="bottomRight" activeCell="B11" sqref="B11:B115"/>
    </sheetView>
  </sheetViews>
  <sheetFormatPr baseColWidth="10" defaultColWidth="14" defaultRowHeight="12.5" x14ac:dyDescent="0.25"/>
  <cols>
    <col min="1" max="1" width="11" style="90" customWidth="1"/>
    <col min="2" max="2" width="8.7265625" style="90" customWidth="1"/>
    <col min="3" max="6" width="11.26953125" style="63" customWidth="1"/>
    <col min="7" max="7" width="8.54296875" style="63" customWidth="1"/>
    <col min="8" max="8" width="10.1796875" style="63" customWidth="1"/>
    <col min="9" max="11" width="11.26953125" style="63" customWidth="1"/>
    <col min="12" max="13" width="10.1796875" style="63" customWidth="1"/>
    <col min="14" max="16384" width="14" style="63"/>
  </cols>
  <sheetData>
    <row r="1" spans="1:13" x14ac:dyDescent="0.25">
      <c r="A1" s="95" t="s">
        <v>258</v>
      </c>
      <c r="B1" s="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62" t="s">
        <v>256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x14ac:dyDescent="0.25">
      <c r="A3" s="62" t="s">
        <v>232</v>
      </c>
    </row>
    <row r="4" spans="1:13" x14ac:dyDescent="0.25">
      <c r="A4" s="64"/>
      <c r="B4" s="65"/>
      <c r="C4" s="66"/>
      <c r="D4" s="67"/>
      <c r="E4" s="67"/>
      <c r="F4" s="67"/>
      <c r="G4" s="67"/>
      <c r="H4" s="68"/>
      <c r="I4" s="69"/>
      <c r="J4" s="67"/>
      <c r="K4" s="67"/>
      <c r="L4" s="67"/>
      <c r="M4" s="68"/>
    </row>
    <row r="5" spans="1:13" x14ac:dyDescent="0.25">
      <c r="A5" s="70" t="s">
        <v>6</v>
      </c>
      <c r="B5" s="71" t="s">
        <v>5</v>
      </c>
      <c r="C5" s="72" t="s">
        <v>233</v>
      </c>
      <c r="D5" s="73" t="s">
        <v>3</v>
      </c>
      <c r="E5" s="73"/>
      <c r="F5" s="73"/>
      <c r="G5" s="73"/>
      <c r="H5" s="74"/>
      <c r="I5" s="75" t="s">
        <v>4</v>
      </c>
      <c r="J5" s="73"/>
      <c r="K5" s="73"/>
      <c r="L5" s="73"/>
      <c r="M5" s="74"/>
    </row>
    <row r="6" spans="1:13" x14ac:dyDescent="0.25">
      <c r="A6" s="70" t="s">
        <v>8</v>
      </c>
      <c r="B6" s="71" t="s">
        <v>234</v>
      </c>
      <c r="C6" s="72" t="s">
        <v>235</v>
      </c>
      <c r="D6" s="76"/>
      <c r="E6" s="76"/>
      <c r="F6" s="76"/>
      <c r="G6" s="76"/>
      <c r="H6" s="77"/>
      <c r="I6" s="78"/>
      <c r="J6" s="76"/>
      <c r="K6" s="76"/>
      <c r="L6" s="76"/>
      <c r="M6" s="77"/>
    </row>
    <row r="7" spans="1:13" x14ac:dyDescent="0.25">
      <c r="A7" s="70" t="s">
        <v>11</v>
      </c>
      <c r="B7" s="71" t="s">
        <v>9</v>
      </c>
      <c r="C7" s="72" t="s">
        <v>236</v>
      </c>
      <c r="D7" s="79"/>
      <c r="E7" s="80"/>
      <c r="F7" s="79"/>
      <c r="G7" s="80"/>
      <c r="H7" s="81"/>
      <c r="I7" s="79"/>
      <c r="J7" s="80"/>
      <c r="K7" s="79"/>
      <c r="L7" s="80"/>
      <c r="M7" s="81"/>
    </row>
    <row r="8" spans="1:13" x14ac:dyDescent="0.25">
      <c r="A8" s="70"/>
      <c r="B8" s="71" t="s">
        <v>12</v>
      </c>
      <c r="C8" s="82"/>
      <c r="D8" s="79" t="s">
        <v>13</v>
      </c>
      <c r="E8" s="72" t="s">
        <v>237</v>
      </c>
      <c r="F8" s="79" t="s">
        <v>238</v>
      </c>
      <c r="G8" s="72" t="s">
        <v>239</v>
      </c>
      <c r="H8" s="81" t="s">
        <v>240</v>
      </c>
      <c r="I8" s="79" t="s">
        <v>13</v>
      </c>
      <c r="J8" s="72" t="s">
        <v>237</v>
      </c>
      <c r="K8" s="79" t="s">
        <v>241</v>
      </c>
      <c r="L8" s="72" t="s">
        <v>242</v>
      </c>
      <c r="M8" s="81" t="s">
        <v>243</v>
      </c>
    </row>
    <row r="9" spans="1:13" x14ac:dyDescent="0.25">
      <c r="A9" s="83"/>
      <c r="B9" s="84"/>
      <c r="C9" s="85"/>
      <c r="D9" s="76"/>
      <c r="E9" s="86"/>
      <c r="F9" s="76"/>
      <c r="G9" s="86"/>
      <c r="H9" s="77"/>
      <c r="I9" s="76"/>
      <c r="J9" s="86"/>
      <c r="K9" s="76"/>
      <c r="L9" s="86"/>
      <c r="M9" s="77"/>
    </row>
    <row r="10" spans="1:13" x14ac:dyDescent="0.25">
      <c r="A10" s="87"/>
      <c r="B10" s="87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x14ac:dyDescent="0.25">
      <c r="A11" s="90" t="s">
        <v>15</v>
      </c>
      <c r="B11" s="90">
        <v>0</v>
      </c>
      <c r="C11" s="91">
        <v>771002</v>
      </c>
      <c r="D11" s="91">
        <v>395087</v>
      </c>
      <c r="E11" s="91">
        <v>395087</v>
      </c>
      <c r="F11" s="91">
        <v>0</v>
      </c>
      <c r="G11" s="91">
        <v>0</v>
      </c>
      <c r="H11" s="91">
        <v>0</v>
      </c>
      <c r="I11" s="91">
        <v>375915</v>
      </c>
      <c r="J11" s="91">
        <v>375915</v>
      </c>
      <c r="K11" s="91">
        <v>0</v>
      </c>
      <c r="L11" s="91">
        <v>0</v>
      </c>
      <c r="M11" s="91">
        <v>0</v>
      </c>
    </row>
    <row r="12" spans="1:13" x14ac:dyDescent="0.25">
      <c r="A12" s="90" t="s">
        <v>18</v>
      </c>
      <c r="B12" s="90">
        <v>1</v>
      </c>
      <c r="C12" s="91">
        <v>732370</v>
      </c>
      <c r="D12" s="91">
        <v>375571</v>
      </c>
      <c r="E12" s="91">
        <v>375571</v>
      </c>
      <c r="F12" s="91">
        <v>0</v>
      </c>
      <c r="G12" s="91">
        <v>0</v>
      </c>
      <c r="H12" s="91">
        <v>0</v>
      </c>
      <c r="I12" s="91">
        <v>356799</v>
      </c>
      <c r="J12" s="91">
        <v>356799</v>
      </c>
      <c r="K12" s="91">
        <v>0</v>
      </c>
      <c r="L12" s="91">
        <v>0</v>
      </c>
      <c r="M12" s="91">
        <v>0</v>
      </c>
    </row>
    <row r="13" spans="1:13" x14ac:dyDescent="0.25">
      <c r="A13" s="90" t="s">
        <v>20</v>
      </c>
      <c r="B13" s="90">
        <v>2</v>
      </c>
      <c r="C13" s="91">
        <v>718088</v>
      </c>
      <c r="D13" s="91">
        <v>366779</v>
      </c>
      <c r="E13" s="91">
        <v>366779</v>
      </c>
      <c r="F13" s="91">
        <v>0</v>
      </c>
      <c r="G13" s="91">
        <v>0</v>
      </c>
      <c r="H13" s="91">
        <v>0</v>
      </c>
      <c r="I13" s="91">
        <v>351309</v>
      </c>
      <c r="J13" s="91">
        <v>351309</v>
      </c>
      <c r="K13" s="91">
        <v>0</v>
      </c>
      <c r="L13" s="91">
        <v>0</v>
      </c>
      <c r="M13" s="91">
        <v>0</v>
      </c>
    </row>
    <row r="14" spans="1:13" x14ac:dyDescent="0.25">
      <c r="A14" s="90" t="s">
        <v>22</v>
      </c>
      <c r="B14" s="90">
        <v>3</v>
      </c>
      <c r="C14" s="91">
        <v>714064</v>
      </c>
      <c r="D14" s="91">
        <v>366572</v>
      </c>
      <c r="E14" s="91">
        <v>366572</v>
      </c>
      <c r="F14" s="91">
        <v>0</v>
      </c>
      <c r="G14" s="91">
        <v>0</v>
      </c>
      <c r="H14" s="91">
        <v>0</v>
      </c>
      <c r="I14" s="91">
        <v>347492</v>
      </c>
      <c r="J14" s="91">
        <v>347492</v>
      </c>
      <c r="K14" s="91">
        <v>0</v>
      </c>
      <c r="L14" s="91">
        <v>0</v>
      </c>
      <c r="M14" s="91">
        <v>0</v>
      </c>
    </row>
    <row r="15" spans="1:13" x14ac:dyDescent="0.25">
      <c r="A15" s="90" t="s">
        <v>24</v>
      </c>
      <c r="B15" s="90">
        <v>4</v>
      </c>
      <c r="C15" s="91">
        <v>721919</v>
      </c>
      <c r="D15" s="91">
        <v>369861</v>
      </c>
      <c r="E15" s="91">
        <v>369861</v>
      </c>
      <c r="F15" s="91">
        <v>0</v>
      </c>
      <c r="G15" s="91">
        <v>0</v>
      </c>
      <c r="H15" s="91">
        <v>0</v>
      </c>
      <c r="I15" s="91">
        <v>352058</v>
      </c>
      <c r="J15" s="91">
        <v>352058</v>
      </c>
      <c r="K15" s="91">
        <v>0</v>
      </c>
      <c r="L15" s="91">
        <v>0</v>
      </c>
      <c r="M15" s="91">
        <v>0</v>
      </c>
    </row>
    <row r="16" spans="1:13" x14ac:dyDescent="0.25">
      <c r="A16" s="90" t="s">
        <v>26</v>
      </c>
      <c r="B16" s="90">
        <v>5</v>
      </c>
      <c r="C16" s="91">
        <v>716590</v>
      </c>
      <c r="D16" s="91">
        <v>366930</v>
      </c>
      <c r="E16" s="91">
        <v>366930</v>
      </c>
      <c r="F16" s="91">
        <v>0</v>
      </c>
      <c r="G16" s="91">
        <v>0</v>
      </c>
      <c r="H16" s="91">
        <v>0</v>
      </c>
      <c r="I16" s="91">
        <v>349660</v>
      </c>
      <c r="J16" s="91">
        <v>349660</v>
      </c>
      <c r="K16" s="91">
        <v>0</v>
      </c>
      <c r="L16" s="91">
        <v>0</v>
      </c>
      <c r="M16" s="91">
        <v>0</v>
      </c>
    </row>
    <row r="17" spans="1:13" x14ac:dyDescent="0.25">
      <c r="A17" s="90" t="s">
        <v>28</v>
      </c>
      <c r="B17" s="90">
        <v>6</v>
      </c>
      <c r="C17" s="91">
        <v>703798</v>
      </c>
      <c r="D17" s="91">
        <v>360210</v>
      </c>
      <c r="E17" s="91">
        <v>360210</v>
      </c>
      <c r="F17" s="91">
        <v>0</v>
      </c>
      <c r="G17" s="91">
        <v>0</v>
      </c>
      <c r="H17" s="91">
        <v>0</v>
      </c>
      <c r="I17" s="91">
        <v>343588</v>
      </c>
      <c r="J17" s="91">
        <v>343588</v>
      </c>
      <c r="K17" s="91">
        <v>0</v>
      </c>
      <c r="L17" s="91">
        <v>0</v>
      </c>
      <c r="M17" s="91">
        <v>0</v>
      </c>
    </row>
    <row r="18" spans="1:13" x14ac:dyDescent="0.25">
      <c r="A18" s="90" t="s">
        <v>30</v>
      </c>
      <c r="B18" s="90">
        <v>7</v>
      </c>
      <c r="C18" s="91">
        <v>700239</v>
      </c>
      <c r="D18" s="91">
        <v>358217</v>
      </c>
      <c r="E18" s="91">
        <v>358217</v>
      </c>
      <c r="F18" s="91">
        <v>0</v>
      </c>
      <c r="G18" s="91">
        <v>0</v>
      </c>
      <c r="H18" s="91">
        <v>0</v>
      </c>
      <c r="I18" s="91">
        <v>342022</v>
      </c>
      <c r="J18" s="91">
        <v>342022</v>
      </c>
      <c r="K18" s="91">
        <v>0</v>
      </c>
      <c r="L18" s="91">
        <v>0</v>
      </c>
      <c r="M18" s="91">
        <v>0</v>
      </c>
    </row>
    <row r="19" spans="1:13" x14ac:dyDescent="0.25">
      <c r="A19" s="90" t="s">
        <v>32</v>
      </c>
      <c r="B19" s="90">
        <v>8</v>
      </c>
      <c r="C19" s="91">
        <v>733259</v>
      </c>
      <c r="D19" s="91">
        <v>375629</v>
      </c>
      <c r="E19" s="91">
        <v>375629</v>
      </c>
      <c r="F19" s="91">
        <v>0</v>
      </c>
      <c r="G19" s="91">
        <v>0</v>
      </c>
      <c r="H19" s="91">
        <v>0</v>
      </c>
      <c r="I19" s="91">
        <v>357630</v>
      </c>
      <c r="J19" s="91">
        <v>357630</v>
      </c>
      <c r="K19" s="91">
        <v>0</v>
      </c>
      <c r="L19" s="91">
        <v>0</v>
      </c>
      <c r="M19" s="91">
        <v>0</v>
      </c>
    </row>
    <row r="20" spans="1:13" x14ac:dyDescent="0.25">
      <c r="A20" s="90" t="s">
        <v>34</v>
      </c>
      <c r="B20" s="90">
        <v>9</v>
      </c>
      <c r="C20" s="91">
        <v>750440</v>
      </c>
      <c r="D20" s="91">
        <v>384506</v>
      </c>
      <c r="E20" s="91">
        <v>384506</v>
      </c>
      <c r="F20" s="91">
        <v>0</v>
      </c>
      <c r="G20" s="91">
        <v>0</v>
      </c>
      <c r="H20" s="91">
        <v>0</v>
      </c>
      <c r="I20" s="91">
        <v>365934</v>
      </c>
      <c r="J20" s="91">
        <v>365934</v>
      </c>
      <c r="K20" s="91">
        <v>0</v>
      </c>
      <c r="L20" s="91">
        <v>0</v>
      </c>
      <c r="M20" s="91">
        <v>0</v>
      </c>
    </row>
    <row r="21" spans="1:13" x14ac:dyDescent="0.25">
      <c r="A21" s="90" t="s">
        <v>36</v>
      </c>
      <c r="B21" s="90">
        <v>10</v>
      </c>
      <c r="C21" s="91">
        <v>758323</v>
      </c>
      <c r="D21" s="91">
        <v>388599</v>
      </c>
      <c r="E21" s="91">
        <v>388599</v>
      </c>
      <c r="F21" s="91">
        <v>0</v>
      </c>
      <c r="G21" s="91">
        <v>0</v>
      </c>
      <c r="H21" s="91">
        <v>0</v>
      </c>
      <c r="I21" s="91">
        <v>369724</v>
      </c>
      <c r="J21" s="91">
        <v>369724</v>
      </c>
      <c r="K21" s="91">
        <v>0</v>
      </c>
      <c r="L21" s="91">
        <v>0</v>
      </c>
      <c r="M21" s="91">
        <v>0</v>
      </c>
    </row>
    <row r="22" spans="1:13" x14ac:dyDescent="0.25">
      <c r="A22" s="90" t="s">
        <v>38</v>
      </c>
      <c r="B22" s="90">
        <v>11</v>
      </c>
      <c r="C22" s="91">
        <v>763704</v>
      </c>
      <c r="D22" s="91">
        <v>390112</v>
      </c>
      <c r="E22" s="91">
        <v>390112</v>
      </c>
      <c r="F22" s="91">
        <v>0</v>
      </c>
      <c r="G22" s="91">
        <v>0</v>
      </c>
      <c r="H22" s="91">
        <v>0</v>
      </c>
      <c r="I22" s="91">
        <v>373592</v>
      </c>
      <c r="J22" s="91">
        <v>373592</v>
      </c>
      <c r="K22" s="91">
        <v>0</v>
      </c>
      <c r="L22" s="91">
        <v>0</v>
      </c>
      <c r="M22" s="91">
        <v>0</v>
      </c>
    </row>
    <row r="23" spans="1:13" x14ac:dyDescent="0.25">
      <c r="A23" s="90" t="s">
        <v>40</v>
      </c>
      <c r="B23" s="90">
        <v>12</v>
      </c>
      <c r="C23" s="91">
        <v>767898</v>
      </c>
      <c r="D23" s="91">
        <v>392815</v>
      </c>
      <c r="E23" s="91">
        <v>392815</v>
      </c>
      <c r="F23" s="91">
        <v>0</v>
      </c>
      <c r="G23" s="91">
        <v>0</v>
      </c>
      <c r="H23" s="91">
        <v>0</v>
      </c>
      <c r="I23" s="91">
        <v>375083</v>
      </c>
      <c r="J23" s="91">
        <v>375083</v>
      </c>
      <c r="K23" s="91">
        <v>0</v>
      </c>
      <c r="L23" s="91">
        <v>0</v>
      </c>
      <c r="M23" s="91">
        <v>0</v>
      </c>
    </row>
    <row r="24" spans="1:13" x14ac:dyDescent="0.25">
      <c r="A24" s="90" t="s">
        <v>42</v>
      </c>
      <c r="B24" s="90">
        <v>13</v>
      </c>
      <c r="C24" s="91">
        <v>769884</v>
      </c>
      <c r="D24" s="91">
        <v>393464</v>
      </c>
      <c r="E24" s="91">
        <v>393464</v>
      </c>
      <c r="F24" s="91">
        <v>0</v>
      </c>
      <c r="G24" s="91">
        <v>0</v>
      </c>
      <c r="H24" s="91">
        <v>0</v>
      </c>
      <c r="I24" s="91">
        <v>376420</v>
      </c>
      <c r="J24" s="91">
        <v>376420</v>
      </c>
      <c r="K24" s="91">
        <v>0</v>
      </c>
      <c r="L24" s="91">
        <v>0</v>
      </c>
      <c r="M24" s="91">
        <v>0</v>
      </c>
    </row>
    <row r="25" spans="1:13" x14ac:dyDescent="0.25">
      <c r="A25" s="90" t="s">
        <v>44</v>
      </c>
      <c r="B25" s="90">
        <v>14</v>
      </c>
      <c r="C25" s="91">
        <v>780089</v>
      </c>
      <c r="D25" s="91">
        <v>398790</v>
      </c>
      <c r="E25" s="91">
        <v>398790</v>
      </c>
      <c r="F25" s="91">
        <v>0</v>
      </c>
      <c r="G25" s="91">
        <v>0</v>
      </c>
      <c r="H25" s="91">
        <v>0</v>
      </c>
      <c r="I25" s="91">
        <v>381299</v>
      </c>
      <c r="J25" s="91">
        <v>381297</v>
      </c>
      <c r="K25" s="91">
        <v>2</v>
      </c>
      <c r="L25" s="91">
        <v>0</v>
      </c>
      <c r="M25" s="91">
        <v>0</v>
      </c>
    </row>
    <row r="26" spans="1:13" x14ac:dyDescent="0.25">
      <c r="A26" s="90" t="s">
        <v>46</v>
      </c>
      <c r="B26" s="90">
        <v>15</v>
      </c>
      <c r="C26" s="91">
        <v>769066</v>
      </c>
      <c r="D26" s="91">
        <v>393168</v>
      </c>
      <c r="E26" s="91">
        <v>393168</v>
      </c>
      <c r="F26" s="91">
        <v>0</v>
      </c>
      <c r="G26" s="91">
        <v>0</v>
      </c>
      <c r="H26" s="91">
        <v>0</v>
      </c>
      <c r="I26" s="91">
        <v>375898</v>
      </c>
      <c r="J26" s="91">
        <v>375878</v>
      </c>
      <c r="K26" s="91">
        <v>20</v>
      </c>
      <c r="L26" s="91">
        <v>0</v>
      </c>
      <c r="M26" s="91">
        <v>0</v>
      </c>
    </row>
    <row r="27" spans="1:13" x14ac:dyDescent="0.25">
      <c r="A27" s="90" t="s">
        <v>48</v>
      </c>
      <c r="B27" s="90">
        <v>16</v>
      </c>
      <c r="C27" s="91">
        <v>765730</v>
      </c>
      <c r="D27" s="91">
        <v>390788</v>
      </c>
      <c r="E27" s="91">
        <v>390788</v>
      </c>
      <c r="F27" s="91">
        <v>0</v>
      </c>
      <c r="G27" s="91">
        <v>0</v>
      </c>
      <c r="H27" s="91">
        <v>0</v>
      </c>
      <c r="I27" s="91">
        <v>374942</v>
      </c>
      <c r="J27" s="91">
        <v>374812</v>
      </c>
      <c r="K27" s="91">
        <v>130</v>
      </c>
      <c r="L27" s="91">
        <v>0</v>
      </c>
      <c r="M27" s="91">
        <v>0</v>
      </c>
    </row>
    <row r="28" spans="1:13" x14ac:dyDescent="0.25">
      <c r="A28" s="90" t="s">
        <v>50</v>
      </c>
      <c r="B28" s="90">
        <v>17</v>
      </c>
      <c r="C28" s="91">
        <v>754567</v>
      </c>
      <c r="D28" s="91">
        <v>385373</v>
      </c>
      <c r="E28" s="91">
        <v>385368</v>
      </c>
      <c r="F28" s="91">
        <v>5</v>
      </c>
      <c r="G28" s="91">
        <v>0</v>
      </c>
      <c r="H28" s="91">
        <v>0</v>
      </c>
      <c r="I28" s="91">
        <v>369194</v>
      </c>
      <c r="J28" s="91">
        <v>368807</v>
      </c>
      <c r="K28" s="91">
        <v>385</v>
      </c>
      <c r="L28" s="91">
        <v>0</v>
      </c>
      <c r="M28" s="91">
        <v>2</v>
      </c>
    </row>
    <row r="29" spans="1:13" x14ac:dyDescent="0.25">
      <c r="A29" s="90" t="s">
        <v>52</v>
      </c>
      <c r="B29" s="90">
        <v>18</v>
      </c>
      <c r="C29" s="91">
        <v>801160</v>
      </c>
      <c r="D29" s="91">
        <v>409378</v>
      </c>
      <c r="E29" s="91">
        <v>409283</v>
      </c>
      <c r="F29" s="91">
        <v>95</v>
      </c>
      <c r="G29" s="91">
        <v>0</v>
      </c>
      <c r="H29" s="91">
        <v>0</v>
      </c>
      <c r="I29" s="91">
        <v>391782</v>
      </c>
      <c r="J29" s="91">
        <v>390419</v>
      </c>
      <c r="K29" s="91">
        <v>1340</v>
      </c>
      <c r="L29" s="91">
        <v>5</v>
      </c>
      <c r="M29" s="91">
        <v>18</v>
      </c>
    </row>
    <row r="30" spans="1:13" x14ac:dyDescent="0.25">
      <c r="A30" s="90" t="s">
        <v>54</v>
      </c>
      <c r="B30" s="90">
        <v>19</v>
      </c>
      <c r="C30" s="91">
        <v>810814</v>
      </c>
      <c r="D30" s="91">
        <v>413880</v>
      </c>
      <c r="E30" s="91">
        <v>413459</v>
      </c>
      <c r="F30" s="91">
        <v>420</v>
      </c>
      <c r="G30" s="91">
        <v>1</v>
      </c>
      <c r="H30" s="91">
        <v>0</v>
      </c>
      <c r="I30" s="91">
        <v>396934</v>
      </c>
      <c r="J30" s="91">
        <v>393204</v>
      </c>
      <c r="K30" s="91">
        <v>3682</v>
      </c>
      <c r="L30" s="91">
        <v>12</v>
      </c>
      <c r="M30" s="91">
        <v>36</v>
      </c>
    </row>
    <row r="31" spans="1:13" x14ac:dyDescent="0.25">
      <c r="A31" s="90" t="s">
        <v>56</v>
      </c>
      <c r="B31" s="90">
        <v>20</v>
      </c>
      <c r="C31" s="91">
        <v>807582</v>
      </c>
      <c r="D31" s="91">
        <v>410078</v>
      </c>
      <c r="E31" s="91">
        <v>408768</v>
      </c>
      <c r="F31" s="91">
        <v>1305</v>
      </c>
      <c r="G31" s="91">
        <v>2</v>
      </c>
      <c r="H31" s="91">
        <v>3</v>
      </c>
      <c r="I31" s="91">
        <v>397504</v>
      </c>
      <c r="J31" s="91">
        <v>389626</v>
      </c>
      <c r="K31" s="91">
        <v>7738</v>
      </c>
      <c r="L31" s="91">
        <v>35</v>
      </c>
      <c r="M31" s="91">
        <v>105</v>
      </c>
    </row>
    <row r="32" spans="1:13" x14ac:dyDescent="0.25">
      <c r="A32" s="90" t="s">
        <v>58</v>
      </c>
      <c r="B32" s="90">
        <v>21</v>
      </c>
      <c r="C32" s="91">
        <v>762252</v>
      </c>
      <c r="D32" s="91">
        <v>386068</v>
      </c>
      <c r="E32" s="91">
        <v>383003</v>
      </c>
      <c r="F32" s="91">
        <v>3006</v>
      </c>
      <c r="G32" s="91">
        <v>8</v>
      </c>
      <c r="H32" s="91">
        <v>51</v>
      </c>
      <c r="I32" s="91">
        <v>376184</v>
      </c>
      <c r="J32" s="91">
        <v>362469</v>
      </c>
      <c r="K32" s="91">
        <v>13379</v>
      </c>
      <c r="L32" s="91">
        <v>47</v>
      </c>
      <c r="M32" s="91">
        <v>289</v>
      </c>
    </row>
    <row r="33" spans="1:13" x14ac:dyDescent="0.25">
      <c r="A33" s="90" t="s">
        <v>60</v>
      </c>
      <c r="B33" s="90">
        <v>22</v>
      </c>
      <c r="C33" s="91">
        <v>736573</v>
      </c>
      <c r="D33" s="91">
        <v>371305</v>
      </c>
      <c r="E33" s="91">
        <v>364737</v>
      </c>
      <c r="F33" s="91">
        <v>6459</v>
      </c>
      <c r="G33" s="91">
        <v>11</v>
      </c>
      <c r="H33" s="91">
        <v>98</v>
      </c>
      <c r="I33" s="91">
        <v>365268</v>
      </c>
      <c r="J33" s="91">
        <v>342203</v>
      </c>
      <c r="K33" s="91">
        <v>22402</v>
      </c>
      <c r="L33" s="91">
        <v>88</v>
      </c>
      <c r="M33" s="91">
        <v>575</v>
      </c>
    </row>
    <row r="34" spans="1:13" x14ac:dyDescent="0.25">
      <c r="A34" s="90" t="s">
        <v>62</v>
      </c>
      <c r="B34" s="90">
        <v>23</v>
      </c>
      <c r="C34" s="91">
        <v>739730</v>
      </c>
      <c r="D34" s="91">
        <v>373017</v>
      </c>
      <c r="E34" s="91">
        <v>360602</v>
      </c>
      <c r="F34" s="91">
        <v>12151</v>
      </c>
      <c r="G34" s="91">
        <v>20</v>
      </c>
      <c r="H34" s="91">
        <v>244</v>
      </c>
      <c r="I34" s="91">
        <v>366713</v>
      </c>
      <c r="J34" s="91">
        <v>324564</v>
      </c>
      <c r="K34" s="91">
        <v>40917</v>
      </c>
      <c r="L34" s="91">
        <v>138</v>
      </c>
      <c r="M34" s="91">
        <v>1094</v>
      </c>
    </row>
    <row r="35" spans="1:13" x14ac:dyDescent="0.25">
      <c r="A35" s="90" t="s">
        <v>64</v>
      </c>
      <c r="B35" s="90">
        <v>24</v>
      </c>
      <c r="C35" s="91">
        <v>715328</v>
      </c>
      <c r="D35" s="91">
        <v>359729</v>
      </c>
      <c r="E35" s="91">
        <v>337881</v>
      </c>
      <c r="F35" s="91">
        <v>21372</v>
      </c>
      <c r="G35" s="91">
        <v>37</v>
      </c>
      <c r="H35" s="91">
        <v>439</v>
      </c>
      <c r="I35" s="91">
        <v>355599</v>
      </c>
      <c r="J35" s="91">
        <v>292096</v>
      </c>
      <c r="K35" s="91">
        <v>61369</v>
      </c>
      <c r="L35" s="91">
        <v>281</v>
      </c>
      <c r="M35" s="91">
        <v>1853</v>
      </c>
    </row>
    <row r="36" spans="1:13" x14ac:dyDescent="0.25">
      <c r="A36" s="90" t="s">
        <v>66</v>
      </c>
      <c r="B36" s="90">
        <v>25</v>
      </c>
      <c r="C36" s="91">
        <v>734215</v>
      </c>
      <c r="D36" s="91">
        <v>368484</v>
      </c>
      <c r="E36" s="91">
        <v>325904</v>
      </c>
      <c r="F36" s="91">
        <v>41587</v>
      </c>
      <c r="G36" s="91">
        <v>58</v>
      </c>
      <c r="H36" s="91">
        <v>935</v>
      </c>
      <c r="I36" s="91">
        <v>365731</v>
      </c>
      <c r="J36" s="91">
        <v>275140</v>
      </c>
      <c r="K36" s="91">
        <v>86844</v>
      </c>
      <c r="L36" s="91">
        <v>489</v>
      </c>
      <c r="M36" s="91">
        <v>3258</v>
      </c>
    </row>
    <row r="37" spans="1:13" x14ac:dyDescent="0.25">
      <c r="A37" s="90" t="s">
        <v>68</v>
      </c>
      <c r="B37" s="90">
        <v>26</v>
      </c>
      <c r="C37" s="91">
        <v>785365</v>
      </c>
      <c r="D37" s="91">
        <v>393255</v>
      </c>
      <c r="E37" s="91">
        <v>325383</v>
      </c>
      <c r="F37" s="91">
        <v>66149</v>
      </c>
      <c r="G37" s="91">
        <v>93</v>
      </c>
      <c r="H37" s="91">
        <v>1630</v>
      </c>
      <c r="I37" s="91">
        <v>392110</v>
      </c>
      <c r="J37" s="91">
        <v>268526</v>
      </c>
      <c r="K37" s="91">
        <v>118020</v>
      </c>
      <c r="L37" s="91">
        <v>545</v>
      </c>
      <c r="M37" s="91">
        <v>5019</v>
      </c>
    </row>
    <row r="38" spans="1:13" x14ac:dyDescent="0.25">
      <c r="A38" s="90" t="s">
        <v>70</v>
      </c>
      <c r="B38" s="90">
        <v>27</v>
      </c>
      <c r="C38" s="91">
        <v>835393</v>
      </c>
      <c r="D38" s="91">
        <v>418791</v>
      </c>
      <c r="E38" s="91">
        <v>319483</v>
      </c>
      <c r="F38" s="91">
        <v>95976</v>
      </c>
      <c r="G38" s="91">
        <v>119</v>
      </c>
      <c r="H38" s="91">
        <v>3213</v>
      </c>
      <c r="I38" s="91">
        <v>416602</v>
      </c>
      <c r="J38" s="91">
        <v>258172</v>
      </c>
      <c r="K38" s="91">
        <v>150325</v>
      </c>
      <c r="L38" s="91">
        <v>647</v>
      </c>
      <c r="M38" s="91">
        <v>7458</v>
      </c>
    </row>
    <row r="39" spans="1:13" x14ac:dyDescent="0.25">
      <c r="A39" s="90" t="s">
        <v>72</v>
      </c>
      <c r="B39" s="90">
        <v>28</v>
      </c>
      <c r="C39" s="91">
        <v>858934</v>
      </c>
      <c r="D39" s="91">
        <v>430210</v>
      </c>
      <c r="E39" s="91">
        <v>301070</v>
      </c>
      <c r="F39" s="91">
        <v>124022</v>
      </c>
      <c r="G39" s="91">
        <v>196</v>
      </c>
      <c r="H39" s="91">
        <v>4922</v>
      </c>
      <c r="I39" s="91">
        <v>428724</v>
      </c>
      <c r="J39" s="91">
        <v>240524</v>
      </c>
      <c r="K39" s="91">
        <v>177305</v>
      </c>
      <c r="L39" s="91">
        <v>865</v>
      </c>
      <c r="M39" s="91">
        <v>10030</v>
      </c>
    </row>
    <row r="40" spans="1:13" x14ac:dyDescent="0.25">
      <c r="A40" s="90" t="s">
        <v>74</v>
      </c>
      <c r="B40" s="90">
        <v>29</v>
      </c>
      <c r="C40" s="91">
        <v>863597</v>
      </c>
      <c r="D40" s="91">
        <v>431785</v>
      </c>
      <c r="E40" s="91">
        <v>275860</v>
      </c>
      <c r="F40" s="91">
        <v>148699</v>
      </c>
      <c r="G40" s="91">
        <v>241</v>
      </c>
      <c r="H40" s="91">
        <v>6985</v>
      </c>
      <c r="I40" s="91">
        <v>431812</v>
      </c>
      <c r="J40" s="91">
        <v>219723</v>
      </c>
      <c r="K40" s="91">
        <v>198065</v>
      </c>
      <c r="L40" s="91">
        <v>1027</v>
      </c>
      <c r="M40" s="91">
        <v>12997</v>
      </c>
    </row>
    <row r="41" spans="1:13" x14ac:dyDescent="0.25">
      <c r="A41" s="90" t="s">
        <v>76</v>
      </c>
      <c r="B41" s="90">
        <v>30</v>
      </c>
      <c r="C41" s="91">
        <v>843350</v>
      </c>
      <c r="D41" s="91">
        <v>421535</v>
      </c>
      <c r="E41" s="91">
        <v>245951</v>
      </c>
      <c r="F41" s="91">
        <v>166315</v>
      </c>
      <c r="G41" s="91">
        <v>250</v>
      </c>
      <c r="H41" s="91">
        <v>9019</v>
      </c>
      <c r="I41" s="91">
        <v>421815</v>
      </c>
      <c r="J41" s="91">
        <v>194313</v>
      </c>
      <c r="K41" s="91">
        <v>210605</v>
      </c>
      <c r="L41" s="91">
        <v>1225</v>
      </c>
      <c r="M41" s="91">
        <v>15672</v>
      </c>
    </row>
    <row r="42" spans="1:13" x14ac:dyDescent="0.25">
      <c r="A42" s="90" t="s">
        <v>78</v>
      </c>
      <c r="B42" s="90">
        <v>31</v>
      </c>
      <c r="C42" s="91">
        <v>841992</v>
      </c>
      <c r="D42" s="91">
        <v>419846</v>
      </c>
      <c r="E42" s="91">
        <v>220551</v>
      </c>
      <c r="F42" s="91">
        <v>187046</v>
      </c>
      <c r="G42" s="91">
        <v>329</v>
      </c>
      <c r="H42" s="91">
        <v>11920</v>
      </c>
      <c r="I42" s="91">
        <v>422146</v>
      </c>
      <c r="J42" s="91">
        <v>175290</v>
      </c>
      <c r="K42" s="91">
        <v>225629</v>
      </c>
      <c r="L42" s="91">
        <v>1432</v>
      </c>
      <c r="M42" s="91">
        <v>19795</v>
      </c>
    </row>
    <row r="43" spans="1:13" x14ac:dyDescent="0.25">
      <c r="A43" s="90" t="s">
        <v>80</v>
      </c>
      <c r="B43" s="90">
        <v>32</v>
      </c>
      <c r="C43" s="91">
        <v>835612</v>
      </c>
      <c r="D43" s="91">
        <v>415724</v>
      </c>
      <c r="E43" s="91">
        <v>202574</v>
      </c>
      <c r="F43" s="91">
        <v>198696</v>
      </c>
      <c r="G43" s="91">
        <v>365</v>
      </c>
      <c r="H43" s="91">
        <v>14089</v>
      </c>
      <c r="I43" s="91">
        <v>419888</v>
      </c>
      <c r="J43" s="91">
        <v>162271</v>
      </c>
      <c r="K43" s="91">
        <v>233365</v>
      </c>
      <c r="L43" s="91">
        <v>1693</v>
      </c>
      <c r="M43" s="91">
        <v>22559</v>
      </c>
    </row>
    <row r="44" spans="1:13" x14ac:dyDescent="0.25">
      <c r="A44" s="90" t="s">
        <v>82</v>
      </c>
      <c r="B44" s="90">
        <v>33</v>
      </c>
      <c r="C44" s="91">
        <v>838501</v>
      </c>
      <c r="D44" s="91">
        <v>417182</v>
      </c>
      <c r="E44" s="91">
        <v>189215</v>
      </c>
      <c r="F44" s="91">
        <v>210768</v>
      </c>
      <c r="G44" s="91">
        <v>457</v>
      </c>
      <c r="H44" s="91">
        <v>16742</v>
      </c>
      <c r="I44" s="91">
        <v>421319</v>
      </c>
      <c r="J44" s="91">
        <v>152552</v>
      </c>
      <c r="K44" s="91">
        <v>241049</v>
      </c>
      <c r="L44" s="91">
        <v>1986</v>
      </c>
      <c r="M44" s="91">
        <v>25732</v>
      </c>
    </row>
    <row r="45" spans="1:13" x14ac:dyDescent="0.25">
      <c r="A45" s="90" t="s">
        <v>84</v>
      </c>
      <c r="B45" s="90">
        <v>34</v>
      </c>
      <c r="C45" s="91">
        <v>866489</v>
      </c>
      <c r="D45" s="91">
        <v>431078</v>
      </c>
      <c r="E45" s="91">
        <v>182288</v>
      </c>
      <c r="F45" s="91">
        <v>227985</v>
      </c>
      <c r="G45" s="91">
        <v>532</v>
      </c>
      <c r="H45" s="91">
        <v>20273</v>
      </c>
      <c r="I45" s="91">
        <v>435411</v>
      </c>
      <c r="J45" s="91">
        <v>146309</v>
      </c>
      <c r="K45" s="91">
        <v>256685</v>
      </c>
      <c r="L45" s="91">
        <v>2403</v>
      </c>
      <c r="M45" s="91">
        <v>30014</v>
      </c>
    </row>
    <row r="46" spans="1:13" x14ac:dyDescent="0.25">
      <c r="A46" s="90" t="s">
        <v>86</v>
      </c>
      <c r="B46" s="90">
        <v>35</v>
      </c>
      <c r="C46" s="91">
        <v>868944</v>
      </c>
      <c r="D46" s="91">
        <v>432246</v>
      </c>
      <c r="E46" s="91">
        <v>171107</v>
      </c>
      <c r="F46" s="91">
        <v>237145</v>
      </c>
      <c r="G46" s="91">
        <v>680</v>
      </c>
      <c r="H46" s="91">
        <v>23314</v>
      </c>
      <c r="I46" s="91">
        <v>436698</v>
      </c>
      <c r="J46" s="91">
        <v>135875</v>
      </c>
      <c r="K46" s="91">
        <v>264091</v>
      </c>
      <c r="L46" s="91">
        <v>2796</v>
      </c>
      <c r="M46" s="91">
        <v>33936</v>
      </c>
    </row>
    <row r="47" spans="1:13" x14ac:dyDescent="0.25">
      <c r="A47" s="90" t="s">
        <v>88</v>
      </c>
      <c r="B47" s="90">
        <v>36</v>
      </c>
      <c r="C47" s="91">
        <v>888675</v>
      </c>
      <c r="D47" s="91">
        <v>440834</v>
      </c>
      <c r="E47" s="91">
        <v>161985</v>
      </c>
      <c r="F47" s="91">
        <v>251605</v>
      </c>
      <c r="G47" s="91">
        <v>817</v>
      </c>
      <c r="H47" s="91">
        <v>26427</v>
      </c>
      <c r="I47" s="91">
        <v>447841</v>
      </c>
      <c r="J47" s="91">
        <v>128943</v>
      </c>
      <c r="K47" s="91">
        <v>277112</v>
      </c>
      <c r="L47" s="91">
        <v>3363</v>
      </c>
      <c r="M47" s="91">
        <v>38423</v>
      </c>
    </row>
    <row r="48" spans="1:13" x14ac:dyDescent="0.25">
      <c r="A48" s="90" t="s">
        <v>90</v>
      </c>
      <c r="B48" s="90">
        <v>37</v>
      </c>
      <c r="C48" s="91">
        <v>878824</v>
      </c>
      <c r="D48" s="91">
        <v>435163</v>
      </c>
      <c r="E48" s="91">
        <v>150469</v>
      </c>
      <c r="F48" s="91">
        <v>254948</v>
      </c>
      <c r="G48" s="91">
        <v>880</v>
      </c>
      <c r="H48" s="91">
        <v>28866</v>
      </c>
      <c r="I48" s="91">
        <v>443661</v>
      </c>
      <c r="J48" s="91">
        <v>117667</v>
      </c>
      <c r="K48" s="91">
        <v>280225</v>
      </c>
      <c r="L48" s="91">
        <v>3951</v>
      </c>
      <c r="M48" s="91">
        <v>41818</v>
      </c>
    </row>
    <row r="49" spans="1:13" x14ac:dyDescent="0.25">
      <c r="A49" s="90" t="s">
        <v>92</v>
      </c>
      <c r="B49" s="90">
        <v>38</v>
      </c>
      <c r="C49" s="91">
        <v>851547</v>
      </c>
      <c r="D49" s="91">
        <v>421611</v>
      </c>
      <c r="E49" s="91">
        <v>135332</v>
      </c>
      <c r="F49" s="91">
        <v>254111</v>
      </c>
      <c r="G49" s="91">
        <v>1048</v>
      </c>
      <c r="H49" s="91">
        <v>31120</v>
      </c>
      <c r="I49" s="91">
        <v>429936</v>
      </c>
      <c r="J49" s="91">
        <v>105090</v>
      </c>
      <c r="K49" s="91">
        <v>276287</v>
      </c>
      <c r="L49" s="91">
        <v>4497</v>
      </c>
      <c r="M49" s="91">
        <v>44062</v>
      </c>
    </row>
    <row r="50" spans="1:13" x14ac:dyDescent="0.25">
      <c r="A50" s="90" t="s">
        <v>94</v>
      </c>
      <c r="B50" s="90">
        <v>39</v>
      </c>
      <c r="C50" s="91">
        <v>862091</v>
      </c>
      <c r="D50" s="91">
        <v>426241</v>
      </c>
      <c r="E50" s="91">
        <v>127733</v>
      </c>
      <c r="F50" s="91">
        <v>262446</v>
      </c>
      <c r="G50" s="91">
        <v>1206</v>
      </c>
      <c r="H50" s="91">
        <v>34856</v>
      </c>
      <c r="I50" s="91">
        <v>435850</v>
      </c>
      <c r="J50" s="91">
        <v>98498</v>
      </c>
      <c r="K50" s="91">
        <v>284028</v>
      </c>
      <c r="L50" s="91">
        <v>5176</v>
      </c>
      <c r="M50" s="91">
        <v>48148</v>
      </c>
    </row>
    <row r="51" spans="1:13" x14ac:dyDescent="0.25">
      <c r="A51" s="90" t="s">
        <v>96</v>
      </c>
      <c r="B51" s="90">
        <v>40</v>
      </c>
      <c r="C51" s="91">
        <v>856197</v>
      </c>
      <c r="D51" s="91">
        <v>422932</v>
      </c>
      <c r="E51" s="91">
        <v>117428</v>
      </c>
      <c r="F51" s="91">
        <v>267402</v>
      </c>
      <c r="G51" s="91">
        <v>1423</v>
      </c>
      <c r="H51" s="91">
        <v>36679</v>
      </c>
      <c r="I51" s="91">
        <v>433265</v>
      </c>
      <c r="J51" s="91">
        <v>89810</v>
      </c>
      <c r="K51" s="91">
        <v>287088</v>
      </c>
      <c r="L51" s="91">
        <v>5855</v>
      </c>
      <c r="M51" s="91">
        <v>50512</v>
      </c>
    </row>
    <row r="52" spans="1:13" x14ac:dyDescent="0.25">
      <c r="A52" s="90" t="s">
        <v>98</v>
      </c>
      <c r="B52" s="90">
        <v>41</v>
      </c>
      <c r="C52" s="91">
        <v>862536</v>
      </c>
      <c r="D52" s="91">
        <v>425800</v>
      </c>
      <c r="E52" s="91">
        <v>107732</v>
      </c>
      <c r="F52" s="91">
        <v>276125</v>
      </c>
      <c r="G52" s="91">
        <v>1726</v>
      </c>
      <c r="H52" s="91">
        <v>40217</v>
      </c>
      <c r="I52" s="91">
        <v>436736</v>
      </c>
      <c r="J52" s="91">
        <v>82365</v>
      </c>
      <c r="K52" s="91">
        <v>292268</v>
      </c>
      <c r="L52" s="91">
        <v>7094</v>
      </c>
      <c r="M52" s="91">
        <v>55009</v>
      </c>
    </row>
    <row r="53" spans="1:13" x14ac:dyDescent="0.25">
      <c r="A53" s="90" t="s">
        <v>100</v>
      </c>
      <c r="B53" s="90">
        <v>42</v>
      </c>
      <c r="C53" s="91">
        <v>841744</v>
      </c>
      <c r="D53" s="91">
        <v>414813</v>
      </c>
      <c r="E53" s="91">
        <v>97178</v>
      </c>
      <c r="F53" s="91">
        <v>273354</v>
      </c>
      <c r="G53" s="91">
        <v>1924</v>
      </c>
      <c r="H53" s="91">
        <v>42357</v>
      </c>
      <c r="I53" s="91">
        <v>426931</v>
      </c>
      <c r="J53" s="91">
        <v>74152</v>
      </c>
      <c r="K53" s="91">
        <v>288761</v>
      </c>
      <c r="L53" s="91">
        <v>7848</v>
      </c>
      <c r="M53" s="91">
        <v>56170</v>
      </c>
    </row>
    <row r="54" spans="1:13" x14ac:dyDescent="0.25">
      <c r="A54" s="90" t="s">
        <v>102</v>
      </c>
      <c r="B54" s="90">
        <v>43</v>
      </c>
      <c r="C54" s="91">
        <v>847586</v>
      </c>
      <c r="D54" s="91">
        <v>417926</v>
      </c>
      <c r="E54" s="91">
        <v>90398</v>
      </c>
      <c r="F54" s="91">
        <v>280481</v>
      </c>
      <c r="G54" s="91">
        <v>2054</v>
      </c>
      <c r="H54" s="91">
        <v>44993</v>
      </c>
      <c r="I54" s="91">
        <v>429660</v>
      </c>
      <c r="J54" s="91">
        <v>68519</v>
      </c>
      <c r="K54" s="91">
        <v>293220</v>
      </c>
      <c r="L54" s="91">
        <v>8996</v>
      </c>
      <c r="M54" s="91">
        <v>58925</v>
      </c>
    </row>
    <row r="55" spans="1:13" x14ac:dyDescent="0.25">
      <c r="A55" s="90" t="s">
        <v>104</v>
      </c>
      <c r="B55" s="90">
        <v>44</v>
      </c>
      <c r="C55" s="91">
        <v>841335</v>
      </c>
      <c r="D55" s="91">
        <v>414677</v>
      </c>
      <c r="E55" s="91">
        <v>82821</v>
      </c>
      <c r="F55" s="91">
        <v>282795</v>
      </c>
      <c r="G55" s="91">
        <v>2362</v>
      </c>
      <c r="H55" s="91">
        <v>46699</v>
      </c>
      <c r="I55" s="91">
        <v>426658</v>
      </c>
      <c r="J55" s="91">
        <v>62528</v>
      </c>
      <c r="K55" s="91">
        <v>293623</v>
      </c>
      <c r="L55" s="91">
        <v>10043</v>
      </c>
      <c r="M55" s="91">
        <v>60464</v>
      </c>
    </row>
    <row r="56" spans="1:13" x14ac:dyDescent="0.25">
      <c r="A56" s="90" t="s">
        <v>106</v>
      </c>
      <c r="B56" s="90">
        <v>45</v>
      </c>
      <c r="C56" s="91">
        <v>837134</v>
      </c>
      <c r="D56" s="91">
        <v>411947</v>
      </c>
      <c r="E56" s="91">
        <v>74671</v>
      </c>
      <c r="F56" s="91">
        <v>286496</v>
      </c>
      <c r="G56" s="91">
        <v>2711</v>
      </c>
      <c r="H56" s="91">
        <v>48069</v>
      </c>
      <c r="I56" s="91">
        <v>425187</v>
      </c>
      <c r="J56" s="91">
        <v>57872</v>
      </c>
      <c r="K56" s="91">
        <v>294165</v>
      </c>
      <c r="L56" s="91">
        <v>11071</v>
      </c>
      <c r="M56" s="91">
        <v>62079</v>
      </c>
    </row>
    <row r="57" spans="1:13" x14ac:dyDescent="0.25">
      <c r="A57" s="90" t="s">
        <v>108</v>
      </c>
      <c r="B57" s="90">
        <v>46</v>
      </c>
      <c r="C57" s="91">
        <v>842531</v>
      </c>
      <c r="D57" s="91">
        <v>415822</v>
      </c>
      <c r="E57" s="91">
        <v>69710</v>
      </c>
      <c r="F57" s="91">
        <v>293022</v>
      </c>
      <c r="G57" s="91">
        <v>3128</v>
      </c>
      <c r="H57" s="91">
        <v>49962</v>
      </c>
      <c r="I57" s="91">
        <v>426709</v>
      </c>
      <c r="J57" s="91">
        <v>53900</v>
      </c>
      <c r="K57" s="91">
        <v>297058</v>
      </c>
      <c r="L57" s="91">
        <v>12374</v>
      </c>
      <c r="M57" s="91">
        <v>63377</v>
      </c>
    </row>
    <row r="58" spans="1:13" x14ac:dyDescent="0.25">
      <c r="A58" s="90" t="s">
        <v>110</v>
      </c>
      <c r="B58" s="90">
        <v>47</v>
      </c>
      <c r="C58" s="91">
        <v>827095</v>
      </c>
      <c r="D58" s="91">
        <v>408820</v>
      </c>
      <c r="E58" s="91">
        <v>63533</v>
      </c>
      <c r="F58" s="91">
        <v>292220</v>
      </c>
      <c r="G58" s="91">
        <v>3387</v>
      </c>
      <c r="H58" s="91">
        <v>49680</v>
      </c>
      <c r="I58" s="91">
        <v>418275</v>
      </c>
      <c r="J58" s="91">
        <v>49905</v>
      </c>
      <c r="K58" s="91">
        <v>292175</v>
      </c>
      <c r="L58" s="91">
        <v>13438</v>
      </c>
      <c r="M58" s="91">
        <v>62757</v>
      </c>
    </row>
    <row r="59" spans="1:13" x14ac:dyDescent="0.25">
      <c r="A59" s="90" t="s">
        <v>112</v>
      </c>
      <c r="B59" s="90">
        <v>48</v>
      </c>
      <c r="C59" s="91">
        <v>840110</v>
      </c>
      <c r="D59" s="91">
        <v>415982</v>
      </c>
      <c r="E59" s="91">
        <v>60439</v>
      </c>
      <c r="F59" s="91">
        <v>300911</v>
      </c>
      <c r="G59" s="91">
        <v>3845</v>
      </c>
      <c r="H59" s="91">
        <v>50787</v>
      </c>
      <c r="I59" s="91">
        <v>424128</v>
      </c>
      <c r="J59" s="91">
        <v>47351</v>
      </c>
      <c r="K59" s="91">
        <v>298128</v>
      </c>
      <c r="L59" s="91">
        <v>14904</v>
      </c>
      <c r="M59" s="91">
        <v>63745</v>
      </c>
    </row>
    <row r="60" spans="1:13" x14ac:dyDescent="0.25">
      <c r="A60" s="90" t="s">
        <v>114</v>
      </c>
      <c r="B60" s="90">
        <v>49</v>
      </c>
      <c r="C60" s="91">
        <v>828988</v>
      </c>
      <c r="D60" s="91">
        <v>410994</v>
      </c>
      <c r="E60" s="91">
        <v>55830</v>
      </c>
      <c r="F60" s="91">
        <v>299983</v>
      </c>
      <c r="G60" s="91">
        <v>4214</v>
      </c>
      <c r="H60" s="91">
        <v>50967</v>
      </c>
      <c r="I60" s="91">
        <v>417994</v>
      </c>
      <c r="J60" s="91">
        <v>44191</v>
      </c>
      <c r="K60" s="91">
        <v>294075</v>
      </c>
      <c r="L60" s="91">
        <v>16369</v>
      </c>
      <c r="M60" s="91">
        <v>63359</v>
      </c>
    </row>
    <row r="61" spans="1:13" x14ac:dyDescent="0.25">
      <c r="A61" s="90" t="s">
        <v>116</v>
      </c>
      <c r="B61" s="90">
        <v>50</v>
      </c>
      <c r="C61" s="91">
        <v>858852</v>
      </c>
      <c r="D61" s="91">
        <v>427107</v>
      </c>
      <c r="E61" s="91">
        <v>53884</v>
      </c>
      <c r="F61" s="91">
        <v>316389</v>
      </c>
      <c r="G61" s="91">
        <v>4768</v>
      </c>
      <c r="H61" s="91">
        <v>52066</v>
      </c>
      <c r="I61" s="91">
        <v>431745</v>
      </c>
      <c r="J61" s="91">
        <v>42517</v>
      </c>
      <c r="K61" s="91">
        <v>305345</v>
      </c>
      <c r="L61" s="91">
        <v>18728</v>
      </c>
      <c r="M61" s="91">
        <v>65155</v>
      </c>
    </row>
    <row r="62" spans="1:13" x14ac:dyDescent="0.25">
      <c r="A62" s="90" t="s">
        <v>118</v>
      </c>
      <c r="B62" s="90">
        <v>51</v>
      </c>
      <c r="C62" s="91">
        <v>851232</v>
      </c>
      <c r="D62" s="91">
        <v>423535</v>
      </c>
      <c r="E62" s="91">
        <v>48511</v>
      </c>
      <c r="F62" s="91">
        <v>318807</v>
      </c>
      <c r="G62" s="91">
        <v>5273</v>
      </c>
      <c r="H62" s="91">
        <v>50944</v>
      </c>
      <c r="I62" s="91">
        <v>427697</v>
      </c>
      <c r="J62" s="91">
        <v>38907</v>
      </c>
      <c r="K62" s="91">
        <v>303501</v>
      </c>
      <c r="L62" s="91">
        <v>21063</v>
      </c>
      <c r="M62" s="91">
        <v>64226</v>
      </c>
    </row>
    <row r="63" spans="1:13" x14ac:dyDescent="0.25">
      <c r="A63" s="90" t="s">
        <v>120</v>
      </c>
      <c r="B63" s="90">
        <v>52</v>
      </c>
      <c r="C63" s="91">
        <v>849725</v>
      </c>
      <c r="D63" s="91">
        <v>424603</v>
      </c>
      <c r="E63" s="91">
        <v>45102</v>
      </c>
      <c r="F63" s="91">
        <v>324133</v>
      </c>
      <c r="G63" s="91">
        <v>5777</v>
      </c>
      <c r="H63" s="91">
        <v>49591</v>
      </c>
      <c r="I63" s="91">
        <v>425122</v>
      </c>
      <c r="J63" s="91">
        <v>36526</v>
      </c>
      <c r="K63" s="91">
        <v>303618</v>
      </c>
      <c r="L63" s="91">
        <v>23306</v>
      </c>
      <c r="M63" s="91">
        <v>61672</v>
      </c>
    </row>
    <row r="64" spans="1:13" x14ac:dyDescent="0.25">
      <c r="A64" s="90" t="s">
        <v>122</v>
      </c>
      <c r="B64" s="90">
        <v>53</v>
      </c>
      <c r="C64" s="91">
        <v>837043</v>
      </c>
      <c r="D64" s="91">
        <v>417647</v>
      </c>
      <c r="E64" s="91">
        <v>41075</v>
      </c>
      <c r="F64" s="91">
        <v>321265</v>
      </c>
      <c r="G64" s="91">
        <v>6248</v>
      </c>
      <c r="H64" s="91">
        <v>49059</v>
      </c>
      <c r="I64" s="91">
        <v>419396</v>
      </c>
      <c r="J64" s="91">
        <v>34243</v>
      </c>
      <c r="K64" s="91">
        <v>300444</v>
      </c>
      <c r="L64" s="91">
        <v>25185</v>
      </c>
      <c r="M64" s="91">
        <v>59524</v>
      </c>
    </row>
    <row r="65" spans="1:17" x14ac:dyDescent="0.25">
      <c r="A65" s="90" t="s">
        <v>124</v>
      </c>
      <c r="B65" s="90">
        <v>54</v>
      </c>
      <c r="C65" s="91">
        <v>796872</v>
      </c>
      <c r="D65" s="91">
        <v>397205</v>
      </c>
      <c r="E65" s="91">
        <v>37522</v>
      </c>
      <c r="F65" s="91">
        <v>308025</v>
      </c>
      <c r="G65" s="91">
        <v>6516</v>
      </c>
      <c r="H65" s="91">
        <v>45142</v>
      </c>
      <c r="I65" s="91">
        <v>399667</v>
      </c>
      <c r="J65" s="91">
        <v>30860</v>
      </c>
      <c r="K65" s="91">
        <v>287003</v>
      </c>
      <c r="L65" s="91">
        <v>26855</v>
      </c>
      <c r="M65" s="91">
        <v>54949</v>
      </c>
    </row>
    <row r="66" spans="1:17" x14ac:dyDescent="0.25">
      <c r="A66" s="90" t="s">
        <v>126</v>
      </c>
      <c r="B66" s="90">
        <v>55</v>
      </c>
      <c r="C66" s="91">
        <v>603505</v>
      </c>
      <c r="D66" s="91">
        <v>300608</v>
      </c>
      <c r="E66" s="91">
        <v>27094</v>
      </c>
      <c r="F66" s="91">
        <v>234624</v>
      </c>
      <c r="G66" s="91">
        <v>5422</v>
      </c>
      <c r="H66" s="91">
        <v>33468</v>
      </c>
      <c r="I66" s="91">
        <v>302897</v>
      </c>
      <c r="J66" s="91">
        <v>22860</v>
      </c>
      <c r="K66" s="91">
        <v>216586</v>
      </c>
      <c r="L66" s="91">
        <v>22984</v>
      </c>
      <c r="M66" s="91">
        <v>40467</v>
      </c>
    </row>
    <row r="67" spans="1:17" x14ac:dyDescent="0.25">
      <c r="A67" s="90" t="s">
        <v>128</v>
      </c>
      <c r="B67" s="90">
        <v>56</v>
      </c>
      <c r="C67" s="91">
        <v>599300</v>
      </c>
      <c r="D67" s="91">
        <v>297523</v>
      </c>
      <c r="E67" s="91">
        <v>25441</v>
      </c>
      <c r="F67" s="91">
        <v>234547</v>
      </c>
      <c r="G67" s="91">
        <v>5971</v>
      </c>
      <c r="H67" s="91">
        <v>31564</v>
      </c>
      <c r="I67" s="91">
        <v>301777</v>
      </c>
      <c r="J67" s="91">
        <v>21781</v>
      </c>
      <c r="K67" s="91">
        <v>215755</v>
      </c>
      <c r="L67" s="91">
        <v>25626</v>
      </c>
      <c r="M67" s="91">
        <v>38615</v>
      </c>
    </row>
    <row r="68" spans="1:17" x14ac:dyDescent="0.25">
      <c r="A68" s="90" t="s">
        <v>130</v>
      </c>
      <c r="B68" s="90">
        <v>57</v>
      </c>
      <c r="C68" s="91">
        <v>583310</v>
      </c>
      <c r="D68" s="91">
        <v>289663</v>
      </c>
      <c r="E68" s="91">
        <v>23658</v>
      </c>
      <c r="F68" s="91">
        <v>229940</v>
      </c>
      <c r="G68" s="91">
        <v>6236</v>
      </c>
      <c r="H68" s="91">
        <v>29829</v>
      </c>
      <c r="I68" s="91">
        <v>293647</v>
      </c>
      <c r="J68" s="91">
        <v>20372</v>
      </c>
      <c r="K68" s="91">
        <v>209804</v>
      </c>
      <c r="L68" s="91">
        <v>27376</v>
      </c>
      <c r="M68" s="91">
        <v>36095</v>
      </c>
    </row>
    <row r="69" spans="1:17" x14ac:dyDescent="0.25">
      <c r="A69" s="90" t="s">
        <v>132</v>
      </c>
      <c r="B69" s="90">
        <v>58</v>
      </c>
      <c r="C69" s="91">
        <v>542958</v>
      </c>
      <c r="D69" s="91">
        <v>269543</v>
      </c>
      <c r="E69" s="91">
        <v>21888</v>
      </c>
      <c r="F69" s="91">
        <v>214919</v>
      </c>
      <c r="G69" s="91">
        <v>6246</v>
      </c>
      <c r="H69" s="91">
        <v>26490</v>
      </c>
      <c r="I69" s="91">
        <v>273415</v>
      </c>
      <c r="J69" s="91">
        <v>18736</v>
      </c>
      <c r="K69" s="91">
        <v>194074</v>
      </c>
      <c r="L69" s="91">
        <v>28171</v>
      </c>
      <c r="M69" s="91">
        <v>32434</v>
      </c>
    </row>
    <row r="70" spans="1:17" x14ac:dyDescent="0.25">
      <c r="A70" s="90" t="s">
        <v>134</v>
      </c>
      <c r="B70" s="90">
        <v>59</v>
      </c>
      <c r="C70" s="91">
        <v>491612</v>
      </c>
      <c r="D70" s="91">
        <v>243145</v>
      </c>
      <c r="E70" s="91">
        <v>19960</v>
      </c>
      <c r="F70" s="91">
        <v>193726</v>
      </c>
      <c r="G70" s="91">
        <v>6331</v>
      </c>
      <c r="H70" s="91">
        <v>23128</v>
      </c>
      <c r="I70" s="91">
        <v>248467</v>
      </c>
      <c r="J70" s="91">
        <v>16638</v>
      </c>
      <c r="K70" s="91">
        <v>175917</v>
      </c>
      <c r="L70" s="91">
        <v>28280</v>
      </c>
      <c r="M70" s="91">
        <v>27632</v>
      </c>
    </row>
    <row r="71" spans="1:17" x14ac:dyDescent="0.25">
      <c r="A71" s="90" t="s">
        <v>136</v>
      </c>
      <c r="B71" s="90">
        <v>60</v>
      </c>
      <c r="C71" s="91">
        <v>511848</v>
      </c>
      <c r="D71" s="91">
        <v>251281</v>
      </c>
      <c r="E71" s="91">
        <v>20667</v>
      </c>
      <c r="F71" s="91">
        <v>201332</v>
      </c>
      <c r="G71" s="91">
        <v>7105</v>
      </c>
      <c r="H71" s="91">
        <v>22177</v>
      </c>
      <c r="I71" s="91">
        <v>260567</v>
      </c>
      <c r="J71" s="91">
        <v>17206</v>
      </c>
      <c r="K71" s="91">
        <v>183330</v>
      </c>
      <c r="L71" s="91">
        <v>32992</v>
      </c>
      <c r="M71" s="91">
        <v>27039</v>
      </c>
      <c r="N71" s="111">
        <f>SUM(D72:D78)</f>
        <v>1779093</v>
      </c>
      <c r="O71" s="63">
        <f>'t6 (2000)'!N71</f>
        <v>1794364</v>
      </c>
      <c r="P71" s="112">
        <f>O71+N71</f>
        <v>3573457</v>
      </c>
    </row>
    <row r="72" spans="1:17" x14ac:dyDescent="0.25">
      <c r="A72" s="90" t="s">
        <v>138</v>
      </c>
      <c r="B72" s="90">
        <v>61</v>
      </c>
      <c r="C72" s="91">
        <v>543738</v>
      </c>
      <c r="D72" s="91">
        <v>263511</v>
      </c>
      <c r="E72" s="91">
        <v>22347</v>
      </c>
      <c r="F72" s="91">
        <v>211650</v>
      </c>
      <c r="G72" s="91">
        <v>8282</v>
      </c>
      <c r="H72" s="91">
        <v>21232</v>
      </c>
      <c r="I72" s="91">
        <v>280227</v>
      </c>
      <c r="J72" s="91">
        <v>18041</v>
      </c>
      <c r="K72" s="91">
        <v>195720</v>
      </c>
      <c r="L72" s="91">
        <v>39686</v>
      </c>
      <c r="M72" s="91">
        <v>26780</v>
      </c>
      <c r="P72" s="63">
        <f>P71/2</f>
        <v>1786728.5</v>
      </c>
      <c r="Q72" s="63">
        <v>29709</v>
      </c>
    </row>
    <row r="73" spans="1:17" x14ac:dyDescent="0.25">
      <c r="A73" s="90" t="s">
        <v>140</v>
      </c>
      <c r="B73" s="90">
        <v>62</v>
      </c>
      <c r="C73" s="91">
        <v>536308</v>
      </c>
      <c r="D73" s="91">
        <v>258622</v>
      </c>
      <c r="E73" s="91">
        <v>22010</v>
      </c>
      <c r="F73" s="91">
        <v>207936</v>
      </c>
      <c r="G73" s="91">
        <v>8920</v>
      </c>
      <c r="H73" s="91">
        <v>19756</v>
      </c>
      <c r="I73" s="91">
        <v>277686</v>
      </c>
      <c r="J73" s="91">
        <v>18125</v>
      </c>
      <c r="K73" s="91">
        <v>191002</v>
      </c>
      <c r="L73" s="91">
        <v>43258</v>
      </c>
      <c r="M73" s="91">
        <v>25301</v>
      </c>
      <c r="Q73" s="63">
        <f>Q72/P72</f>
        <v>1.662759619046766E-2</v>
      </c>
    </row>
    <row r="74" spans="1:17" x14ac:dyDescent="0.25">
      <c r="A74" s="90" t="s">
        <v>142</v>
      </c>
      <c r="B74" s="90">
        <v>63</v>
      </c>
      <c r="C74" s="91">
        <v>533638</v>
      </c>
      <c r="D74" s="91">
        <v>255330</v>
      </c>
      <c r="E74" s="91">
        <v>21933</v>
      </c>
      <c r="F74" s="91">
        <v>205299</v>
      </c>
      <c r="G74" s="91">
        <v>9595</v>
      </c>
      <c r="H74" s="91">
        <v>18503</v>
      </c>
      <c r="I74" s="91">
        <v>278308</v>
      </c>
      <c r="J74" s="91">
        <v>17678</v>
      </c>
      <c r="K74" s="91">
        <v>189507</v>
      </c>
      <c r="L74" s="91">
        <v>47543</v>
      </c>
      <c r="M74" s="91">
        <v>23580</v>
      </c>
    </row>
    <row r="75" spans="1:17" x14ac:dyDescent="0.25">
      <c r="A75" s="90" t="s">
        <v>144</v>
      </c>
      <c r="B75" s="90">
        <v>64</v>
      </c>
      <c r="C75" s="91">
        <v>537606</v>
      </c>
      <c r="D75" s="91">
        <v>255525</v>
      </c>
      <c r="E75" s="91">
        <v>22289</v>
      </c>
      <c r="F75" s="91">
        <v>205621</v>
      </c>
      <c r="G75" s="91">
        <v>10544</v>
      </c>
      <c r="H75" s="91">
        <v>17071</v>
      </c>
      <c r="I75" s="91">
        <v>282081</v>
      </c>
      <c r="J75" s="91">
        <v>18125</v>
      </c>
      <c r="K75" s="91">
        <v>188320</v>
      </c>
      <c r="L75" s="91">
        <v>53189</v>
      </c>
      <c r="M75" s="91">
        <v>22447</v>
      </c>
    </row>
    <row r="76" spans="1:17" x14ac:dyDescent="0.25">
      <c r="A76" s="90" t="s">
        <v>146</v>
      </c>
      <c r="B76" s="90">
        <v>65</v>
      </c>
      <c r="C76" s="91">
        <v>529596</v>
      </c>
      <c r="D76" s="91">
        <v>248531</v>
      </c>
      <c r="E76" s="91">
        <v>21812</v>
      </c>
      <c r="F76" s="91">
        <v>199664</v>
      </c>
      <c r="G76" s="91">
        <v>11270</v>
      </c>
      <c r="H76" s="91">
        <v>15785</v>
      </c>
      <c r="I76" s="91">
        <v>281065</v>
      </c>
      <c r="J76" s="91">
        <v>18122</v>
      </c>
      <c r="K76" s="91">
        <v>183916</v>
      </c>
      <c r="L76" s="91">
        <v>58068</v>
      </c>
      <c r="M76" s="91">
        <v>20959</v>
      </c>
    </row>
    <row r="77" spans="1:17" x14ac:dyDescent="0.25">
      <c r="A77" s="90" t="s">
        <v>148</v>
      </c>
      <c r="B77" s="90">
        <v>66</v>
      </c>
      <c r="C77" s="91">
        <v>545529</v>
      </c>
      <c r="D77" s="91">
        <v>254192</v>
      </c>
      <c r="E77" s="91">
        <v>21881</v>
      </c>
      <c r="F77" s="91">
        <v>204403</v>
      </c>
      <c r="G77" s="91">
        <v>12652</v>
      </c>
      <c r="H77" s="91">
        <v>15256</v>
      </c>
      <c r="I77" s="91">
        <v>291337</v>
      </c>
      <c r="J77" s="91">
        <v>18995</v>
      </c>
      <c r="K77" s="91">
        <v>186082</v>
      </c>
      <c r="L77" s="91">
        <v>65681</v>
      </c>
      <c r="M77" s="91">
        <v>20579</v>
      </c>
    </row>
    <row r="78" spans="1:17" x14ac:dyDescent="0.25">
      <c r="A78" s="90" t="s">
        <v>150</v>
      </c>
      <c r="B78" s="90">
        <v>67</v>
      </c>
      <c r="C78" s="91">
        <v>528012</v>
      </c>
      <c r="D78" s="91">
        <v>243382</v>
      </c>
      <c r="E78" s="91">
        <v>21099</v>
      </c>
      <c r="F78" s="91">
        <v>195230</v>
      </c>
      <c r="G78" s="91">
        <v>13287</v>
      </c>
      <c r="H78" s="91">
        <v>13766</v>
      </c>
      <c r="I78" s="91">
        <v>284630</v>
      </c>
      <c r="J78" s="91">
        <v>18789</v>
      </c>
      <c r="K78" s="91">
        <v>176494</v>
      </c>
      <c r="L78" s="91">
        <v>70270</v>
      </c>
      <c r="M78" s="91">
        <v>19077</v>
      </c>
    </row>
    <row r="79" spans="1:17" x14ac:dyDescent="0.25">
      <c r="A79" s="90" t="s">
        <v>152</v>
      </c>
      <c r="B79" s="90">
        <v>68</v>
      </c>
      <c r="C79" s="91">
        <v>544243</v>
      </c>
      <c r="D79" s="91">
        <v>248400</v>
      </c>
      <c r="E79" s="91">
        <v>21086</v>
      </c>
      <c r="F79" s="91">
        <v>199171</v>
      </c>
      <c r="G79" s="91">
        <v>15076</v>
      </c>
      <c r="H79" s="91">
        <v>13067</v>
      </c>
      <c r="I79" s="91">
        <v>295843</v>
      </c>
      <c r="J79" s="91">
        <v>19983</v>
      </c>
      <c r="K79" s="91">
        <v>178498</v>
      </c>
      <c r="L79" s="91">
        <v>78744</v>
      </c>
      <c r="M79" s="91">
        <v>18618</v>
      </c>
    </row>
    <row r="80" spans="1:17" x14ac:dyDescent="0.25">
      <c r="A80" s="90" t="s">
        <v>154</v>
      </c>
      <c r="B80" s="90">
        <v>69</v>
      </c>
      <c r="C80" s="91">
        <v>534728</v>
      </c>
      <c r="D80" s="91">
        <v>240734</v>
      </c>
      <c r="E80" s="91">
        <v>20826</v>
      </c>
      <c r="F80" s="91">
        <v>192205</v>
      </c>
      <c r="G80" s="91">
        <v>15741</v>
      </c>
      <c r="H80" s="91">
        <v>11962</v>
      </c>
      <c r="I80" s="91">
        <v>293994</v>
      </c>
      <c r="J80" s="91">
        <v>20387</v>
      </c>
      <c r="K80" s="91">
        <v>171724</v>
      </c>
      <c r="L80" s="91">
        <v>84310</v>
      </c>
      <c r="M80" s="91">
        <v>17573</v>
      </c>
    </row>
    <row r="81" spans="1:13" x14ac:dyDescent="0.25">
      <c r="A81" s="90" t="s">
        <v>156</v>
      </c>
      <c r="B81" s="90">
        <v>70</v>
      </c>
      <c r="C81" s="91">
        <v>532523</v>
      </c>
      <c r="D81" s="91">
        <v>236945</v>
      </c>
      <c r="E81" s="91">
        <v>20520</v>
      </c>
      <c r="F81" s="91">
        <v>188187</v>
      </c>
      <c r="G81" s="91">
        <v>17118</v>
      </c>
      <c r="H81" s="91">
        <v>11120</v>
      </c>
      <c r="I81" s="91">
        <v>295578</v>
      </c>
      <c r="J81" s="91">
        <v>20978</v>
      </c>
      <c r="K81" s="91">
        <v>166033</v>
      </c>
      <c r="L81" s="91">
        <v>91880</v>
      </c>
      <c r="M81" s="91">
        <v>16687</v>
      </c>
    </row>
    <row r="82" spans="1:13" x14ac:dyDescent="0.25">
      <c r="A82" s="90" t="s">
        <v>158</v>
      </c>
      <c r="B82" s="90">
        <v>71</v>
      </c>
      <c r="C82" s="91">
        <v>502851</v>
      </c>
      <c r="D82" s="91">
        <v>221815</v>
      </c>
      <c r="E82" s="91">
        <v>18869</v>
      </c>
      <c r="F82" s="91">
        <v>175367</v>
      </c>
      <c r="G82" s="91">
        <v>17797</v>
      </c>
      <c r="H82" s="91">
        <v>9782</v>
      </c>
      <c r="I82" s="91">
        <v>281036</v>
      </c>
      <c r="J82" s="91">
        <v>20359</v>
      </c>
      <c r="K82" s="91">
        <v>150520</v>
      </c>
      <c r="L82" s="91">
        <v>95261</v>
      </c>
      <c r="M82" s="91">
        <v>14896</v>
      </c>
    </row>
    <row r="83" spans="1:13" x14ac:dyDescent="0.25">
      <c r="A83" s="90" t="s">
        <v>160</v>
      </c>
      <c r="B83" s="90">
        <v>72</v>
      </c>
      <c r="C83" s="91">
        <v>492481</v>
      </c>
      <c r="D83" s="91">
        <v>213739</v>
      </c>
      <c r="E83" s="91">
        <v>17860</v>
      </c>
      <c r="F83" s="91">
        <v>168844</v>
      </c>
      <c r="G83" s="91">
        <v>18358</v>
      </c>
      <c r="H83" s="91">
        <v>8677</v>
      </c>
      <c r="I83" s="91">
        <v>278742</v>
      </c>
      <c r="J83" s="91">
        <v>20014</v>
      </c>
      <c r="K83" s="91">
        <v>142960</v>
      </c>
      <c r="L83" s="91">
        <v>101728</v>
      </c>
      <c r="M83" s="91">
        <v>14040</v>
      </c>
    </row>
    <row r="84" spans="1:13" x14ac:dyDescent="0.25">
      <c r="A84" s="90" t="s">
        <v>162</v>
      </c>
      <c r="B84" s="90">
        <v>73</v>
      </c>
      <c r="C84" s="91">
        <v>474466</v>
      </c>
      <c r="D84" s="91">
        <v>203341</v>
      </c>
      <c r="E84" s="91">
        <v>16177</v>
      </c>
      <c r="F84" s="91">
        <v>160066</v>
      </c>
      <c r="G84" s="91">
        <v>19380</v>
      </c>
      <c r="H84" s="91">
        <v>7718</v>
      </c>
      <c r="I84" s="91">
        <v>271125</v>
      </c>
      <c r="J84" s="91">
        <v>19961</v>
      </c>
      <c r="K84" s="91">
        <v>132571</v>
      </c>
      <c r="L84" s="91">
        <v>105595</v>
      </c>
      <c r="M84" s="91">
        <v>12998</v>
      </c>
    </row>
    <row r="85" spans="1:13" x14ac:dyDescent="0.25">
      <c r="A85" s="90" t="s">
        <v>164</v>
      </c>
      <c r="B85" s="90">
        <v>74</v>
      </c>
      <c r="C85" s="91">
        <v>465923</v>
      </c>
      <c r="D85" s="91">
        <v>196253</v>
      </c>
      <c r="E85" s="91">
        <v>15625</v>
      </c>
      <c r="F85" s="91">
        <v>153072</v>
      </c>
      <c r="G85" s="91">
        <v>20541</v>
      </c>
      <c r="H85" s="91">
        <v>7015</v>
      </c>
      <c r="I85" s="91">
        <v>269670</v>
      </c>
      <c r="J85" s="91">
        <v>20386</v>
      </c>
      <c r="K85" s="91">
        <v>124501</v>
      </c>
      <c r="L85" s="91">
        <v>112403</v>
      </c>
      <c r="M85" s="91">
        <v>12380</v>
      </c>
    </row>
    <row r="86" spans="1:13" x14ac:dyDescent="0.25">
      <c r="A86" s="90" t="s">
        <v>166</v>
      </c>
      <c r="B86" s="90">
        <v>75</v>
      </c>
      <c r="C86" s="91">
        <v>451542</v>
      </c>
      <c r="D86" s="91">
        <v>186666</v>
      </c>
      <c r="E86" s="91">
        <v>15426</v>
      </c>
      <c r="F86" s="91">
        <v>143960</v>
      </c>
      <c r="G86" s="91">
        <v>20903</v>
      </c>
      <c r="H86" s="91">
        <v>6377</v>
      </c>
      <c r="I86" s="91">
        <v>264876</v>
      </c>
      <c r="J86" s="91">
        <v>20442</v>
      </c>
      <c r="K86" s="91">
        <v>115278</v>
      </c>
      <c r="L86" s="91">
        <v>117254</v>
      </c>
      <c r="M86" s="91">
        <v>11902</v>
      </c>
    </row>
    <row r="87" spans="1:13" x14ac:dyDescent="0.25">
      <c r="A87" s="90" t="s">
        <v>168</v>
      </c>
      <c r="B87" s="90">
        <v>76</v>
      </c>
      <c r="C87" s="91">
        <v>431159</v>
      </c>
      <c r="D87" s="91">
        <v>174612</v>
      </c>
      <c r="E87" s="91">
        <v>14059</v>
      </c>
      <c r="F87" s="91">
        <v>133587</v>
      </c>
      <c r="G87" s="91">
        <v>21453</v>
      </c>
      <c r="H87" s="91">
        <v>5513</v>
      </c>
      <c r="I87" s="91">
        <v>256547</v>
      </c>
      <c r="J87" s="91">
        <v>19940</v>
      </c>
      <c r="K87" s="91">
        <v>104684</v>
      </c>
      <c r="L87" s="91">
        <v>121014</v>
      </c>
      <c r="M87" s="91">
        <v>10909</v>
      </c>
    </row>
    <row r="88" spans="1:13" x14ac:dyDescent="0.25">
      <c r="A88" s="90" t="s">
        <v>170</v>
      </c>
      <c r="B88" s="90">
        <v>77</v>
      </c>
      <c r="C88" s="91">
        <v>415279</v>
      </c>
      <c r="D88" s="91">
        <v>166114</v>
      </c>
      <c r="E88" s="91">
        <v>12603</v>
      </c>
      <c r="F88" s="91">
        <v>126229</v>
      </c>
      <c r="G88" s="91">
        <v>22282</v>
      </c>
      <c r="H88" s="91">
        <v>5000</v>
      </c>
      <c r="I88" s="91">
        <v>249165</v>
      </c>
      <c r="J88" s="91">
        <v>19618</v>
      </c>
      <c r="K88" s="91">
        <v>94534</v>
      </c>
      <c r="L88" s="91">
        <v>124780</v>
      </c>
      <c r="M88" s="91">
        <v>10233</v>
      </c>
    </row>
    <row r="89" spans="1:13" x14ac:dyDescent="0.25">
      <c r="A89" s="90" t="s">
        <v>172</v>
      </c>
      <c r="B89" s="90">
        <v>78</v>
      </c>
      <c r="C89" s="91">
        <v>400661</v>
      </c>
      <c r="D89" s="91">
        <v>157457</v>
      </c>
      <c r="E89" s="91">
        <v>11584</v>
      </c>
      <c r="F89" s="91">
        <v>118464</v>
      </c>
      <c r="G89" s="91">
        <v>23057</v>
      </c>
      <c r="H89" s="91">
        <v>4352</v>
      </c>
      <c r="I89" s="91">
        <v>243204</v>
      </c>
      <c r="J89" s="91">
        <v>18795</v>
      </c>
      <c r="K89" s="91">
        <v>85332</v>
      </c>
      <c r="L89" s="91">
        <v>129302</v>
      </c>
      <c r="M89" s="91">
        <v>9775</v>
      </c>
    </row>
    <row r="90" spans="1:13" x14ac:dyDescent="0.25">
      <c r="A90" s="90" t="s">
        <v>174</v>
      </c>
      <c r="B90" s="90">
        <v>79</v>
      </c>
      <c r="C90" s="91">
        <v>397379</v>
      </c>
      <c r="D90" s="91">
        <v>153641</v>
      </c>
      <c r="E90" s="91">
        <v>11036</v>
      </c>
      <c r="F90" s="91">
        <v>113821</v>
      </c>
      <c r="G90" s="91">
        <v>24557</v>
      </c>
      <c r="H90" s="91">
        <v>4227</v>
      </c>
      <c r="I90" s="91">
        <v>243738</v>
      </c>
      <c r="J90" s="91">
        <v>18452</v>
      </c>
      <c r="K90" s="91">
        <v>78510</v>
      </c>
      <c r="L90" s="91">
        <v>137230</v>
      </c>
      <c r="M90" s="91">
        <v>9546</v>
      </c>
    </row>
    <row r="91" spans="1:13" x14ac:dyDescent="0.25">
      <c r="A91" s="90" t="s">
        <v>176</v>
      </c>
      <c r="B91" s="90">
        <v>80</v>
      </c>
      <c r="C91" s="91">
        <v>379304</v>
      </c>
      <c r="D91" s="91">
        <v>143970</v>
      </c>
      <c r="E91" s="91">
        <v>9316</v>
      </c>
      <c r="F91" s="91">
        <v>105942</v>
      </c>
      <c r="G91" s="91">
        <v>25109</v>
      </c>
      <c r="H91" s="91">
        <v>3603</v>
      </c>
      <c r="I91" s="91">
        <v>235334</v>
      </c>
      <c r="J91" s="91">
        <v>17248</v>
      </c>
      <c r="K91" s="91">
        <v>67534</v>
      </c>
      <c r="L91" s="91">
        <v>141657</v>
      </c>
      <c r="M91" s="91">
        <v>8895</v>
      </c>
    </row>
    <row r="92" spans="1:13" x14ac:dyDescent="0.25">
      <c r="A92" s="90" t="s">
        <v>178</v>
      </c>
      <c r="B92" s="90">
        <v>81</v>
      </c>
      <c r="C92" s="91">
        <v>221182</v>
      </c>
      <c r="D92" s="91">
        <v>82347</v>
      </c>
      <c r="E92" s="91">
        <v>6319</v>
      </c>
      <c r="F92" s="91">
        <v>58410</v>
      </c>
      <c r="G92" s="91">
        <v>15389</v>
      </c>
      <c r="H92" s="91">
        <v>2229</v>
      </c>
      <c r="I92" s="91">
        <v>138835</v>
      </c>
      <c r="J92" s="91">
        <v>10824</v>
      </c>
      <c r="K92" s="91">
        <v>35359</v>
      </c>
      <c r="L92" s="91">
        <v>87238</v>
      </c>
      <c r="M92" s="91">
        <v>5414</v>
      </c>
    </row>
    <row r="93" spans="1:13" x14ac:dyDescent="0.25">
      <c r="A93" s="90" t="s">
        <v>180</v>
      </c>
      <c r="B93" s="90">
        <v>82</v>
      </c>
      <c r="C93" s="91">
        <v>177176</v>
      </c>
      <c r="D93" s="91">
        <v>63194</v>
      </c>
      <c r="E93" s="91">
        <v>3890</v>
      </c>
      <c r="F93" s="91">
        <v>44474</v>
      </c>
      <c r="G93" s="91">
        <v>13311</v>
      </c>
      <c r="H93" s="91">
        <v>1519</v>
      </c>
      <c r="I93" s="91">
        <v>113982</v>
      </c>
      <c r="J93" s="91">
        <v>8588</v>
      </c>
      <c r="K93" s="91">
        <v>25447</v>
      </c>
      <c r="L93" s="91">
        <v>75712</v>
      </c>
      <c r="M93" s="91">
        <v>4235</v>
      </c>
    </row>
    <row r="94" spans="1:13" x14ac:dyDescent="0.25">
      <c r="A94" s="90" t="s">
        <v>182</v>
      </c>
      <c r="B94" s="90">
        <v>83</v>
      </c>
      <c r="C94" s="91">
        <v>146267</v>
      </c>
      <c r="D94" s="91">
        <v>50575</v>
      </c>
      <c r="E94" s="91">
        <v>3347</v>
      </c>
      <c r="F94" s="91">
        <v>34756</v>
      </c>
      <c r="G94" s="91">
        <v>11333</v>
      </c>
      <c r="H94" s="91">
        <v>1139</v>
      </c>
      <c r="I94" s="91">
        <v>95692</v>
      </c>
      <c r="J94" s="91">
        <v>7141</v>
      </c>
      <c r="K94" s="91">
        <v>18886</v>
      </c>
      <c r="L94" s="91">
        <v>66089</v>
      </c>
      <c r="M94" s="91">
        <v>3576</v>
      </c>
    </row>
    <row r="95" spans="1:13" x14ac:dyDescent="0.25">
      <c r="A95" s="90" t="s">
        <v>184</v>
      </c>
      <c r="B95" s="90">
        <v>84</v>
      </c>
      <c r="C95" s="91">
        <v>126070</v>
      </c>
      <c r="D95" s="91">
        <v>42234</v>
      </c>
      <c r="E95" s="91">
        <v>2735</v>
      </c>
      <c r="F95" s="91">
        <v>28061</v>
      </c>
      <c r="G95" s="91">
        <v>10551</v>
      </c>
      <c r="H95" s="91">
        <v>887</v>
      </c>
      <c r="I95" s="91">
        <v>83836</v>
      </c>
      <c r="J95" s="91">
        <v>6498</v>
      </c>
      <c r="K95" s="91">
        <v>14514</v>
      </c>
      <c r="L95" s="91">
        <v>59808</v>
      </c>
      <c r="M95" s="91">
        <v>3016</v>
      </c>
    </row>
    <row r="96" spans="1:13" x14ac:dyDescent="0.25">
      <c r="A96" s="90" t="s">
        <v>186</v>
      </c>
      <c r="B96" s="90">
        <v>85</v>
      </c>
      <c r="C96" s="91">
        <v>142156</v>
      </c>
      <c r="D96" s="91">
        <v>46169</v>
      </c>
      <c r="E96" s="91">
        <v>3006</v>
      </c>
      <c r="F96" s="91">
        <v>29723</v>
      </c>
      <c r="G96" s="91">
        <v>12533</v>
      </c>
      <c r="H96" s="91">
        <v>907</v>
      </c>
      <c r="I96" s="91">
        <v>95987</v>
      </c>
      <c r="J96" s="91">
        <v>7537</v>
      </c>
      <c r="K96" s="91">
        <v>14407</v>
      </c>
      <c r="L96" s="91">
        <v>70758</v>
      </c>
      <c r="M96" s="91">
        <v>3285</v>
      </c>
    </row>
    <row r="97" spans="1:13" x14ac:dyDescent="0.25">
      <c r="A97" s="90" t="s">
        <v>188</v>
      </c>
      <c r="B97" s="90">
        <v>86</v>
      </c>
      <c r="C97" s="91">
        <v>195566</v>
      </c>
      <c r="D97" s="91">
        <v>60762</v>
      </c>
      <c r="E97" s="91">
        <v>3918</v>
      </c>
      <c r="F97" s="91">
        <v>37610</v>
      </c>
      <c r="G97" s="91">
        <v>18109</v>
      </c>
      <c r="H97" s="91">
        <v>1125</v>
      </c>
      <c r="I97" s="91">
        <v>134804</v>
      </c>
      <c r="J97" s="91">
        <v>10164</v>
      </c>
      <c r="K97" s="91">
        <v>18310</v>
      </c>
      <c r="L97" s="91">
        <v>101913</v>
      </c>
      <c r="M97" s="91">
        <v>4417</v>
      </c>
    </row>
    <row r="98" spans="1:13" x14ac:dyDescent="0.25">
      <c r="A98" s="90" t="s">
        <v>190</v>
      </c>
      <c r="B98" s="90">
        <v>87</v>
      </c>
      <c r="C98" s="91">
        <v>172827</v>
      </c>
      <c r="D98" s="91">
        <v>52539</v>
      </c>
      <c r="E98" s="91">
        <v>3373</v>
      </c>
      <c r="F98" s="91">
        <v>30616</v>
      </c>
      <c r="G98" s="91">
        <v>17582</v>
      </c>
      <c r="H98" s="91">
        <v>968</v>
      </c>
      <c r="I98" s="91">
        <v>120288</v>
      </c>
      <c r="J98" s="91">
        <v>9176</v>
      </c>
      <c r="K98" s="91">
        <v>13931</v>
      </c>
      <c r="L98" s="91">
        <v>93357</v>
      </c>
      <c r="M98" s="91">
        <v>3824</v>
      </c>
    </row>
    <row r="99" spans="1:13" x14ac:dyDescent="0.25">
      <c r="A99" s="90" t="s">
        <v>192</v>
      </c>
      <c r="B99" s="90">
        <v>88</v>
      </c>
      <c r="C99" s="91">
        <v>151601</v>
      </c>
      <c r="D99" s="91">
        <v>43830</v>
      </c>
      <c r="E99" s="91">
        <v>2923</v>
      </c>
      <c r="F99" s="91">
        <v>23882</v>
      </c>
      <c r="G99" s="91">
        <v>16259</v>
      </c>
      <c r="H99" s="91">
        <v>766</v>
      </c>
      <c r="I99" s="91">
        <v>107771</v>
      </c>
      <c r="J99" s="91">
        <v>8457</v>
      </c>
      <c r="K99" s="91">
        <v>10634</v>
      </c>
      <c r="L99" s="91">
        <v>85289</v>
      </c>
      <c r="M99" s="91">
        <v>3391</v>
      </c>
    </row>
    <row r="100" spans="1:13" x14ac:dyDescent="0.25">
      <c r="A100" s="90" t="s">
        <v>194</v>
      </c>
      <c r="B100" s="90">
        <v>89</v>
      </c>
      <c r="C100" s="91">
        <v>121555</v>
      </c>
      <c r="D100" s="91">
        <v>33494</v>
      </c>
      <c r="E100" s="91">
        <v>2247</v>
      </c>
      <c r="F100" s="91">
        <v>17162</v>
      </c>
      <c r="G100" s="91">
        <v>13476</v>
      </c>
      <c r="H100" s="91">
        <v>609</v>
      </c>
      <c r="I100" s="91">
        <v>88061</v>
      </c>
      <c r="J100" s="91">
        <v>7109</v>
      </c>
      <c r="K100" s="91">
        <v>7206</v>
      </c>
      <c r="L100" s="91">
        <v>71070</v>
      </c>
      <c r="M100" s="91">
        <v>2676</v>
      </c>
    </row>
    <row r="101" spans="1:13" x14ac:dyDescent="0.25">
      <c r="A101" s="90" t="s">
        <v>196</v>
      </c>
      <c r="B101" s="90">
        <v>90</v>
      </c>
      <c r="C101" s="91">
        <v>105876</v>
      </c>
      <c r="D101" s="91">
        <v>27685</v>
      </c>
      <c r="E101" s="91">
        <v>1920</v>
      </c>
      <c r="F101" s="91">
        <v>13244</v>
      </c>
      <c r="G101" s="91">
        <v>12062</v>
      </c>
      <c r="H101" s="91">
        <v>459</v>
      </c>
      <c r="I101" s="91">
        <v>78191</v>
      </c>
      <c r="J101" s="91">
        <v>6313</v>
      </c>
      <c r="K101" s="91">
        <v>5306</v>
      </c>
      <c r="L101" s="91">
        <v>64286</v>
      </c>
      <c r="M101" s="91">
        <v>2286</v>
      </c>
    </row>
    <row r="102" spans="1:13" x14ac:dyDescent="0.25">
      <c r="A102" s="90" t="s">
        <v>198</v>
      </c>
      <c r="B102" s="90">
        <v>91</v>
      </c>
      <c r="C102" s="91">
        <v>84711</v>
      </c>
      <c r="D102" s="91">
        <v>20799</v>
      </c>
      <c r="E102" s="91">
        <v>1335</v>
      </c>
      <c r="F102" s="91">
        <v>9148</v>
      </c>
      <c r="G102" s="91">
        <v>10017</v>
      </c>
      <c r="H102" s="91">
        <v>299</v>
      </c>
      <c r="I102" s="91">
        <v>63912</v>
      </c>
      <c r="J102" s="91">
        <v>5280</v>
      </c>
      <c r="K102" s="91">
        <v>3413</v>
      </c>
      <c r="L102" s="91">
        <v>53387</v>
      </c>
      <c r="M102" s="91">
        <v>1832</v>
      </c>
    </row>
    <row r="103" spans="1:13" x14ac:dyDescent="0.25">
      <c r="A103" s="90" t="s">
        <v>200</v>
      </c>
      <c r="B103" s="90">
        <v>92</v>
      </c>
      <c r="C103" s="91">
        <v>67854</v>
      </c>
      <c r="D103" s="91">
        <v>15782</v>
      </c>
      <c r="E103" s="91">
        <v>1116</v>
      </c>
      <c r="F103" s="91">
        <v>6166</v>
      </c>
      <c r="G103" s="91">
        <v>8316</v>
      </c>
      <c r="H103" s="91">
        <v>184</v>
      </c>
      <c r="I103" s="91">
        <v>52072</v>
      </c>
      <c r="J103" s="91">
        <v>4575</v>
      </c>
      <c r="K103" s="91">
        <v>2274</v>
      </c>
      <c r="L103" s="91">
        <v>43751</v>
      </c>
      <c r="M103" s="91">
        <v>1472</v>
      </c>
    </row>
    <row r="104" spans="1:13" x14ac:dyDescent="0.25">
      <c r="A104" s="90" t="s">
        <v>202</v>
      </c>
      <c r="B104" s="90">
        <v>93</v>
      </c>
      <c r="C104" s="91">
        <v>51340</v>
      </c>
      <c r="D104" s="91">
        <v>11373</v>
      </c>
      <c r="E104" s="91">
        <v>829</v>
      </c>
      <c r="F104" s="91">
        <v>3967</v>
      </c>
      <c r="G104" s="91">
        <v>6447</v>
      </c>
      <c r="H104" s="91">
        <v>130</v>
      </c>
      <c r="I104" s="91">
        <v>39967</v>
      </c>
      <c r="J104" s="91">
        <v>3654</v>
      </c>
      <c r="K104" s="91">
        <v>1569</v>
      </c>
      <c r="L104" s="91">
        <v>33701</v>
      </c>
      <c r="M104" s="91">
        <v>1043</v>
      </c>
    </row>
    <row r="105" spans="1:13" x14ac:dyDescent="0.25">
      <c r="A105" s="90" t="s">
        <v>204</v>
      </c>
      <c r="B105" s="90">
        <v>94</v>
      </c>
      <c r="C105" s="91">
        <v>39215</v>
      </c>
      <c r="D105" s="91">
        <v>8151</v>
      </c>
      <c r="E105" s="91">
        <v>616</v>
      </c>
      <c r="F105" s="91">
        <v>2554</v>
      </c>
      <c r="G105" s="91">
        <v>4856</v>
      </c>
      <c r="H105" s="91">
        <v>125</v>
      </c>
      <c r="I105" s="91">
        <v>31064</v>
      </c>
      <c r="J105" s="91">
        <v>3063</v>
      </c>
      <c r="K105" s="91">
        <v>934</v>
      </c>
      <c r="L105" s="91">
        <v>26273</v>
      </c>
      <c r="M105" s="91">
        <v>794</v>
      </c>
    </row>
    <row r="106" spans="1:13" x14ac:dyDescent="0.25">
      <c r="A106" s="90" t="s">
        <v>206</v>
      </c>
      <c r="B106" s="90">
        <v>95</v>
      </c>
      <c r="C106" s="91">
        <v>29087</v>
      </c>
      <c r="D106" s="91">
        <v>5868</v>
      </c>
      <c r="E106" s="91">
        <v>476</v>
      </c>
      <c r="F106" s="91">
        <v>1600</v>
      </c>
      <c r="G106" s="91">
        <v>3720</v>
      </c>
      <c r="H106" s="91">
        <v>72</v>
      </c>
      <c r="I106" s="91">
        <v>23219</v>
      </c>
      <c r="J106" s="91">
        <v>2414</v>
      </c>
      <c r="K106" s="91">
        <v>655</v>
      </c>
      <c r="L106" s="91">
        <v>19604</v>
      </c>
      <c r="M106" s="91">
        <v>546</v>
      </c>
    </row>
    <row r="107" spans="1:13" x14ac:dyDescent="0.25">
      <c r="A107" s="90" t="s">
        <v>208</v>
      </c>
      <c r="B107" s="90">
        <v>96</v>
      </c>
      <c r="C107" s="91">
        <v>21029</v>
      </c>
      <c r="D107" s="91">
        <v>4100</v>
      </c>
      <c r="E107" s="91">
        <v>427</v>
      </c>
      <c r="F107" s="91">
        <v>888</v>
      </c>
      <c r="G107" s="91">
        <v>2748</v>
      </c>
      <c r="H107" s="91">
        <v>37</v>
      </c>
      <c r="I107" s="91">
        <v>16929</v>
      </c>
      <c r="J107" s="91">
        <v>1765</v>
      </c>
      <c r="K107" s="91">
        <v>412</v>
      </c>
      <c r="L107" s="91">
        <v>14382</v>
      </c>
      <c r="M107" s="91">
        <v>370</v>
      </c>
    </row>
    <row r="108" spans="1:13" x14ac:dyDescent="0.25">
      <c r="A108" s="90" t="s">
        <v>210</v>
      </c>
      <c r="B108" s="90">
        <v>97</v>
      </c>
      <c r="C108" s="91">
        <v>15177</v>
      </c>
      <c r="D108" s="91">
        <v>2607</v>
      </c>
      <c r="E108" s="91">
        <v>340</v>
      </c>
      <c r="F108" s="91">
        <v>405</v>
      </c>
      <c r="G108" s="91">
        <v>1835</v>
      </c>
      <c r="H108" s="91">
        <v>27</v>
      </c>
      <c r="I108" s="91">
        <v>12570</v>
      </c>
      <c r="J108" s="91">
        <v>1464</v>
      </c>
      <c r="K108" s="91">
        <v>238</v>
      </c>
      <c r="L108" s="91">
        <v>10608</v>
      </c>
      <c r="M108" s="91">
        <v>260</v>
      </c>
    </row>
    <row r="109" spans="1:13" x14ac:dyDescent="0.25">
      <c r="A109" s="90" t="s">
        <v>212</v>
      </c>
      <c r="B109" s="90">
        <v>98</v>
      </c>
      <c r="C109" s="91">
        <v>10477</v>
      </c>
      <c r="D109" s="91">
        <v>1793</v>
      </c>
      <c r="E109" s="91">
        <v>237</v>
      </c>
      <c r="F109" s="91">
        <v>201</v>
      </c>
      <c r="G109" s="91">
        <v>1331</v>
      </c>
      <c r="H109" s="91">
        <v>24</v>
      </c>
      <c r="I109" s="91">
        <v>8684</v>
      </c>
      <c r="J109" s="91">
        <v>982</v>
      </c>
      <c r="K109" s="91">
        <v>163</v>
      </c>
      <c r="L109" s="91">
        <v>7350</v>
      </c>
      <c r="M109" s="91">
        <v>189</v>
      </c>
    </row>
    <row r="110" spans="1:13" x14ac:dyDescent="0.25">
      <c r="A110" s="90" t="s">
        <v>214</v>
      </c>
      <c r="B110" s="90">
        <v>99</v>
      </c>
      <c r="C110" s="91">
        <v>7550</v>
      </c>
      <c r="D110" s="91">
        <v>1387</v>
      </c>
      <c r="E110" s="91">
        <v>263</v>
      </c>
      <c r="F110" s="91">
        <v>147</v>
      </c>
      <c r="G110" s="91">
        <v>960</v>
      </c>
      <c r="H110" s="91">
        <v>17</v>
      </c>
      <c r="I110" s="91">
        <v>6163</v>
      </c>
      <c r="J110" s="91">
        <v>792</v>
      </c>
      <c r="K110" s="91">
        <v>153</v>
      </c>
      <c r="L110" s="91">
        <v>5082</v>
      </c>
      <c r="M110" s="91">
        <v>136</v>
      </c>
    </row>
    <row r="111" spans="1:13" x14ac:dyDescent="0.25">
      <c r="A111" s="90" t="s">
        <v>216</v>
      </c>
      <c r="B111" s="90">
        <v>100</v>
      </c>
      <c r="C111" s="91">
        <v>4498</v>
      </c>
      <c r="D111" s="91">
        <v>826</v>
      </c>
      <c r="E111" s="91">
        <v>198</v>
      </c>
      <c r="F111" s="91">
        <v>46</v>
      </c>
      <c r="G111" s="91">
        <v>565</v>
      </c>
      <c r="H111" s="91">
        <v>17</v>
      </c>
      <c r="I111" s="91">
        <v>3672</v>
      </c>
      <c r="J111" s="91">
        <v>541</v>
      </c>
      <c r="K111" s="91">
        <v>73</v>
      </c>
      <c r="L111" s="91">
        <v>2966</v>
      </c>
      <c r="M111" s="91">
        <v>92</v>
      </c>
    </row>
    <row r="112" spans="1:13" x14ac:dyDescent="0.25">
      <c r="A112" s="90" t="s">
        <v>218</v>
      </c>
      <c r="B112" s="90">
        <v>101</v>
      </c>
      <c r="C112" s="91">
        <v>2116</v>
      </c>
      <c r="D112" s="91">
        <v>247</v>
      </c>
      <c r="E112" s="91">
        <v>27</v>
      </c>
      <c r="F112" s="91">
        <v>3</v>
      </c>
      <c r="G112" s="91">
        <v>213</v>
      </c>
      <c r="H112" s="91">
        <v>4</v>
      </c>
      <c r="I112" s="91">
        <v>1869</v>
      </c>
      <c r="J112" s="91">
        <v>214</v>
      </c>
      <c r="K112" s="91">
        <v>12</v>
      </c>
      <c r="L112" s="91">
        <v>1620</v>
      </c>
      <c r="M112" s="91">
        <v>23</v>
      </c>
    </row>
    <row r="113" spans="1:13" x14ac:dyDescent="0.25">
      <c r="A113" s="90" t="s">
        <v>220</v>
      </c>
      <c r="B113" s="90">
        <v>102</v>
      </c>
      <c r="C113" s="91">
        <v>1235</v>
      </c>
      <c r="D113" s="91">
        <v>136</v>
      </c>
      <c r="E113" s="91">
        <v>11</v>
      </c>
      <c r="F113" s="91">
        <v>0</v>
      </c>
      <c r="G113" s="91">
        <v>124</v>
      </c>
      <c r="H113" s="91">
        <v>1</v>
      </c>
      <c r="I113" s="91">
        <v>1099</v>
      </c>
      <c r="J113" s="91">
        <v>153</v>
      </c>
      <c r="K113" s="91">
        <v>7</v>
      </c>
      <c r="L113" s="91">
        <v>925</v>
      </c>
      <c r="M113" s="91">
        <v>14</v>
      </c>
    </row>
    <row r="114" spans="1:13" x14ac:dyDescent="0.25">
      <c r="A114" s="90" t="s">
        <v>222</v>
      </c>
      <c r="B114" s="90">
        <v>103</v>
      </c>
      <c r="C114" s="91">
        <v>732</v>
      </c>
      <c r="D114" s="91">
        <v>67</v>
      </c>
      <c r="E114" s="91">
        <v>10</v>
      </c>
      <c r="F114" s="91">
        <v>1</v>
      </c>
      <c r="G114" s="91">
        <v>56</v>
      </c>
      <c r="H114" s="91">
        <v>0</v>
      </c>
      <c r="I114" s="91">
        <v>665</v>
      </c>
      <c r="J114" s="91">
        <v>90</v>
      </c>
      <c r="K114" s="91">
        <v>0</v>
      </c>
      <c r="L114" s="91">
        <v>570</v>
      </c>
      <c r="M114" s="91">
        <v>5</v>
      </c>
    </row>
    <row r="115" spans="1:13" x14ac:dyDescent="0.25">
      <c r="A115" s="90" t="s">
        <v>224</v>
      </c>
      <c r="B115" s="90">
        <v>104</v>
      </c>
      <c r="C115" s="91">
        <v>385</v>
      </c>
      <c r="D115" s="91">
        <v>54</v>
      </c>
      <c r="E115" s="91">
        <v>7</v>
      </c>
      <c r="F115" s="91">
        <v>0</v>
      </c>
      <c r="G115" s="91">
        <v>47</v>
      </c>
      <c r="H115" s="91">
        <v>0</v>
      </c>
      <c r="I115" s="91">
        <v>331</v>
      </c>
      <c r="J115" s="91">
        <v>44</v>
      </c>
      <c r="K115" s="91">
        <v>21</v>
      </c>
      <c r="L115" s="91">
        <v>266</v>
      </c>
      <c r="M115" s="91">
        <v>0</v>
      </c>
    </row>
    <row r="116" spans="1:13" x14ac:dyDescent="0.25">
      <c r="A116" s="90" t="s">
        <v>257</v>
      </c>
      <c r="B116" s="90" t="s">
        <v>245</v>
      </c>
      <c r="C116" s="91">
        <v>502</v>
      </c>
      <c r="D116" s="91">
        <v>58</v>
      </c>
      <c r="E116" s="91">
        <v>17</v>
      </c>
      <c r="F116" s="91">
        <v>6</v>
      </c>
      <c r="G116" s="91">
        <v>35</v>
      </c>
      <c r="H116" s="91">
        <v>0</v>
      </c>
      <c r="I116" s="91">
        <v>444</v>
      </c>
      <c r="J116" s="91">
        <v>62</v>
      </c>
      <c r="K116" s="91">
        <v>13</v>
      </c>
      <c r="L116" s="91">
        <v>369</v>
      </c>
      <c r="M116" s="91">
        <v>0</v>
      </c>
    </row>
    <row r="117" spans="1:13" x14ac:dyDescent="0.25"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</row>
    <row r="118" spans="1:13" x14ac:dyDescent="0.25">
      <c r="A118" s="244" t="s">
        <v>246</v>
      </c>
      <c r="B118" s="244"/>
      <c r="C118" s="91">
        <v>59042661</v>
      </c>
      <c r="D118" s="91">
        <v>28680341</v>
      </c>
      <c r="E118" s="91">
        <v>14447591</v>
      </c>
      <c r="F118" s="91">
        <v>12274595</v>
      </c>
      <c r="G118" s="91">
        <v>617814</v>
      </c>
      <c r="H118" s="91">
        <v>1340341</v>
      </c>
      <c r="I118" s="91">
        <v>30362320</v>
      </c>
      <c r="J118" s="91">
        <v>13134071</v>
      </c>
      <c r="K118" s="91">
        <v>12154594</v>
      </c>
      <c r="L118" s="91">
        <v>3236486</v>
      </c>
      <c r="M118" s="91">
        <v>1837169</v>
      </c>
    </row>
    <row r="119" spans="1:13" x14ac:dyDescent="0.25">
      <c r="A119" s="92"/>
      <c r="B119" s="92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</row>
    <row r="120" spans="1:13" x14ac:dyDescent="0.25">
      <c r="A120" s="244" t="s">
        <v>247</v>
      </c>
      <c r="B120" s="244"/>
      <c r="C120" s="91">
        <v>15003004</v>
      </c>
      <c r="D120" s="91">
        <v>7675729</v>
      </c>
      <c r="E120" s="91">
        <v>7675208</v>
      </c>
      <c r="F120" s="91">
        <v>520</v>
      </c>
      <c r="G120" s="91">
        <v>1</v>
      </c>
      <c r="H120" s="91">
        <v>0</v>
      </c>
      <c r="I120" s="91">
        <v>7327275</v>
      </c>
      <c r="J120" s="91">
        <v>7321643</v>
      </c>
      <c r="K120" s="91">
        <v>5559</v>
      </c>
      <c r="L120" s="91">
        <v>17</v>
      </c>
      <c r="M120" s="91">
        <v>56</v>
      </c>
    </row>
    <row r="121" spans="1:13" x14ac:dyDescent="0.25">
      <c r="A121" s="244" t="s">
        <v>248</v>
      </c>
      <c r="B121" s="244"/>
      <c r="C121" s="91">
        <v>31854659</v>
      </c>
      <c r="D121" s="91">
        <v>15854474</v>
      </c>
      <c r="E121" s="91">
        <v>6353771</v>
      </c>
      <c r="F121" s="91">
        <v>8320955</v>
      </c>
      <c r="G121" s="91">
        <v>92911</v>
      </c>
      <c r="H121" s="91">
        <v>1086837</v>
      </c>
      <c r="I121" s="91">
        <v>16000185</v>
      </c>
      <c r="J121" s="91">
        <v>5303884</v>
      </c>
      <c r="K121" s="91">
        <v>8868048</v>
      </c>
      <c r="L121" s="91">
        <v>388250</v>
      </c>
      <c r="M121" s="91">
        <v>1440003</v>
      </c>
    </row>
    <row r="122" spans="1:13" x14ac:dyDescent="0.25">
      <c r="A122" s="244" t="s">
        <v>249</v>
      </c>
      <c r="B122" s="244"/>
      <c r="C122" s="91">
        <v>12184998</v>
      </c>
      <c r="D122" s="91">
        <v>5150138</v>
      </c>
      <c r="E122" s="91">
        <v>418612</v>
      </c>
      <c r="F122" s="91">
        <v>3953120</v>
      </c>
      <c r="G122" s="91">
        <v>524902</v>
      </c>
      <c r="H122" s="91">
        <v>253504</v>
      </c>
      <c r="I122" s="91">
        <v>7034860</v>
      </c>
      <c r="J122" s="91">
        <v>508544</v>
      </c>
      <c r="K122" s="91">
        <v>3280987</v>
      </c>
      <c r="L122" s="91">
        <v>2848219</v>
      </c>
      <c r="M122" s="91">
        <v>397110</v>
      </c>
    </row>
    <row r="123" spans="1:13" x14ac:dyDescent="0.25">
      <c r="A123" s="92"/>
      <c r="B123" s="92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</row>
    <row r="124" spans="1:13" x14ac:dyDescent="0.25">
      <c r="A124" s="244" t="s">
        <v>250</v>
      </c>
      <c r="B124" s="244"/>
      <c r="C124" s="91">
        <v>11101667</v>
      </c>
      <c r="D124" s="91">
        <v>5683142</v>
      </c>
      <c r="E124" s="91">
        <v>5683142</v>
      </c>
      <c r="F124" s="91">
        <v>0</v>
      </c>
      <c r="G124" s="91">
        <v>0</v>
      </c>
      <c r="H124" s="91">
        <v>0</v>
      </c>
      <c r="I124" s="91">
        <v>5418525</v>
      </c>
      <c r="J124" s="91">
        <v>5418523</v>
      </c>
      <c r="K124" s="91">
        <v>2</v>
      </c>
      <c r="L124" s="91">
        <v>0</v>
      </c>
      <c r="M124" s="91">
        <v>0</v>
      </c>
    </row>
    <row r="125" spans="1:13" x14ac:dyDescent="0.25">
      <c r="A125" s="244" t="s">
        <v>251</v>
      </c>
      <c r="B125" s="244"/>
      <c r="C125" s="91">
        <v>24565729</v>
      </c>
      <c r="D125" s="91">
        <v>12292917</v>
      </c>
      <c r="E125" s="91">
        <v>7677519</v>
      </c>
      <c r="F125" s="91">
        <v>4152468</v>
      </c>
      <c r="G125" s="91">
        <v>16839</v>
      </c>
      <c r="H125" s="91">
        <v>446091</v>
      </c>
      <c r="I125" s="91">
        <v>12272812</v>
      </c>
      <c r="J125" s="91">
        <v>6670345</v>
      </c>
      <c r="K125" s="91">
        <v>4885957</v>
      </c>
      <c r="L125" s="91">
        <v>72537</v>
      </c>
      <c r="M125" s="91">
        <v>643973</v>
      </c>
    </row>
    <row r="126" spans="1:13" x14ac:dyDescent="0.25">
      <c r="A126" s="244" t="s">
        <v>252</v>
      </c>
      <c r="B126" s="244"/>
      <c r="C126" s="91">
        <v>19003757</v>
      </c>
      <c r="D126" s="91">
        <v>9145745</v>
      </c>
      <c r="E126" s="91">
        <v>973319</v>
      </c>
      <c r="F126" s="91">
        <v>7037054</v>
      </c>
      <c r="G126" s="91">
        <v>281739</v>
      </c>
      <c r="H126" s="91">
        <v>853633</v>
      </c>
      <c r="I126" s="91">
        <v>9858012</v>
      </c>
      <c r="J126" s="91">
        <v>823808</v>
      </c>
      <c r="K126" s="91">
        <v>6548826</v>
      </c>
      <c r="L126" s="91">
        <v>1396338</v>
      </c>
      <c r="M126" s="91">
        <v>1089040</v>
      </c>
    </row>
    <row r="127" spans="1:13" x14ac:dyDescent="0.25">
      <c r="A127" s="244" t="s">
        <v>253</v>
      </c>
      <c r="B127" s="244"/>
      <c r="C127" s="91">
        <v>4371508</v>
      </c>
      <c r="D127" s="91">
        <v>1558537</v>
      </c>
      <c r="E127" s="91">
        <v>113611</v>
      </c>
      <c r="F127" s="91">
        <v>1085073</v>
      </c>
      <c r="G127" s="91">
        <v>319236</v>
      </c>
      <c r="H127" s="91">
        <v>40617</v>
      </c>
      <c r="I127" s="91">
        <v>2812971</v>
      </c>
      <c r="J127" s="91">
        <v>221395</v>
      </c>
      <c r="K127" s="91">
        <v>719809</v>
      </c>
      <c r="L127" s="91">
        <v>1767611</v>
      </c>
      <c r="M127" s="91">
        <v>104156</v>
      </c>
    </row>
    <row r="128" spans="1:13" x14ac:dyDescent="0.25">
      <c r="A128" s="92"/>
      <c r="B128" s="92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</row>
    <row r="129" spans="1:13" x14ac:dyDescent="0.25">
      <c r="A129" s="244" t="s">
        <v>254</v>
      </c>
      <c r="B129" s="244"/>
      <c r="C129" s="91">
        <v>34517797</v>
      </c>
      <c r="D129" s="91">
        <v>17138743</v>
      </c>
      <c r="E129" s="91">
        <v>6463017</v>
      </c>
      <c r="F129" s="91">
        <v>9352793</v>
      </c>
      <c r="G129" s="91">
        <v>137357</v>
      </c>
      <c r="H129" s="91">
        <v>1185576</v>
      </c>
      <c r="I129" s="91">
        <v>17379054</v>
      </c>
      <c r="J129" s="91">
        <v>5393059</v>
      </c>
      <c r="K129" s="91">
        <v>9815927</v>
      </c>
      <c r="L129" s="91">
        <v>604918</v>
      </c>
      <c r="M129" s="91">
        <v>1565150</v>
      </c>
    </row>
    <row r="130" spans="1:13" x14ac:dyDescent="0.25">
      <c r="A130" s="244" t="s">
        <v>255</v>
      </c>
      <c r="B130" s="244"/>
      <c r="C130" s="91">
        <v>9521860</v>
      </c>
      <c r="D130" s="91">
        <v>3865869</v>
      </c>
      <c r="E130" s="91">
        <v>309366</v>
      </c>
      <c r="F130" s="91">
        <v>2921282</v>
      </c>
      <c r="G130" s="91">
        <v>480456</v>
      </c>
      <c r="H130" s="91">
        <v>154765</v>
      </c>
      <c r="I130" s="91">
        <v>5655991</v>
      </c>
      <c r="J130" s="91">
        <v>419369</v>
      </c>
      <c r="K130" s="91">
        <v>2333108</v>
      </c>
      <c r="L130" s="91">
        <v>2631551</v>
      </c>
      <c r="M130" s="91">
        <v>271963</v>
      </c>
    </row>
    <row r="131" spans="1:13" x14ac:dyDescent="0.25">
      <c r="A131" s="93"/>
      <c r="B131" s="93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</row>
  </sheetData>
  <mergeCells count="10">
    <mergeCell ref="A129:B129"/>
    <mergeCell ref="A130:B130"/>
    <mergeCell ref="A118:B118"/>
    <mergeCell ref="A120:B120"/>
    <mergeCell ref="A121:B121"/>
    <mergeCell ref="A127:B127"/>
    <mergeCell ref="A122:B122"/>
    <mergeCell ref="A124:B124"/>
    <mergeCell ref="A125:B125"/>
    <mergeCell ref="A126:B126"/>
  </mergeCells>
  <phoneticPr fontId="2" type="noConversion"/>
  <hyperlinks>
    <hyperlink ref="A1" location="Matières!A1" display="&lt;&lt;&lt;&lt;&lt; retour" xr:uid="{B3CDD70C-AF8C-4906-A70F-DBEF9B3536D4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2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1"/>
  <sheetViews>
    <sheetView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K11" sqref="K11"/>
    </sheetView>
  </sheetViews>
  <sheetFormatPr baseColWidth="10" defaultRowHeight="12.5" x14ac:dyDescent="0.25"/>
  <cols>
    <col min="1" max="1" width="7.26953125" style="57" customWidth="1"/>
    <col min="2" max="2" width="7.1796875" style="57" customWidth="1"/>
    <col min="3" max="3" width="8.36328125" style="57" customWidth="1"/>
    <col min="4" max="7" width="10.7265625" style="30" customWidth="1"/>
    <col min="8" max="8" width="8.1796875" style="30" customWidth="1"/>
    <col min="9" max="9" width="9.7265625" style="30" customWidth="1"/>
    <col min="10" max="12" width="10.7265625" style="30" customWidth="1"/>
    <col min="13" max="14" width="9.7265625" style="30" customWidth="1"/>
    <col min="15" max="16" width="11.36328125" style="30"/>
  </cols>
  <sheetData>
    <row r="1" spans="1:14" x14ac:dyDescent="0.25">
      <c r="A1" s="29" t="s">
        <v>263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 t="s">
        <v>232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x14ac:dyDescent="0.25">
      <c r="A4" s="31"/>
      <c r="B4" s="31"/>
      <c r="C4" s="32"/>
      <c r="D4" s="33"/>
      <c r="E4" s="34"/>
      <c r="F4" s="34"/>
      <c r="G4" s="34"/>
      <c r="H4" s="34"/>
      <c r="I4" s="35"/>
      <c r="J4" s="36"/>
      <c r="K4" s="34"/>
      <c r="L4" s="34"/>
      <c r="M4" s="34"/>
      <c r="N4" s="35"/>
    </row>
    <row r="5" spans="1:14" x14ac:dyDescent="0.25">
      <c r="A5" s="245" t="s">
        <v>6</v>
      </c>
      <c r="B5" s="246"/>
      <c r="C5" s="38" t="s">
        <v>5</v>
      </c>
      <c r="D5" s="39" t="s">
        <v>233</v>
      </c>
      <c r="E5" s="40" t="s">
        <v>3</v>
      </c>
      <c r="F5" s="40"/>
      <c r="G5" s="40"/>
      <c r="H5" s="40"/>
      <c r="I5" s="41"/>
      <c r="J5" s="42" t="s">
        <v>4</v>
      </c>
      <c r="K5" s="40"/>
      <c r="L5" s="40"/>
      <c r="M5" s="40"/>
      <c r="N5" s="41"/>
    </row>
    <row r="6" spans="1:14" x14ac:dyDescent="0.25">
      <c r="A6" s="245" t="s">
        <v>8</v>
      </c>
      <c r="B6" s="246"/>
      <c r="C6" s="38" t="s">
        <v>234</v>
      </c>
      <c r="D6" s="39" t="s">
        <v>235</v>
      </c>
      <c r="E6" s="43"/>
      <c r="F6" s="43"/>
      <c r="G6" s="43"/>
      <c r="H6" s="43"/>
      <c r="I6" s="44"/>
      <c r="J6" s="45"/>
      <c r="K6" s="43"/>
      <c r="L6" s="43"/>
      <c r="M6" s="43"/>
      <c r="N6" s="44"/>
    </row>
    <row r="7" spans="1:14" x14ac:dyDescent="0.25">
      <c r="A7" s="245" t="s">
        <v>11</v>
      </c>
      <c r="B7" s="246"/>
      <c r="C7" s="38" t="s">
        <v>9</v>
      </c>
      <c r="D7" s="39" t="s">
        <v>236</v>
      </c>
      <c r="E7" s="46"/>
      <c r="F7" s="47"/>
      <c r="G7" s="46"/>
      <c r="H7" s="47"/>
      <c r="I7" s="48"/>
      <c r="J7" s="46"/>
      <c r="K7" s="47"/>
      <c r="L7" s="46"/>
      <c r="M7" s="47"/>
      <c r="N7" s="48"/>
    </row>
    <row r="8" spans="1:14" x14ac:dyDescent="0.25">
      <c r="A8" s="37"/>
      <c r="B8" s="37"/>
      <c r="C8" s="38" t="s">
        <v>12</v>
      </c>
      <c r="D8" s="49"/>
      <c r="E8" s="46" t="s">
        <v>13</v>
      </c>
      <c r="F8" s="39" t="s">
        <v>237</v>
      </c>
      <c r="G8" s="46" t="s">
        <v>238</v>
      </c>
      <c r="H8" s="39" t="s">
        <v>239</v>
      </c>
      <c r="I8" s="48" t="s">
        <v>240</v>
      </c>
      <c r="J8" s="46" t="s">
        <v>13</v>
      </c>
      <c r="K8" s="39" t="s">
        <v>237</v>
      </c>
      <c r="L8" s="46" t="s">
        <v>241</v>
      </c>
      <c r="M8" s="39" t="s">
        <v>242</v>
      </c>
      <c r="N8" s="48" t="s">
        <v>243</v>
      </c>
    </row>
    <row r="9" spans="1:14" x14ac:dyDescent="0.25">
      <c r="A9" s="50"/>
      <c r="B9" s="50"/>
      <c r="C9" s="51"/>
      <c r="D9" s="52"/>
      <c r="E9" s="43"/>
      <c r="F9" s="53"/>
      <c r="G9" s="43"/>
      <c r="H9" s="53"/>
      <c r="I9" s="44"/>
      <c r="J9" s="43"/>
      <c r="K9" s="53"/>
      <c r="L9" s="43"/>
      <c r="M9" s="53"/>
      <c r="N9" s="44"/>
    </row>
    <row r="10" spans="1:14" x14ac:dyDescent="0.25">
      <c r="A10" s="54"/>
      <c r="B10" s="54"/>
      <c r="C10" s="54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5">
      <c r="A11" s="57" t="s">
        <v>18</v>
      </c>
      <c r="B11" s="90" t="s">
        <v>15</v>
      </c>
      <c r="C11" s="57" t="s">
        <v>16</v>
      </c>
      <c r="D11" s="58">
        <f>E11+J11</f>
        <v>752376</v>
      </c>
      <c r="E11" s="58">
        <f>SUM(F11:I11)</f>
        <v>385772</v>
      </c>
      <c r="F11" s="58">
        <f>ROUND(0.5*('t6 (2000)'!E11+'t6 (2001)'!E11),0)</f>
        <v>385772</v>
      </c>
      <c r="G11" s="58">
        <f>ROUND(0.5*('t6 (2000)'!F11+'t6 (2001)'!F11),0)</f>
        <v>0</v>
      </c>
      <c r="H11" s="58">
        <f>ROUND(0.5*('t6 (2000)'!G11+'t6 (2001)'!G11),0)</f>
        <v>0</v>
      </c>
      <c r="I11" s="58">
        <f>ROUND(0.5*('t6 (2000)'!H11+'t6 (2001)'!H11),0)</f>
        <v>0</v>
      </c>
      <c r="J11" s="58">
        <f>SUM(K11:N11)</f>
        <v>366604</v>
      </c>
      <c r="K11" s="58">
        <f>ROUND(0.5*('t6 (2000)'!J11+'t6 (2001)'!J11),0)</f>
        <v>366604</v>
      </c>
      <c r="L11" s="58">
        <f>ROUND(0.5*('t6 (2000)'!K11+'t6 (2001)'!K11),0)</f>
        <v>0</v>
      </c>
      <c r="M11" s="58">
        <f>ROUND(0.5*('t6 (2000)'!L11+'t6 (2001)'!L11),0)</f>
        <v>0</v>
      </c>
      <c r="N11" s="58">
        <f>ROUND(0.5*('t6 (2000)'!M11+'t6 (2001)'!M11),0)</f>
        <v>0</v>
      </c>
    </row>
    <row r="12" spans="1:14" x14ac:dyDescent="0.25">
      <c r="A12" s="57" t="s">
        <v>20</v>
      </c>
      <c r="B12" s="90" t="s">
        <v>18</v>
      </c>
      <c r="C12" s="57" t="s">
        <v>19</v>
      </c>
      <c r="D12" s="58">
        <f t="shared" ref="D12:D75" si="0">E12+J12</f>
        <v>724958</v>
      </c>
      <c r="E12" s="58">
        <f>SUM(F12:I12)</f>
        <v>371097</v>
      </c>
      <c r="F12" s="58">
        <f>ROUND(0.5*('t6 (2000)'!E12+'t6 (2001)'!E12),0)</f>
        <v>371097</v>
      </c>
      <c r="G12" s="58">
        <f>ROUND(0.5*('t6 (2000)'!F12+'t6 (2001)'!F12),0)</f>
        <v>0</v>
      </c>
      <c r="H12" s="58">
        <f>ROUND(0.5*('t6 (2000)'!G12+'t6 (2001)'!G12),0)</f>
        <v>0</v>
      </c>
      <c r="I12" s="58">
        <f>ROUND(0.5*('t6 (2000)'!H12+'t6 (2001)'!H12),0)</f>
        <v>0</v>
      </c>
      <c r="J12" s="58">
        <f t="shared" ref="J12:J75" si="1">SUM(K12:N12)</f>
        <v>353861</v>
      </c>
      <c r="K12" s="58">
        <f>ROUND(0.5*('t6 (2000)'!J12+'t6 (2001)'!J12),0)</f>
        <v>353861</v>
      </c>
      <c r="L12" s="58">
        <f>ROUND(0.5*('t6 (2000)'!K12+'t6 (2001)'!K12),0)</f>
        <v>0</v>
      </c>
      <c r="M12" s="58">
        <f>ROUND(0.5*('t6 (2000)'!L12+'t6 (2001)'!L12),0)</f>
        <v>0</v>
      </c>
      <c r="N12" s="58">
        <f>ROUND(0.5*('t6 (2000)'!M12+'t6 (2001)'!M12),0)</f>
        <v>0</v>
      </c>
    </row>
    <row r="13" spans="1:14" x14ac:dyDescent="0.25">
      <c r="A13" s="57" t="s">
        <v>22</v>
      </c>
      <c r="B13" s="90" t="s">
        <v>20</v>
      </c>
      <c r="C13" s="57" t="s">
        <v>21</v>
      </c>
      <c r="D13" s="58">
        <f t="shared" si="0"/>
        <v>715200</v>
      </c>
      <c r="E13" s="58">
        <f>SUM(F13:I13)</f>
        <v>366247</v>
      </c>
      <c r="F13" s="58">
        <f>ROUND(0.5*('t6 (2000)'!E13+'t6 (2001)'!E13),0)</f>
        <v>366247</v>
      </c>
      <c r="G13" s="58">
        <f>ROUND(0.5*('t6 (2000)'!F13+'t6 (2001)'!F13),0)</f>
        <v>0</v>
      </c>
      <c r="H13" s="58">
        <f>ROUND(0.5*('t6 (2000)'!G13+'t6 (2001)'!G13),0)</f>
        <v>0</v>
      </c>
      <c r="I13" s="58">
        <f>ROUND(0.5*('t6 (2000)'!H13+'t6 (2001)'!H13),0)</f>
        <v>0</v>
      </c>
      <c r="J13" s="58">
        <f t="shared" si="1"/>
        <v>348953</v>
      </c>
      <c r="K13" s="58">
        <f>ROUND(0.5*('t6 (2000)'!J13+'t6 (2001)'!J13),0)</f>
        <v>348953</v>
      </c>
      <c r="L13" s="58">
        <f>ROUND(0.5*('t6 (2000)'!K13+'t6 (2001)'!K13),0)</f>
        <v>0</v>
      </c>
      <c r="M13" s="58">
        <f>ROUND(0.5*('t6 (2000)'!L13+'t6 (2001)'!L13),0)</f>
        <v>0</v>
      </c>
      <c r="N13" s="58">
        <f>ROUND(0.5*('t6 (2000)'!M13+'t6 (2001)'!M13),0)</f>
        <v>0</v>
      </c>
    </row>
    <row r="14" spans="1:14" x14ac:dyDescent="0.25">
      <c r="A14" s="57" t="s">
        <v>24</v>
      </c>
      <c r="B14" s="90" t="s">
        <v>22</v>
      </c>
      <c r="C14" s="57" t="s">
        <v>23</v>
      </c>
      <c r="D14" s="58">
        <f t="shared" si="0"/>
        <v>716998</v>
      </c>
      <c r="E14" s="58">
        <f>SUM(F14:I14)</f>
        <v>367714</v>
      </c>
      <c r="F14" s="58">
        <f>ROUND(0.5*('t6 (2000)'!E14+'t6 (2001)'!E14),0)</f>
        <v>367714</v>
      </c>
      <c r="G14" s="58">
        <f>ROUND(0.5*('t6 (2000)'!F14+'t6 (2001)'!F14),0)</f>
        <v>0</v>
      </c>
      <c r="H14" s="58">
        <f>ROUND(0.5*('t6 (2000)'!G14+'t6 (2001)'!G14),0)</f>
        <v>0</v>
      </c>
      <c r="I14" s="58">
        <f>ROUND(0.5*('t6 (2000)'!H14+'t6 (2001)'!H14),0)</f>
        <v>0</v>
      </c>
      <c r="J14" s="58">
        <f t="shared" si="1"/>
        <v>349284</v>
      </c>
      <c r="K14" s="58">
        <f>ROUND(0.5*('t6 (2000)'!J14+'t6 (2001)'!J14),0)</f>
        <v>349284</v>
      </c>
      <c r="L14" s="58">
        <f>ROUND(0.5*('t6 (2000)'!K14+'t6 (2001)'!K14),0)</f>
        <v>0</v>
      </c>
      <c r="M14" s="58">
        <f>ROUND(0.5*('t6 (2000)'!L14+'t6 (2001)'!L14),0)</f>
        <v>0</v>
      </c>
      <c r="N14" s="58">
        <f>ROUND(0.5*('t6 (2000)'!M14+'t6 (2001)'!M14),0)</f>
        <v>0</v>
      </c>
    </row>
    <row r="15" spans="1:14" x14ac:dyDescent="0.25">
      <c r="A15" s="57" t="s">
        <v>26</v>
      </c>
      <c r="B15" s="90" t="s">
        <v>24</v>
      </c>
      <c r="C15" s="57" t="s">
        <v>25</v>
      </c>
      <c r="D15" s="58">
        <f t="shared" si="0"/>
        <v>718555</v>
      </c>
      <c r="E15" s="58">
        <f t="shared" ref="E15:E78" si="2">SUM(F15:I15)</f>
        <v>368035</v>
      </c>
      <c r="F15" s="58">
        <f>ROUND(0.5*('t6 (2000)'!E15+'t6 (2001)'!E15),0)</f>
        <v>368035</v>
      </c>
      <c r="G15" s="58">
        <f>ROUND(0.5*('t6 (2000)'!F15+'t6 (2001)'!F15),0)</f>
        <v>0</v>
      </c>
      <c r="H15" s="58">
        <f>ROUND(0.5*('t6 (2000)'!G15+'t6 (2001)'!G15),0)</f>
        <v>0</v>
      </c>
      <c r="I15" s="58">
        <f>ROUND(0.5*('t6 (2000)'!H15+'t6 (2001)'!H15),0)</f>
        <v>0</v>
      </c>
      <c r="J15" s="58">
        <f t="shared" si="1"/>
        <v>350520</v>
      </c>
      <c r="K15" s="58">
        <f>ROUND(0.5*('t6 (2000)'!J15+'t6 (2001)'!J15),0)</f>
        <v>350520</v>
      </c>
      <c r="L15" s="58">
        <f>ROUND(0.5*('t6 (2000)'!K15+'t6 (2001)'!K15),0)</f>
        <v>0</v>
      </c>
      <c r="M15" s="58">
        <f>ROUND(0.5*('t6 (2000)'!L15+'t6 (2001)'!L15),0)</f>
        <v>0</v>
      </c>
      <c r="N15" s="58">
        <f>ROUND(0.5*('t6 (2000)'!M15+'t6 (2001)'!M15),0)</f>
        <v>0</v>
      </c>
    </row>
    <row r="16" spans="1:14" x14ac:dyDescent="0.25">
      <c r="A16" s="57" t="s">
        <v>28</v>
      </c>
      <c r="B16" s="90" t="s">
        <v>26</v>
      </c>
      <c r="C16" s="57" t="s">
        <v>27</v>
      </c>
      <c r="D16" s="58">
        <f t="shared" si="0"/>
        <v>709466</v>
      </c>
      <c r="E16" s="58">
        <f t="shared" si="2"/>
        <v>363193</v>
      </c>
      <c r="F16" s="58">
        <f>ROUND(0.5*('t6 (2000)'!E16+'t6 (2001)'!E16),0)</f>
        <v>363193</v>
      </c>
      <c r="G16" s="58">
        <f>ROUND(0.5*('t6 (2000)'!F16+'t6 (2001)'!F16),0)</f>
        <v>0</v>
      </c>
      <c r="H16" s="58">
        <f>ROUND(0.5*('t6 (2000)'!G16+'t6 (2001)'!G16),0)</f>
        <v>0</v>
      </c>
      <c r="I16" s="58">
        <f>ROUND(0.5*('t6 (2000)'!H16+'t6 (2001)'!H16),0)</f>
        <v>0</v>
      </c>
      <c r="J16" s="58">
        <f t="shared" si="1"/>
        <v>346273</v>
      </c>
      <c r="K16" s="58">
        <f>ROUND(0.5*('t6 (2000)'!J16+'t6 (2001)'!J16),0)</f>
        <v>346273</v>
      </c>
      <c r="L16" s="58">
        <f>ROUND(0.5*('t6 (2000)'!K16+'t6 (2001)'!K16),0)</f>
        <v>0</v>
      </c>
      <c r="M16" s="58">
        <f>ROUND(0.5*('t6 (2000)'!L16+'t6 (2001)'!L16),0)</f>
        <v>0</v>
      </c>
      <c r="N16" s="58">
        <f>ROUND(0.5*('t6 (2000)'!M16+'t6 (2001)'!M16),0)</f>
        <v>0</v>
      </c>
    </row>
    <row r="17" spans="1:14" x14ac:dyDescent="0.25">
      <c r="A17" s="57" t="s">
        <v>30</v>
      </c>
      <c r="B17" s="90" t="s">
        <v>28</v>
      </c>
      <c r="C17" s="57" t="s">
        <v>29</v>
      </c>
      <c r="D17" s="58">
        <f t="shared" si="0"/>
        <v>701259</v>
      </c>
      <c r="E17" s="58">
        <f t="shared" si="2"/>
        <v>358821</v>
      </c>
      <c r="F17" s="58">
        <f>ROUND(0.5*('t6 (2000)'!E17+'t6 (2001)'!E17),0)</f>
        <v>358821</v>
      </c>
      <c r="G17" s="58">
        <f>ROUND(0.5*('t6 (2000)'!F17+'t6 (2001)'!F17),0)</f>
        <v>0</v>
      </c>
      <c r="H17" s="58">
        <f>ROUND(0.5*('t6 (2000)'!G17+'t6 (2001)'!G17),0)</f>
        <v>0</v>
      </c>
      <c r="I17" s="58">
        <f>ROUND(0.5*('t6 (2000)'!H17+'t6 (2001)'!H17),0)</f>
        <v>0</v>
      </c>
      <c r="J17" s="58">
        <f t="shared" si="1"/>
        <v>342438</v>
      </c>
      <c r="K17" s="58">
        <f>ROUND(0.5*('t6 (2000)'!J17+'t6 (2001)'!J17),0)</f>
        <v>342438</v>
      </c>
      <c r="L17" s="58">
        <f>ROUND(0.5*('t6 (2000)'!K17+'t6 (2001)'!K17),0)</f>
        <v>0</v>
      </c>
      <c r="M17" s="58">
        <f>ROUND(0.5*('t6 (2000)'!L17+'t6 (2001)'!L17),0)</f>
        <v>0</v>
      </c>
      <c r="N17" s="58">
        <f>ROUND(0.5*('t6 (2000)'!M17+'t6 (2001)'!M17),0)</f>
        <v>0</v>
      </c>
    </row>
    <row r="18" spans="1:14" x14ac:dyDescent="0.25">
      <c r="A18" s="57" t="s">
        <v>32</v>
      </c>
      <c r="B18" s="90" t="s">
        <v>30</v>
      </c>
      <c r="C18" s="57" t="s">
        <v>31</v>
      </c>
      <c r="D18" s="58">
        <f t="shared" si="0"/>
        <v>715888</v>
      </c>
      <c r="E18" s="58">
        <f t="shared" si="2"/>
        <v>366457</v>
      </c>
      <c r="F18" s="58">
        <f>ROUND(0.5*('t6 (2000)'!E18+'t6 (2001)'!E18),0)</f>
        <v>366457</v>
      </c>
      <c r="G18" s="58">
        <f>ROUND(0.5*('t6 (2000)'!F18+'t6 (2001)'!F18),0)</f>
        <v>0</v>
      </c>
      <c r="H18" s="58">
        <f>ROUND(0.5*('t6 (2000)'!G18+'t6 (2001)'!G18),0)</f>
        <v>0</v>
      </c>
      <c r="I18" s="58">
        <f>ROUND(0.5*('t6 (2000)'!H18+'t6 (2001)'!H18),0)</f>
        <v>0</v>
      </c>
      <c r="J18" s="58">
        <f t="shared" si="1"/>
        <v>349431</v>
      </c>
      <c r="K18" s="58">
        <f>ROUND(0.5*('t6 (2000)'!J18+'t6 (2001)'!J18),0)</f>
        <v>349431</v>
      </c>
      <c r="L18" s="58">
        <f>ROUND(0.5*('t6 (2000)'!K18+'t6 (2001)'!K18),0)</f>
        <v>0</v>
      </c>
      <c r="M18" s="58">
        <f>ROUND(0.5*('t6 (2000)'!L18+'t6 (2001)'!L18),0)</f>
        <v>0</v>
      </c>
      <c r="N18" s="58">
        <f>ROUND(0.5*('t6 (2000)'!M18+'t6 (2001)'!M18),0)</f>
        <v>0</v>
      </c>
    </row>
    <row r="19" spans="1:14" x14ac:dyDescent="0.25">
      <c r="A19" s="57" t="s">
        <v>34</v>
      </c>
      <c r="B19" s="90" t="s">
        <v>32</v>
      </c>
      <c r="C19" s="57" t="s">
        <v>33</v>
      </c>
      <c r="D19" s="58">
        <f t="shared" si="0"/>
        <v>741005</v>
      </c>
      <c r="E19" s="58">
        <f t="shared" si="2"/>
        <v>379630</v>
      </c>
      <c r="F19" s="58">
        <f>ROUND(0.5*('t6 (2000)'!E19+'t6 (2001)'!E19),0)</f>
        <v>379630</v>
      </c>
      <c r="G19" s="58">
        <f>ROUND(0.5*('t6 (2000)'!F19+'t6 (2001)'!F19),0)</f>
        <v>0</v>
      </c>
      <c r="H19" s="58">
        <f>ROUND(0.5*('t6 (2000)'!G19+'t6 (2001)'!G19),0)</f>
        <v>0</v>
      </c>
      <c r="I19" s="58">
        <f>ROUND(0.5*('t6 (2000)'!H19+'t6 (2001)'!H19),0)</f>
        <v>0</v>
      </c>
      <c r="J19" s="58">
        <f t="shared" si="1"/>
        <v>361375</v>
      </c>
      <c r="K19" s="58">
        <f>ROUND(0.5*('t6 (2000)'!J19+'t6 (2001)'!J19),0)</f>
        <v>361375</v>
      </c>
      <c r="L19" s="58">
        <f>ROUND(0.5*('t6 (2000)'!K19+'t6 (2001)'!K19),0)</f>
        <v>0</v>
      </c>
      <c r="M19" s="58">
        <f>ROUND(0.5*('t6 (2000)'!L19+'t6 (2001)'!L19),0)</f>
        <v>0</v>
      </c>
      <c r="N19" s="58">
        <f>ROUND(0.5*('t6 (2000)'!M19+'t6 (2001)'!M19),0)</f>
        <v>0</v>
      </c>
    </row>
    <row r="20" spans="1:14" x14ac:dyDescent="0.25">
      <c r="A20" s="57" t="s">
        <v>36</v>
      </c>
      <c r="B20" s="90" t="s">
        <v>34</v>
      </c>
      <c r="C20" s="57" t="s">
        <v>35</v>
      </c>
      <c r="D20" s="58">
        <f t="shared" si="0"/>
        <v>753382</v>
      </c>
      <c r="E20" s="58">
        <f t="shared" si="2"/>
        <v>386021</v>
      </c>
      <c r="F20" s="58">
        <f>ROUND(0.5*('t6 (2000)'!E20+'t6 (2001)'!E20),0)</f>
        <v>386021</v>
      </c>
      <c r="G20" s="58">
        <f>ROUND(0.5*('t6 (2000)'!F20+'t6 (2001)'!F20),0)</f>
        <v>0</v>
      </c>
      <c r="H20" s="58">
        <f>ROUND(0.5*('t6 (2000)'!G20+'t6 (2001)'!G20),0)</f>
        <v>0</v>
      </c>
      <c r="I20" s="58">
        <f>ROUND(0.5*('t6 (2000)'!H20+'t6 (2001)'!H20),0)</f>
        <v>0</v>
      </c>
      <c r="J20" s="58">
        <f t="shared" si="1"/>
        <v>367361</v>
      </c>
      <c r="K20" s="58">
        <f>ROUND(0.5*('t6 (2000)'!J20+'t6 (2001)'!J20),0)</f>
        <v>367361</v>
      </c>
      <c r="L20" s="58">
        <f>ROUND(0.5*('t6 (2000)'!K20+'t6 (2001)'!K20),0)</f>
        <v>0</v>
      </c>
      <c r="M20" s="58">
        <f>ROUND(0.5*('t6 (2000)'!L20+'t6 (2001)'!L20),0)</f>
        <v>0</v>
      </c>
      <c r="N20" s="58">
        <f>ROUND(0.5*('t6 (2000)'!M20+'t6 (2001)'!M20),0)</f>
        <v>0</v>
      </c>
    </row>
    <row r="21" spans="1:14" x14ac:dyDescent="0.25">
      <c r="A21" s="57" t="s">
        <v>38</v>
      </c>
      <c r="B21" s="90" t="s">
        <v>36</v>
      </c>
      <c r="C21" s="57" t="s">
        <v>37</v>
      </c>
      <c r="D21" s="58">
        <f t="shared" si="0"/>
        <v>759952</v>
      </c>
      <c r="E21" s="58">
        <f t="shared" si="2"/>
        <v>388817</v>
      </c>
      <c r="F21" s="58">
        <f>ROUND(0.5*('t6 (2000)'!E21+'t6 (2001)'!E21),0)</f>
        <v>388817</v>
      </c>
      <c r="G21" s="58">
        <f>ROUND(0.5*('t6 (2000)'!F21+'t6 (2001)'!F21),0)</f>
        <v>0</v>
      </c>
      <c r="H21" s="58">
        <f>ROUND(0.5*('t6 (2000)'!G21+'t6 (2001)'!G21),0)</f>
        <v>0</v>
      </c>
      <c r="I21" s="58">
        <f>ROUND(0.5*('t6 (2000)'!H21+'t6 (2001)'!H21),0)</f>
        <v>0</v>
      </c>
      <c r="J21" s="58">
        <f t="shared" si="1"/>
        <v>371135</v>
      </c>
      <c r="K21" s="58">
        <f>ROUND(0.5*('t6 (2000)'!J21+'t6 (2001)'!J21),0)</f>
        <v>371135</v>
      </c>
      <c r="L21" s="58">
        <f>ROUND(0.5*('t6 (2000)'!K21+'t6 (2001)'!K21),0)</f>
        <v>0</v>
      </c>
      <c r="M21" s="58">
        <f>ROUND(0.5*('t6 (2000)'!L21+'t6 (2001)'!L21),0)</f>
        <v>0</v>
      </c>
      <c r="N21" s="58">
        <f>ROUND(0.5*('t6 (2000)'!M21+'t6 (2001)'!M21),0)</f>
        <v>0</v>
      </c>
    </row>
    <row r="22" spans="1:14" x14ac:dyDescent="0.25">
      <c r="A22" s="57" t="s">
        <v>40</v>
      </c>
      <c r="B22" s="90" t="s">
        <v>38</v>
      </c>
      <c r="C22" s="57" t="s">
        <v>39</v>
      </c>
      <c r="D22" s="58">
        <f t="shared" si="0"/>
        <v>764662</v>
      </c>
      <c r="E22" s="58">
        <f t="shared" si="2"/>
        <v>390890</v>
      </c>
      <c r="F22" s="58">
        <f>ROUND(0.5*('t6 (2000)'!E22+'t6 (2001)'!E22),0)</f>
        <v>390890</v>
      </c>
      <c r="G22" s="58">
        <f>ROUND(0.5*('t6 (2000)'!F22+'t6 (2001)'!F22),0)</f>
        <v>0</v>
      </c>
      <c r="H22" s="58">
        <f>ROUND(0.5*('t6 (2000)'!G22+'t6 (2001)'!G22),0)</f>
        <v>0</v>
      </c>
      <c r="I22" s="58">
        <f>ROUND(0.5*('t6 (2000)'!H22+'t6 (2001)'!H22),0)</f>
        <v>0</v>
      </c>
      <c r="J22" s="58">
        <f t="shared" si="1"/>
        <v>373772</v>
      </c>
      <c r="K22" s="58">
        <f>ROUND(0.5*('t6 (2000)'!J22+'t6 (2001)'!J22),0)</f>
        <v>373772</v>
      </c>
      <c r="L22" s="58">
        <f>ROUND(0.5*('t6 (2000)'!K22+'t6 (2001)'!K22),0)</f>
        <v>0</v>
      </c>
      <c r="M22" s="58">
        <f>ROUND(0.5*('t6 (2000)'!L22+'t6 (2001)'!L22),0)</f>
        <v>0</v>
      </c>
      <c r="N22" s="58">
        <f>ROUND(0.5*('t6 (2000)'!M22+'t6 (2001)'!M22),0)</f>
        <v>0</v>
      </c>
    </row>
    <row r="23" spans="1:14" x14ac:dyDescent="0.25">
      <c r="A23" s="57" t="s">
        <v>42</v>
      </c>
      <c r="B23" s="90" t="s">
        <v>40</v>
      </c>
      <c r="C23" s="57" t="s">
        <v>41</v>
      </c>
      <c r="D23" s="58">
        <f t="shared" si="0"/>
        <v>767764</v>
      </c>
      <c r="E23" s="58">
        <f t="shared" si="2"/>
        <v>392585</v>
      </c>
      <c r="F23" s="58">
        <f>ROUND(0.5*('t6 (2000)'!E23+'t6 (2001)'!E23),0)</f>
        <v>392585</v>
      </c>
      <c r="G23" s="58">
        <f>ROUND(0.5*('t6 (2000)'!F23+'t6 (2001)'!F23),0)</f>
        <v>0</v>
      </c>
      <c r="H23" s="58">
        <f>ROUND(0.5*('t6 (2000)'!G23+'t6 (2001)'!G23),0)</f>
        <v>0</v>
      </c>
      <c r="I23" s="58">
        <f>ROUND(0.5*('t6 (2000)'!H23+'t6 (2001)'!H23),0)</f>
        <v>0</v>
      </c>
      <c r="J23" s="58">
        <f t="shared" si="1"/>
        <v>375179</v>
      </c>
      <c r="K23" s="58">
        <f>ROUND(0.5*('t6 (2000)'!J23+'t6 (2001)'!J23),0)</f>
        <v>375179</v>
      </c>
      <c r="L23" s="58">
        <f>ROUND(0.5*('t6 (2000)'!K23+'t6 (2001)'!K23),0)</f>
        <v>0</v>
      </c>
      <c r="M23" s="58">
        <f>ROUND(0.5*('t6 (2000)'!L23+'t6 (2001)'!L23),0)</f>
        <v>0</v>
      </c>
      <c r="N23" s="58">
        <f>ROUND(0.5*('t6 (2000)'!M23+'t6 (2001)'!M23),0)</f>
        <v>0</v>
      </c>
    </row>
    <row r="24" spans="1:14" x14ac:dyDescent="0.25">
      <c r="A24" s="57" t="s">
        <v>44</v>
      </c>
      <c r="B24" s="90" t="s">
        <v>42</v>
      </c>
      <c r="C24" s="57" t="s">
        <v>43</v>
      </c>
      <c r="D24" s="58">
        <f t="shared" si="0"/>
        <v>773904</v>
      </c>
      <c r="E24" s="58">
        <f t="shared" si="2"/>
        <v>395596</v>
      </c>
      <c r="F24" s="58">
        <f>ROUND(0.5*('t6 (2000)'!E24+'t6 (2001)'!E24),0)</f>
        <v>395596</v>
      </c>
      <c r="G24" s="58">
        <f>ROUND(0.5*('t6 (2000)'!F24+'t6 (2001)'!F24),0)</f>
        <v>0</v>
      </c>
      <c r="H24" s="58">
        <f>ROUND(0.5*('t6 (2000)'!G24+'t6 (2001)'!G24),0)</f>
        <v>0</v>
      </c>
      <c r="I24" s="58">
        <f>ROUND(0.5*('t6 (2000)'!H24+'t6 (2001)'!H24),0)</f>
        <v>0</v>
      </c>
      <c r="J24" s="58">
        <f t="shared" si="1"/>
        <v>378308</v>
      </c>
      <c r="K24" s="58">
        <f>ROUND(0.5*('t6 (2000)'!J24+'t6 (2001)'!J24),0)</f>
        <v>378308</v>
      </c>
      <c r="L24" s="58">
        <f>ROUND(0.5*('t6 (2000)'!K24+'t6 (2001)'!K24),0)</f>
        <v>0</v>
      </c>
      <c r="M24" s="58">
        <f>ROUND(0.5*('t6 (2000)'!L24+'t6 (2001)'!L24),0)</f>
        <v>0</v>
      </c>
      <c r="N24" s="58">
        <f>ROUND(0.5*('t6 (2000)'!M24+'t6 (2001)'!M24),0)</f>
        <v>0</v>
      </c>
    </row>
    <row r="25" spans="1:14" x14ac:dyDescent="0.25">
      <c r="A25" s="57" t="s">
        <v>46</v>
      </c>
      <c r="B25" s="90" t="s">
        <v>44</v>
      </c>
      <c r="C25" s="57" t="s">
        <v>45</v>
      </c>
      <c r="D25" s="58">
        <f t="shared" si="0"/>
        <v>773484</v>
      </c>
      <c r="E25" s="58">
        <f t="shared" si="2"/>
        <v>395532</v>
      </c>
      <c r="F25" s="58">
        <f>ROUND(0.5*('t6 (2000)'!E25+'t6 (2001)'!E25),0)</f>
        <v>395532</v>
      </c>
      <c r="G25" s="58">
        <f>ROUND(0.5*('t6 (2000)'!F25+'t6 (2001)'!F25),0)</f>
        <v>0</v>
      </c>
      <c r="H25" s="58">
        <f>ROUND(0.5*('t6 (2000)'!G25+'t6 (2001)'!G25),0)</f>
        <v>0</v>
      </c>
      <c r="I25" s="58">
        <f>ROUND(0.5*('t6 (2000)'!H25+'t6 (2001)'!H25),0)</f>
        <v>0</v>
      </c>
      <c r="J25" s="58">
        <f t="shared" si="1"/>
        <v>377952</v>
      </c>
      <c r="K25" s="58">
        <f>ROUND(0.5*('t6 (2000)'!J25+'t6 (2001)'!J25),0)</f>
        <v>377949</v>
      </c>
      <c r="L25" s="58">
        <f>ROUND(0.5*('t6 (2000)'!K25+'t6 (2001)'!K25),0)</f>
        <v>3</v>
      </c>
      <c r="M25" s="58">
        <f>ROUND(0.5*('t6 (2000)'!L25+'t6 (2001)'!L25),0)</f>
        <v>0</v>
      </c>
      <c r="N25" s="58">
        <f>ROUND(0.5*('t6 (2000)'!M25+'t6 (2001)'!M25),0)</f>
        <v>0</v>
      </c>
    </row>
    <row r="26" spans="1:14" x14ac:dyDescent="0.25">
      <c r="A26" s="57" t="s">
        <v>48</v>
      </c>
      <c r="B26" s="90" t="s">
        <v>46</v>
      </c>
      <c r="C26" s="57" t="s">
        <v>47</v>
      </c>
      <c r="D26" s="58">
        <f t="shared" si="0"/>
        <v>766194</v>
      </c>
      <c r="E26" s="58">
        <f t="shared" si="2"/>
        <v>391506</v>
      </c>
      <c r="F26" s="58">
        <f>ROUND(0.5*('t6 (2000)'!E26+'t6 (2001)'!E26),0)</f>
        <v>391506</v>
      </c>
      <c r="G26" s="58">
        <f>ROUND(0.5*('t6 (2000)'!F26+'t6 (2001)'!F26),0)</f>
        <v>0</v>
      </c>
      <c r="H26" s="58">
        <f>ROUND(0.5*('t6 (2000)'!G26+'t6 (2001)'!G26),0)</f>
        <v>0</v>
      </c>
      <c r="I26" s="58">
        <f>ROUND(0.5*('t6 (2000)'!H26+'t6 (2001)'!H26),0)</f>
        <v>0</v>
      </c>
      <c r="J26" s="58">
        <f t="shared" si="1"/>
        <v>374688</v>
      </c>
      <c r="K26" s="58">
        <f>ROUND(0.5*('t6 (2000)'!J26+'t6 (2001)'!J26),0)</f>
        <v>374671</v>
      </c>
      <c r="L26" s="58">
        <f>ROUND(0.5*('t6 (2000)'!K26+'t6 (2001)'!K26),0)</f>
        <v>16</v>
      </c>
      <c r="M26" s="58">
        <f>ROUND(0.5*('t6 (2000)'!L26+'t6 (2001)'!L26),0)</f>
        <v>1</v>
      </c>
      <c r="N26" s="58">
        <f>ROUND(0.5*('t6 (2000)'!M26+'t6 (2001)'!M26),0)</f>
        <v>0</v>
      </c>
    </row>
    <row r="27" spans="1:14" x14ac:dyDescent="0.25">
      <c r="A27" s="57" t="s">
        <v>50</v>
      </c>
      <c r="B27" s="90" t="s">
        <v>48</v>
      </c>
      <c r="C27" s="57" t="s">
        <v>49</v>
      </c>
      <c r="D27" s="58">
        <f t="shared" si="0"/>
        <v>759146</v>
      </c>
      <c r="E27" s="58">
        <f t="shared" si="2"/>
        <v>387687</v>
      </c>
      <c r="F27" s="58">
        <f>ROUND(0.5*('t6 (2000)'!E27+'t6 (2001)'!E27),0)</f>
        <v>387687</v>
      </c>
      <c r="G27" s="58">
        <f>ROUND(0.5*('t6 (2000)'!F27+'t6 (2001)'!F27),0)</f>
        <v>0</v>
      </c>
      <c r="H27" s="58">
        <f>ROUND(0.5*('t6 (2000)'!G27+'t6 (2001)'!G27),0)</f>
        <v>0</v>
      </c>
      <c r="I27" s="58">
        <f>ROUND(0.5*('t6 (2000)'!H27+'t6 (2001)'!H27),0)</f>
        <v>0</v>
      </c>
      <c r="J27" s="58">
        <f t="shared" si="1"/>
        <v>371459</v>
      </c>
      <c r="K27" s="58">
        <f>ROUND(0.5*('t6 (2000)'!J27+'t6 (2001)'!J27),0)</f>
        <v>371341</v>
      </c>
      <c r="L27" s="58">
        <f>ROUND(0.5*('t6 (2000)'!K27+'t6 (2001)'!K27),0)</f>
        <v>117</v>
      </c>
      <c r="M27" s="58">
        <f>ROUND(0.5*('t6 (2000)'!L27+'t6 (2001)'!L27),0)</f>
        <v>0</v>
      </c>
      <c r="N27" s="58">
        <f>ROUND(0.5*('t6 (2000)'!M27+'t6 (2001)'!M27),0)</f>
        <v>1</v>
      </c>
    </row>
    <row r="28" spans="1:14" x14ac:dyDescent="0.25">
      <c r="A28" s="57" t="s">
        <v>52</v>
      </c>
      <c r="B28" s="90" t="s">
        <v>50</v>
      </c>
      <c r="C28" s="57" t="s">
        <v>51</v>
      </c>
      <c r="D28" s="58">
        <f t="shared" si="0"/>
        <v>777390</v>
      </c>
      <c r="E28" s="58">
        <f t="shared" si="2"/>
        <v>397395</v>
      </c>
      <c r="F28" s="58">
        <f>ROUND(0.5*('t6 (2000)'!E28+'t6 (2001)'!E28),0)</f>
        <v>397388</v>
      </c>
      <c r="G28" s="58">
        <f>ROUND(0.5*('t6 (2000)'!F28+'t6 (2001)'!F28),0)</f>
        <v>7</v>
      </c>
      <c r="H28" s="58">
        <f>ROUND(0.5*('t6 (2000)'!G28+'t6 (2001)'!G28),0)</f>
        <v>0</v>
      </c>
      <c r="I28" s="58">
        <f>ROUND(0.5*('t6 (2000)'!H28+'t6 (2001)'!H28),0)</f>
        <v>0</v>
      </c>
      <c r="J28" s="58">
        <f t="shared" si="1"/>
        <v>379995</v>
      </c>
      <c r="K28" s="58">
        <f>ROUND(0.5*('t6 (2000)'!J28+'t6 (2001)'!J28),0)</f>
        <v>379613</v>
      </c>
      <c r="L28" s="58">
        <f>ROUND(0.5*('t6 (2000)'!K28+'t6 (2001)'!K28),0)</f>
        <v>378</v>
      </c>
      <c r="M28" s="58">
        <f>ROUND(0.5*('t6 (2000)'!L28+'t6 (2001)'!L28),0)</f>
        <v>2</v>
      </c>
      <c r="N28" s="58">
        <f>ROUND(0.5*('t6 (2000)'!M28+'t6 (2001)'!M28),0)</f>
        <v>2</v>
      </c>
    </row>
    <row r="29" spans="1:14" x14ac:dyDescent="0.25">
      <c r="A29" s="57" t="s">
        <v>54</v>
      </c>
      <c r="B29" s="90" t="s">
        <v>52</v>
      </c>
      <c r="C29" s="57" t="s">
        <v>53</v>
      </c>
      <c r="D29" s="58">
        <f t="shared" si="0"/>
        <v>806612</v>
      </c>
      <c r="E29" s="58">
        <f t="shared" si="2"/>
        <v>412330</v>
      </c>
      <c r="F29" s="58">
        <f>ROUND(0.5*('t6 (2000)'!E29+'t6 (2001)'!E29),0)</f>
        <v>412240</v>
      </c>
      <c r="G29" s="58">
        <f>ROUND(0.5*('t6 (2000)'!F29+'t6 (2001)'!F29),0)</f>
        <v>90</v>
      </c>
      <c r="H29" s="58">
        <f>ROUND(0.5*('t6 (2000)'!G29+'t6 (2001)'!G29),0)</f>
        <v>0</v>
      </c>
      <c r="I29" s="58">
        <f>ROUND(0.5*('t6 (2000)'!H29+'t6 (2001)'!H29),0)</f>
        <v>0</v>
      </c>
      <c r="J29" s="58">
        <f t="shared" si="1"/>
        <v>394282</v>
      </c>
      <c r="K29" s="58">
        <f>ROUND(0.5*('t6 (2000)'!J29+'t6 (2001)'!J29),0)</f>
        <v>392974</v>
      </c>
      <c r="L29" s="58">
        <f>ROUND(0.5*('t6 (2000)'!K29+'t6 (2001)'!K29),0)</f>
        <v>1288</v>
      </c>
      <c r="M29" s="58">
        <f>ROUND(0.5*('t6 (2000)'!L29+'t6 (2001)'!L29),0)</f>
        <v>7</v>
      </c>
      <c r="N29" s="58">
        <f>ROUND(0.5*('t6 (2000)'!M29+'t6 (2001)'!M29),0)</f>
        <v>13</v>
      </c>
    </row>
    <row r="30" spans="1:14" x14ac:dyDescent="0.25">
      <c r="A30" s="57" t="s">
        <v>56</v>
      </c>
      <c r="B30" s="90" t="s">
        <v>54</v>
      </c>
      <c r="C30" s="57" t="s">
        <v>55</v>
      </c>
      <c r="D30" s="58">
        <f t="shared" si="0"/>
        <v>810648</v>
      </c>
      <c r="E30" s="58">
        <f t="shared" si="2"/>
        <v>413293</v>
      </c>
      <c r="F30" s="58">
        <f>ROUND(0.5*('t6 (2000)'!E30+'t6 (2001)'!E30),0)</f>
        <v>412896</v>
      </c>
      <c r="G30" s="58">
        <f>ROUND(0.5*('t6 (2000)'!F30+'t6 (2001)'!F30),0)</f>
        <v>396</v>
      </c>
      <c r="H30" s="58">
        <f>ROUND(0.5*('t6 (2000)'!G30+'t6 (2001)'!G30),0)</f>
        <v>1</v>
      </c>
      <c r="I30" s="58">
        <f>ROUND(0.5*('t6 (2000)'!H30+'t6 (2001)'!H30),0)</f>
        <v>0</v>
      </c>
      <c r="J30" s="58">
        <f t="shared" si="1"/>
        <v>397355</v>
      </c>
      <c r="K30" s="58">
        <f>ROUND(0.5*('t6 (2000)'!J30+'t6 (2001)'!J30),0)</f>
        <v>393745</v>
      </c>
      <c r="L30" s="58">
        <f>ROUND(0.5*('t6 (2000)'!K30+'t6 (2001)'!K30),0)</f>
        <v>3558</v>
      </c>
      <c r="M30" s="58">
        <f>ROUND(0.5*('t6 (2000)'!L30+'t6 (2001)'!L30),0)</f>
        <v>20</v>
      </c>
      <c r="N30" s="58">
        <f>ROUND(0.5*('t6 (2000)'!M30+'t6 (2001)'!M30),0)</f>
        <v>32</v>
      </c>
    </row>
    <row r="31" spans="1:14" x14ac:dyDescent="0.25">
      <c r="A31" s="57" t="s">
        <v>58</v>
      </c>
      <c r="B31" s="90" t="s">
        <v>56</v>
      </c>
      <c r="C31" s="57" t="s">
        <v>57</v>
      </c>
      <c r="D31" s="58">
        <f t="shared" si="0"/>
        <v>786289</v>
      </c>
      <c r="E31" s="58">
        <f t="shared" si="2"/>
        <v>399310</v>
      </c>
      <c r="F31" s="58">
        <f>ROUND(0.5*('t6 (2000)'!E31+'t6 (2001)'!E31),0)</f>
        <v>398055</v>
      </c>
      <c r="G31" s="58">
        <f>ROUND(0.5*('t6 (2000)'!F31+'t6 (2001)'!F31),0)</f>
        <v>1238</v>
      </c>
      <c r="H31" s="58">
        <f>ROUND(0.5*('t6 (2000)'!G31+'t6 (2001)'!G31),0)</f>
        <v>4</v>
      </c>
      <c r="I31" s="58">
        <f>ROUND(0.5*('t6 (2000)'!H31+'t6 (2001)'!H31),0)</f>
        <v>13</v>
      </c>
      <c r="J31" s="58">
        <f t="shared" si="1"/>
        <v>386979</v>
      </c>
      <c r="K31" s="58">
        <f>ROUND(0.5*('t6 (2000)'!J31+'t6 (2001)'!J31),0)</f>
        <v>379469</v>
      </c>
      <c r="L31" s="58">
        <f>ROUND(0.5*('t6 (2000)'!K31+'t6 (2001)'!K31),0)</f>
        <v>7361</v>
      </c>
      <c r="M31" s="58">
        <f>ROUND(0.5*('t6 (2000)'!L31+'t6 (2001)'!L31),0)</f>
        <v>37</v>
      </c>
      <c r="N31" s="58">
        <f>ROUND(0.5*('t6 (2000)'!M31+'t6 (2001)'!M31),0)</f>
        <v>112</v>
      </c>
    </row>
    <row r="32" spans="1:14" x14ac:dyDescent="0.25">
      <c r="A32" s="57" t="s">
        <v>60</v>
      </c>
      <c r="B32" s="90" t="s">
        <v>58</v>
      </c>
      <c r="C32" s="57" t="s">
        <v>59</v>
      </c>
      <c r="D32" s="58">
        <f t="shared" si="0"/>
        <v>750599</v>
      </c>
      <c r="E32" s="58">
        <f t="shared" si="2"/>
        <v>379668</v>
      </c>
      <c r="F32" s="58">
        <f>ROUND(0.5*('t6 (2000)'!E32+'t6 (2001)'!E32),0)</f>
        <v>376708</v>
      </c>
      <c r="G32" s="58">
        <f>ROUND(0.5*('t6 (2000)'!F32+'t6 (2001)'!F32),0)</f>
        <v>2912</v>
      </c>
      <c r="H32" s="58">
        <f>ROUND(0.5*('t6 (2000)'!G32+'t6 (2001)'!G32),0)</f>
        <v>9</v>
      </c>
      <c r="I32" s="58">
        <f>ROUND(0.5*('t6 (2000)'!H32+'t6 (2001)'!H32),0)</f>
        <v>39</v>
      </c>
      <c r="J32" s="58">
        <f t="shared" si="1"/>
        <v>370931</v>
      </c>
      <c r="K32" s="58">
        <f>ROUND(0.5*('t6 (2000)'!J32+'t6 (2001)'!J32),0)</f>
        <v>357541</v>
      </c>
      <c r="L32" s="58">
        <f>ROUND(0.5*('t6 (2000)'!K32+'t6 (2001)'!K32),0)</f>
        <v>13048</v>
      </c>
      <c r="M32" s="58">
        <f>ROUND(0.5*('t6 (2000)'!L32+'t6 (2001)'!L32),0)</f>
        <v>64</v>
      </c>
      <c r="N32" s="58">
        <f>ROUND(0.5*('t6 (2000)'!M32+'t6 (2001)'!M32),0)</f>
        <v>278</v>
      </c>
    </row>
    <row r="33" spans="1:14" x14ac:dyDescent="0.25">
      <c r="A33" s="57" t="s">
        <v>62</v>
      </c>
      <c r="B33" s="90" t="s">
        <v>60</v>
      </c>
      <c r="C33" s="57" t="s">
        <v>61</v>
      </c>
      <c r="D33" s="58">
        <f t="shared" si="0"/>
        <v>739039</v>
      </c>
      <c r="E33" s="58">
        <f t="shared" si="2"/>
        <v>372878</v>
      </c>
      <c r="F33" s="58">
        <f>ROUND(0.5*('t6 (2000)'!E33+'t6 (2001)'!E33),0)</f>
        <v>366483</v>
      </c>
      <c r="G33" s="58">
        <f>ROUND(0.5*('t6 (2000)'!F33+'t6 (2001)'!F33),0)</f>
        <v>6268</v>
      </c>
      <c r="H33" s="58">
        <f>ROUND(0.5*('t6 (2000)'!G33+'t6 (2001)'!G33),0)</f>
        <v>16</v>
      </c>
      <c r="I33" s="58">
        <f>ROUND(0.5*('t6 (2000)'!H33+'t6 (2001)'!H33),0)</f>
        <v>111</v>
      </c>
      <c r="J33" s="58">
        <f t="shared" si="1"/>
        <v>366161</v>
      </c>
      <c r="K33" s="58">
        <f>ROUND(0.5*('t6 (2000)'!J33+'t6 (2001)'!J33),0)</f>
        <v>340865</v>
      </c>
      <c r="L33" s="58">
        <f>ROUND(0.5*('t6 (2000)'!K33+'t6 (2001)'!K33),0)</f>
        <v>24614</v>
      </c>
      <c r="M33" s="58">
        <f>ROUND(0.5*('t6 (2000)'!L33+'t6 (2001)'!L33),0)</f>
        <v>103</v>
      </c>
      <c r="N33" s="58">
        <f>ROUND(0.5*('t6 (2000)'!M33+'t6 (2001)'!M33),0)</f>
        <v>579</v>
      </c>
    </row>
    <row r="34" spans="1:14" x14ac:dyDescent="0.25">
      <c r="A34" s="57" t="s">
        <v>64</v>
      </c>
      <c r="B34" s="90" t="s">
        <v>62</v>
      </c>
      <c r="C34" s="57" t="s">
        <v>63</v>
      </c>
      <c r="D34" s="58">
        <f t="shared" si="0"/>
        <v>728186</v>
      </c>
      <c r="E34" s="58">
        <f t="shared" si="2"/>
        <v>366839</v>
      </c>
      <c r="F34" s="58">
        <f>ROUND(0.5*('t6 (2000)'!E34+'t6 (2001)'!E34),0)</f>
        <v>354698</v>
      </c>
      <c r="G34" s="58">
        <f>ROUND(0.5*('t6 (2000)'!F34+'t6 (2001)'!F34),0)</f>
        <v>11880</v>
      </c>
      <c r="H34" s="58">
        <f>ROUND(0.5*('t6 (2000)'!G34+'t6 (2001)'!G34),0)</f>
        <v>27</v>
      </c>
      <c r="I34" s="58">
        <f>ROUND(0.5*('t6 (2000)'!H34+'t6 (2001)'!H34),0)</f>
        <v>234</v>
      </c>
      <c r="J34" s="58">
        <f t="shared" si="1"/>
        <v>361347</v>
      </c>
      <c r="K34" s="58">
        <f>ROUND(0.5*('t6 (2000)'!J34+'t6 (2001)'!J34),0)</f>
        <v>317636</v>
      </c>
      <c r="L34" s="58">
        <f>ROUND(0.5*('t6 (2000)'!K34+'t6 (2001)'!K34),0)</f>
        <v>42408</v>
      </c>
      <c r="M34" s="58">
        <f>ROUND(0.5*('t6 (2000)'!L34+'t6 (2001)'!L34),0)</f>
        <v>192</v>
      </c>
      <c r="N34" s="58">
        <f>ROUND(0.5*('t6 (2000)'!M34+'t6 (2001)'!M34),0)</f>
        <v>1111</v>
      </c>
    </row>
    <row r="35" spans="1:14" x14ac:dyDescent="0.25">
      <c r="A35" s="57" t="s">
        <v>66</v>
      </c>
      <c r="B35" s="90" t="s">
        <v>64</v>
      </c>
      <c r="C35" s="57" t="s">
        <v>65</v>
      </c>
      <c r="D35" s="58">
        <f t="shared" si="0"/>
        <v>725378</v>
      </c>
      <c r="E35" s="58">
        <f t="shared" si="2"/>
        <v>364476</v>
      </c>
      <c r="F35" s="58">
        <f>ROUND(0.5*('t6 (2000)'!E35+'t6 (2001)'!E35),0)</f>
        <v>339885</v>
      </c>
      <c r="G35" s="58">
        <f>ROUND(0.5*('t6 (2000)'!F35+'t6 (2001)'!F35),0)</f>
        <v>24074</v>
      </c>
      <c r="H35" s="58">
        <f>ROUND(0.5*('t6 (2000)'!G35+'t6 (2001)'!G35),0)</f>
        <v>45</v>
      </c>
      <c r="I35" s="58">
        <f>ROUND(0.5*('t6 (2000)'!H35+'t6 (2001)'!H35),0)</f>
        <v>472</v>
      </c>
      <c r="J35" s="58">
        <f t="shared" si="1"/>
        <v>360902</v>
      </c>
      <c r="K35" s="58">
        <f>ROUND(0.5*('t6 (2000)'!J35+'t6 (2001)'!J35),0)</f>
        <v>294788</v>
      </c>
      <c r="L35" s="58">
        <f>ROUND(0.5*('t6 (2000)'!K35+'t6 (2001)'!K35),0)</f>
        <v>63698</v>
      </c>
      <c r="M35" s="58">
        <f>ROUND(0.5*('t6 (2000)'!L35+'t6 (2001)'!L35),0)</f>
        <v>360</v>
      </c>
      <c r="N35" s="58">
        <f>ROUND(0.5*('t6 (2000)'!M35+'t6 (2001)'!M35),0)</f>
        <v>2056</v>
      </c>
    </row>
    <row r="36" spans="1:14" x14ac:dyDescent="0.25">
      <c r="A36" s="57" t="s">
        <v>68</v>
      </c>
      <c r="B36" s="90" t="s">
        <v>66</v>
      </c>
      <c r="C36" s="57" t="s">
        <v>67</v>
      </c>
      <c r="D36" s="58">
        <f t="shared" si="0"/>
        <v>760131</v>
      </c>
      <c r="E36" s="58">
        <f t="shared" si="2"/>
        <v>381057</v>
      </c>
      <c r="F36" s="58">
        <f>ROUND(0.5*('t6 (2000)'!E36+'t6 (2001)'!E36),0)</f>
        <v>335819</v>
      </c>
      <c r="G36" s="58">
        <f>ROUND(0.5*('t6 (2000)'!F36+'t6 (2001)'!F36),0)</f>
        <v>44231</v>
      </c>
      <c r="H36" s="58">
        <f>ROUND(0.5*('t6 (2000)'!G36+'t6 (2001)'!G36),0)</f>
        <v>68</v>
      </c>
      <c r="I36" s="58">
        <f>ROUND(0.5*('t6 (2000)'!H36+'t6 (2001)'!H36),0)</f>
        <v>939</v>
      </c>
      <c r="J36" s="58">
        <f t="shared" si="1"/>
        <v>379074</v>
      </c>
      <c r="K36" s="58">
        <f>ROUND(0.5*('t6 (2000)'!J36+'t6 (2001)'!J36),0)</f>
        <v>283815</v>
      </c>
      <c r="L36" s="58">
        <f>ROUND(0.5*('t6 (2000)'!K36+'t6 (2001)'!K36),0)</f>
        <v>91367</v>
      </c>
      <c r="M36" s="58">
        <f>ROUND(0.5*('t6 (2000)'!L36+'t6 (2001)'!L36),0)</f>
        <v>481</v>
      </c>
      <c r="N36" s="58">
        <f>ROUND(0.5*('t6 (2000)'!M36+'t6 (2001)'!M36),0)</f>
        <v>3411</v>
      </c>
    </row>
    <row r="37" spans="1:14" x14ac:dyDescent="0.25">
      <c r="A37" s="57" t="s">
        <v>70</v>
      </c>
      <c r="B37" s="90" t="s">
        <v>68</v>
      </c>
      <c r="C37" s="57" t="s">
        <v>69</v>
      </c>
      <c r="D37" s="58">
        <f t="shared" si="0"/>
        <v>810360</v>
      </c>
      <c r="E37" s="58">
        <f t="shared" si="2"/>
        <v>406000</v>
      </c>
      <c r="F37" s="58">
        <f>ROUND(0.5*('t6 (2000)'!E37+'t6 (2001)'!E37),0)</f>
        <v>334006</v>
      </c>
      <c r="G37" s="58">
        <f>ROUND(0.5*('t6 (2000)'!F37+'t6 (2001)'!F37),0)</f>
        <v>70031</v>
      </c>
      <c r="H37" s="58">
        <f>ROUND(0.5*('t6 (2000)'!G37+'t6 (2001)'!G37),0)</f>
        <v>96</v>
      </c>
      <c r="I37" s="58">
        <f>ROUND(0.5*('t6 (2000)'!H37+'t6 (2001)'!H37),0)</f>
        <v>1867</v>
      </c>
      <c r="J37" s="58">
        <f t="shared" si="1"/>
        <v>404360</v>
      </c>
      <c r="K37" s="58">
        <f>ROUND(0.5*('t6 (2000)'!J37+'t6 (2001)'!J37),0)</f>
        <v>274819</v>
      </c>
      <c r="L37" s="58">
        <f>ROUND(0.5*('t6 (2000)'!K37+'t6 (2001)'!K37),0)</f>
        <v>123710</v>
      </c>
      <c r="M37" s="58">
        <f>ROUND(0.5*('t6 (2000)'!L37+'t6 (2001)'!L37),0)</f>
        <v>555</v>
      </c>
      <c r="N37" s="58">
        <f>ROUND(0.5*('t6 (2000)'!M37+'t6 (2001)'!M37),0)</f>
        <v>5276</v>
      </c>
    </row>
    <row r="38" spans="1:14" x14ac:dyDescent="0.25">
      <c r="A38" s="57" t="s">
        <v>72</v>
      </c>
      <c r="B38" s="90" t="s">
        <v>70</v>
      </c>
      <c r="C38" s="57" t="s">
        <v>71</v>
      </c>
      <c r="D38" s="58">
        <f t="shared" si="0"/>
        <v>846697</v>
      </c>
      <c r="E38" s="58">
        <f t="shared" si="2"/>
        <v>424305</v>
      </c>
      <c r="F38" s="58">
        <f>ROUND(0.5*('t6 (2000)'!E38+'t6 (2001)'!E38),0)</f>
        <v>321621</v>
      </c>
      <c r="G38" s="58">
        <f>ROUND(0.5*('t6 (2000)'!F38+'t6 (2001)'!F38),0)</f>
        <v>99201</v>
      </c>
      <c r="H38" s="58">
        <f>ROUND(0.5*('t6 (2000)'!G38+'t6 (2001)'!G38),0)</f>
        <v>144</v>
      </c>
      <c r="I38" s="58">
        <f>ROUND(0.5*('t6 (2000)'!H38+'t6 (2001)'!H38),0)</f>
        <v>3339</v>
      </c>
      <c r="J38" s="58">
        <f t="shared" si="1"/>
        <v>422392</v>
      </c>
      <c r="K38" s="58">
        <f>ROUND(0.5*('t6 (2000)'!J38+'t6 (2001)'!J38),0)</f>
        <v>259376</v>
      </c>
      <c r="L38" s="58">
        <f>ROUND(0.5*('t6 (2000)'!K38+'t6 (2001)'!K38),0)</f>
        <v>154621</v>
      </c>
      <c r="M38" s="58">
        <f>ROUND(0.5*('t6 (2000)'!L38+'t6 (2001)'!L38),0)</f>
        <v>697</v>
      </c>
      <c r="N38" s="58">
        <f>ROUND(0.5*('t6 (2000)'!M38+'t6 (2001)'!M38),0)</f>
        <v>7698</v>
      </c>
    </row>
    <row r="39" spans="1:14" x14ac:dyDescent="0.25">
      <c r="A39" s="57" t="s">
        <v>74</v>
      </c>
      <c r="B39" s="90" t="s">
        <v>72</v>
      </c>
      <c r="C39" s="57" t="s">
        <v>73</v>
      </c>
      <c r="D39" s="58">
        <f t="shared" si="0"/>
        <v>860328</v>
      </c>
      <c r="E39" s="58">
        <f t="shared" si="2"/>
        <v>430481</v>
      </c>
      <c r="F39" s="58">
        <f>ROUND(0.5*('t6 (2000)'!E39+'t6 (2001)'!E39),0)</f>
        <v>298703</v>
      </c>
      <c r="G39" s="58">
        <f>ROUND(0.5*('t6 (2000)'!F39+'t6 (2001)'!F39),0)</f>
        <v>126570</v>
      </c>
      <c r="H39" s="58">
        <f>ROUND(0.5*('t6 (2000)'!G39+'t6 (2001)'!G39),0)</f>
        <v>201</v>
      </c>
      <c r="I39" s="58">
        <f>ROUND(0.5*('t6 (2000)'!H39+'t6 (2001)'!H39),0)</f>
        <v>5007</v>
      </c>
      <c r="J39" s="58">
        <f t="shared" si="1"/>
        <v>429847</v>
      </c>
      <c r="K39" s="58">
        <f>ROUND(0.5*('t6 (2000)'!J39+'t6 (2001)'!J39),0)</f>
        <v>238429</v>
      </c>
      <c r="L39" s="58">
        <f>ROUND(0.5*('t6 (2000)'!K39+'t6 (2001)'!K39),0)</f>
        <v>180229</v>
      </c>
      <c r="M39" s="58">
        <f>ROUND(0.5*('t6 (2000)'!L39+'t6 (2001)'!L39),0)</f>
        <v>878</v>
      </c>
      <c r="N39" s="58">
        <f>ROUND(0.5*('t6 (2000)'!M39+'t6 (2001)'!M39),0)</f>
        <v>10311</v>
      </c>
    </row>
    <row r="40" spans="1:14" x14ac:dyDescent="0.25">
      <c r="A40" s="57" t="s">
        <v>76</v>
      </c>
      <c r="B40" s="90" t="s">
        <v>74</v>
      </c>
      <c r="C40" s="57" t="s">
        <v>75</v>
      </c>
      <c r="D40" s="58">
        <f t="shared" si="0"/>
        <v>852366</v>
      </c>
      <c r="E40" s="58">
        <f t="shared" si="2"/>
        <v>426072</v>
      </c>
      <c r="F40" s="58">
        <f>ROUND(0.5*('t6 (2000)'!E40+'t6 (2001)'!E40),0)</f>
        <v>269939</v>
      </c>
      <c r="G40" s="58">
        <f>ROUND(0.5*('t6 (2000)'!F40+'t6 (2001)'!F40),0)</f>
        <v>148976</v>
      </c>
      <c r="H40" s="58">
        <f>ROUND(0.5*('t6 (2000)'!G40+'t6 (2001)'!G40),0)</f>
        <v>225</v>
      </c>
      <c r="I40" s="58">
        <f>ROUND(0.5*('t6 (2000)'!H40+'t6 (2001)'!H40),0)</f>
        <v>6932</v>
      </c>
      <c r="J40" s="58">
        <f t="shared" si="1"/>
        <v>426294</v>
      </c>
      <c r="K40" s="58">
        <f>ROUND(0.5*('t6 (2000)'!J40+'t6 (2001)'!J40),0)</f>
        <v>213843</v>
      </c>
      <c r="L40" s="58">
        <f>ROUND(0.5*('t6 (2000)'!K40+'t6 (2001)'!K40),0)</f>
        <v>198277</v>
      </c>
      <c r="M40" s="58">
        <f>ROUND(0.5*('t6 (2000)'!L40+'t6 (2001)'!L40),0)</f>
        <v>1050</v>
      </c>
      <c r="N40" s="58">
        <f>ROUND(0.5*('t6 (2000)'!M40+'t6 (2001)'!M40),0)</f>
        <v>13124</v>
      </c>
    </row>
    <row r="41" spans="1:14" x14ac:dyDescent="0.25">
      <c r="A41" s="57" t="s">
        <v>78</v>
      </c>
      <c r="B41" s="90" t="s">
        <v>76</v>
      </c>
      <c r="C41" s="57" t="s">
        <v>77</v>
      </c>
      <c r="D41" s="58">
        <f t="shared" si="0"/>
        <v>841496</v>
      </c>
      <c r="E41" s="58">
        <f t="shared" si="2"/>
        <v>420007</v>
      </c>
      <c r="F41" s="58">
        <f>ROUND(0.5*('t6 (2000)'!E41+'t6 (2001)'!E41),0)</f>
        <v>240559</v>
      </c>
      <c r="G41" s="58">
        <f>ROUND(0.5*('t6 (2000)'!F41+'t6 (2001)'!F41),0)</f>
        <v>169890</v>
      </c>
      <c r="H41" s="58">
        <f>ROUND(0.5*('t6 (2000)'!G41+'t6 (2001)'!G41),0)</f>
        <v>266</v>
      </c>
      <c r="I41" s="58">
        <f>ROUND(0.5*('t6 (2000)'!H41+'t6 (2001)'!H41),0)</f>
        <v>9292</v>
      </c>
      <c r="J41" s="58">
        <f t="shared" si="1"/>
        <v>421489</v>
      </c>
      <c r="K41" s="58">
        <f>ROUND(0.5*('t6 (2000)'!J41+'t6 (2001)'!J41),0)</f>
        <v>190107</v>
      </c>
      <c r="L41" s="58">
        <f>ROUND(0.5*('t6 (2000)'!K41+'t6 (2001)'!K41),0)</f>
        <v>213653</v>
      </c>
      <c r="M41" s="58">
        <f>ROUND(0.5*('t6 (2000)'!L41+'t6 (2001)'!L41),0)</f>
        <v>1243</v>
      </c>
      <c r="N41" s="58">
        <f>ROUND(0.5*('t6 (2000)'!M41+'t6 (2001)'!M41),0)</f>
        <v>16486</v>
      </c>
    </row>
    <row r="42" spans="1:14" x14ac:dyDescent="0.25">
      <c r="A42" s="57" t="s">
        <v>80</v>
      </c>
      <c r="B42" s="90" t="s">
        <v>78</v>
      </c>
      <c r="C42" s="57" t="s">
        <v>79</v>
      </c>
      <c r="D42" s="58">
        <f t="shared" si="0"/>
        <v>837833</v>
      </c>
      <c r="E42" s="58">
        <f t="shared" si="2"/>
        <v>417229</v>
      </c>
      <c r="F42" s="58">
        <f>ROUND(0.5*('t6 (2000)'!E42+'t6 (2001)'!E42),0)</f>
        <v>217636</v>
      </c>
      <c r="G42" s="58">
        <f>ROUND(0.5*('t6 (2000)'!F42+'t6 (2001)'!F42),0)</f>
        <v>187435</v>
      </c>
      <c r="H42" s="58">
        <f>ROUND(0.5*('t6 (2000)'!G42+'t6 (2001)'!G42),0)</f>
        <v>320</v>
      </c>
      <c r="I42" s="58">
        <f>ROUND(0.5*('t6 (2000)'!H42+'t6 (2001)'!H42),0)</f>
        <v>11838</v>
      </c>
      <c r="J42" s="58">
        <f t="shared" si="1"/>
        <v>420604</v>
      </c>
      <c r="K42" s="58">
        <f>ROUND(0.5*('t6 (2000)'!J42+'t6 (2001)'!J42),0)</f>
        <v>173113</v>
      </c>
      <c r="L42" s="58">
        <f>ROUND(0.5*('t6 (2000)'!K42+'t6 (2001)'!K42),0)</f>
        <v>226139</v>
      </c>
      <c r="M42" s="58">
        <f>ROUND(0.5*('t6 (2000)'!L42+'t6 (2001)'!L42),0)</f>
        <v>1466</v>
      </c>
      <c r="N42" s="58">
        <f>ROUND(0.5*('t6 (2000)'!M42+'t6 (2001)'!M42),0)</f>
        <v>19886</v>
      </c>
    </row>
    <row r="43" spans="1:14" x14ac:dyDescent="0.25">
      <c r="A43" s="57" t="s">
        <v>82</v>
      </c>
      <c r="B43" s="90" t="s">
        <v>80</v>
      </c>
      <c r="C43" s="57" t="s">
        <v>81</v>
      </c>
      <c r="D43" s="58">
        <f t="shared" si="0"/>
        <v>836343</v>
      </c>
      <c r="E43" s="58">
        <f t="shared" si="2"/>
        <v>416072</v>
      </c>
      <c r="F43" s="58">
        <f>ROUND(0.5*('t6 (2000)'!E43+'t6 (2001)'!E43),0)</f>
        <v>201218</v>
      </c>
      <c r="G43" s="58">
        <f>ROUND(0.5*('t6 (2000)'!F43+'t6 (2001)'!F43),0)</f>
        <v>200343</v>
      </c>
      <c r="H43" s="58">
        <f>ROUND(0.5*('t6 (2000)'!G43+'t6 (2001)'!G43),0)</f>
        <v>379</v>
      </c>
      <c r="I43" s="58">
        <f>ROUND(0.5*('t6 (2000)'!H43+'t6 (2001)'!H43),0)</f>
        <v>14132</v>
      </c>
      <c r="J43" s="58">
        <f t="shared" si="1"/>
        <v>420271</v>
      </c>
      <c r="K43" s="58">
        <f>ROUND(0.5*('t6 (2000)'!J43+'t6 (2001)'!J43),0)</f>
        <v>161095</v>
      </c>
      <c r="L43" s="58">
        <f>ROUND(0.5*('t6 (2000)'!K43+'t6 (2001)'!K43),0)</f>
        <v>234614</v>
      </c>
      <c r="M43" s="58">
        <f>ROUND(0.5*('t6 (2000)'!L43+'t6 (2001)'!L43),0)</f>
        <v>1734</v>
      </c>
      <c r="N43" s="58">
        <f>ROUND(0.5*('t6 (2000)'!M43+'t6 (2001)'!M43),0)</f>
        <v>22828</v>
      </c>
    </row>
    <row r="44" spans="1:14" x14ac:dyDescent="0.25">
      <c r="A44" s="57" t="s">
        <v>84</v>
      </c>
      <c r="B44" s="90" t="s">
        <v>82</v>
      </c>
      <c r="C44" s="57" t="s">
        <v>83</v>
      </c>
      <c r="D44" s="58">
        <f t="shared" si="0"/>
        <v>852022</v>
      </c>
      <c r="E44" s="58">
        <f t="shared" si="2"/>
        <v>423892</v>
      </c>
      <c r="F44" s="58">
        <f>ROUND(0.5*('t6 (2000)'!E44+'t6 (2001)'!E44),0)</f>
        <v>190329</v>
      </c>
      <c r="G44" s="58">
        <f>ROUND(0.5*('t6 (2000)'!F44+'t6 (2001)'!F44),0)</f>
        <v>215942</v>
      </c>
      <c r="H44" s="58">
        <f>ROUND(0.5*('t6 (2000)'!G44+'t6 (2001)'!G44),0)</f>
        <v>461</v>
      </c>
      <c r="I44" s="58">
        <f>ROUND(0.5*('t6 (2000)'!H44+'t6 (2001)'!H44),0)</f>
        <v>17160</v>
      </c>
      <c r="J44" s="58">
        <f t="shared" si="1"/>
        <v>428130</v>
      </c>
      <c r="K44" s="58">
        <f>ROUND(0.5*('t6 (2000)'!J44+'t6 (2001)'!J44),0)</f>
        <v>152532</v>
      </c>
      <c r="L44" s="58">
        <f>ROUND(0.5*('t6 (2000)'!K44+'t6 (2001)'!K44),0)</f>
        <v>246922</v>
      </c>
      <c r="M44" s="58">
        <f>ROUND(0.5*('t6 (2000)'!L44+'t6 (2001)'!L44),0)</f>
        <v>2062</v>
      </c>
      <c r="N44" s="58">
        <f>ROUND(0.5*('t6 (2000)'!M44+'t6 (2001)'!M44),0)</f>
        <v>26614</v>
      </c>
    </row>
    <row r="45" spans="1:14" x14ac:dyDescent="0.25">
      <c r="A45" s="57" t="s">
        <v>86</v>
      </c>
      <c r="B45" s="90" t="s">
        <v>84</v>
      </c>
      <c r="C45" s="57" t="s">
        <v>85</v>
      </c>
      <c r="D45" s="58">
        <f t="shared" si="0"/>
        <v>867480</v>
      </c>
      <c r="E45" s="58">
        <f t="shared" si="2"/>
        <v>431667</v>
      </c>
      <c r="F45" s="58">
        <f>ROUND(0.5*('t6 (2000)'!E45+'t6 (2001)'!E45),0)</f>
        <v>180798</v>
      </c>
      <c r="G45" s="58">
        <f>ROUND(0.5*('t6 (2000)'!F45+'t6 (2001)'!F45),0)</f>
        <v>229821</v>
      </c>
      <c r="H45" s="58">
        <f>ROUND(0.5*('t6 (2000)'!G45+'t6 (2001)'!G45),0)</f>
        <v>570</v>
      </c>
      <c r="I45" s="58">
        <f>ROUND(0.5*('t6 (2000)'!H45+'t6 (2001)'!H45),0)</f>
        <v>20478</v>
      </c>
      <c r="J45" s="58">
        <f t="shared" si="1"/>
        <v>435813</v>
      </c>
      <c r="K45" s="58">
        <f>ROUND(0.5*('t6 (2000)'!J45+'t6 (2001)'!J45),0)</f>
        <v>143890</v>
      </c>
      <c r="L45" s="58">
        <f>ROUND(0.5*('t6 (2000)'!K45+'t6 (2001)'!K45),0)</f>
        <v>258798</v>
      </c>
      <c r="M45" s="58">
        <f>ROUND(0.5*('t6 (2000)'!L45+'t6 (2001)'!L45),0)</f>
        <v>2469</v>
      </c>
      <c r="N45" s="58">
        <f>ROUND(0.5*('t6 (2000)'!M45+'t6 (2001)'!M45),0)</f>
        <v>30656</v>
      </c>
    </row>
    <row r="46" spans="1:14" x14ac:dyDescent="0.25">
      <c r="A46" s="57" t="s">
        <v>88</v>
      </c>
      <c r="B46" s="90" t="s">
        <v>86</v>
      </c>
      <c r="C46" s="57" t="s">
        <v>87</v>
      </c>
      <c r="D46" s="58">
        <f t="shared" si="0"/>
        <v>878782</v>
      </c>
      <c r="E46" s="58">
        <f t="shared" si="2"/>
        <v>436655</v>
      </c>
      <c r="F46" s="58">
        <f>ROUND(0.5*('t6 (2000)'!E46+'t6 (2001)'!E46),0)</f>
        <v>170177</v>
      </c>
      <c r="G46" s="58">
        <f>ROUND(0.5*('t6 (2000)'!F46+'t6 (2001)'!F46),0)</f>
        <v>242212</v>
      </c>
      <c r="H46" s="58">
        <f>ROUND(0.5*('t6 (2000)'!G46+'t6 (2001)'!G46),0)</f>
        <v>706</v>
      </c>
      <c r="I46" s="58">
        <f>ROUND(0.5*('t6 (2000)'!H46+'t6 (2001)'!H46),0)</f>
        <v>23560</v>
      </c>
      <c r="J46" s="58">
        <f t="shared" si="1"/>
        <v>442127</v>
      </c>
      <c r="K46" s="58">
        <f>ROUND(0.5*('t6 (2000)'!J46+'t6 (2001)'!J46),0)</f>
        <v>134772</v>
      </c>
      <c r="L46" s="58">
        <f>ROUND(0.5*('t6 (2000)'!K46+'t6 (2001)'!K46),0)</f>
        <v>269524</v>
      </c>
      <c r="M46" s="58">
        <f>ROUND(0.5*('t6 (2000)'!L46+'t6 (2001)'!L46),0)</f>
        <v>2926</v>
      </c>
      <c r="N46" s="58">
        <f>ROUND(0.5*('t6 (2000)'!M46+'t6 (2001)'!M46),0)</f>
        <v>34905</v>
      </c>
    </row>
    <row r="47" spans="1:14" x14ac:dyDescent="0.25">
      <c r="A47" s="57" t="s">
        <v>90</v>
      </c>
      <c r="B47" s="90" t="s">
        <v>88</v>
      </c>
      <c r="C47" s="57" t="s">
        <v>89</v>
      </c>
      <c r="D47" s="58">
        <f t="shared" si="0"/>
        <v>883801</v>
      </c>
      <c r="E47" s="58">
        <f t="shared" si="2"/>
        <v>438171</v>
      </c>
      <c r="F47" s="58">
        <f>ROUND(0.5*('t6 (2000)'!E47+'t6 (2001)'!E47),0)</f>
        <v>159312</v>
      </c>
      <c r="G47" s="58">
        <f>ROUND(0.5*('t6 (2000)'!F47+'t6 (2001)'!F47),0)</f>
        <v>251745</v>
      </c>
      <c r="H47" s="58">
        <f>ROUND(0.5*('t6 (2000)'!G47+'t6 (2001)'!G47),0)</f>
        <v>802</v>
      </c>
      <c r="I47" s="58">
        <f>ROUND(0.5*('t6 (2000)'!H47+'t6 (2001)'!H47),0)</f>
        <v>26312</v>
      </c>
      <c r="J47" s="58">
        <f t="shared" si="1"/>
        <v>445630</v>
      </c>
      <c r="K47" s="58">
        <f>ROUND(0.5*('t6 (2000)'!J47+'t6 (2001)'!J47),0)</f>
        <v>125269</v>
      </c>
      <c r="L47" s="58">
        <f>ROUND(0.5*('t6 (2000)'!K47+'t6 (2001)'!K47),0)</f>
        <v>278020</v>
      </c>
      <c r="M47" s="58">
        <f>ROUND(0.5*('t6 (2000)'!L47+'t6 (2001)'!L47),0)</f>
        <v>3473</v>
      </c>
      <c r="N47" s="58">
        <f>ROUND(0.5*('t6 (2000)'!M47+'t6 (2001)'!M47),0)</f>
        <v>38868</v>
      </c>
    </row>
    <row r="48" spans="1:14" x14ac:dyDescent="0.25">
      <c r="A48" s="57" t="s">
        <v>92</v>
      </c>
      <c r="B48" s="90" t="s">
        <v>90</v>
      </c>
      <c r="C48" s="57" t="s">
        <v>91</v>
      </c>
      <c r="D48" s="58">
        <f t="shared" si="0"/>
        <v>865309</v>
      </c>
      <c r="E48" s="58">
        <f t="shared" si="2"/>
        <v>428594</v>
      </c>
      <c r="F48" s="58">
        <f>ROUND(0.5*('t6 (2000)'!E48+'t6 (2001)'!E48),0)</f>
        <v>145369</v>
      </c>
      <c r="G48" s="58">
        <f>ROUND(0.5*('t6 (2000)'!F48+'t6 (2001)'!F48),0)</f>
        <v>253600</v>
      </c>
      <c r="H48" s="58">
        <f>ROUND(0.5*('t6 (2000)'!G48+'t6 (2001)'!G48),0)</f>
        <v>905</v>
      </c>
      <c r="I48" s="58">
        <f>ROUND(0.5*('t6 (2000)'!H48+'t6 (2001)'!H48),0)</f>
        <v>28720</v>
      </c>
      <c r="J48" s="58">
        <f t="shared" si="1"/>
        <v>436715</v>
      </c>
      <c r="K48" s="58">
        <f>ROUND(0.5*('t6 (2000)'!J48+'t6 (2001)'!J48),0)</f>
        <v>113008</v>
      </c>
      <c r="L48" s="58">
        <f>ROUND(0.5*('t6 (2000)'!K48+'t6 (2001)'!K48),0)</f>
        <v>277988</v>
      </c>
      <c r="M48" s="58">
        <f>ROUND(0.5*('t6 (2000)'!L48+'t6 (2001)'!L48),0)</f>
        <v>4028</v>
      </c>
      <c r="N48" s="58">
        <f>ROUND(0.5*('t6 (2000)'!M48+'t6 (2001)'!M48),0)</f>
        <v>41691</v>
      </c>
    </row>
    <row r="49" spans="1:14" x14ac:dyDescent="0.25">
      <c r="A49" s="57" t="s">
        <v>94</v>
      </c>
      <c r="B49" s="90" t="s">
        <v>92</v>
      </c>
      <c r="C49" s="57" t="s">
        <v>93</v>
      </c>
      <c r="D49" s="58">
        <f t="shared" si="0"/>
        <v>856937</v>
      </c>
      <c r="E49" s="58">
        <f t="shared" si="2"/>
        <v>424123</v>
      </c>
      <c r="F49" s="58">
        <f>ROUND(0.5*('t6 (2000)'!E49+'t6 (2001)'!E49),0)</f>
        <v>133620</v>
      </c>
      <c r="G49" s="58">
        <f>ROUND(0.5*('t6 (2000)'!F49+'t6 (2001)'!F49),0)</f>
        <v>257700</v>
      </c>
      <c r="H49" s="58">
        <f>ROUND(0.5*('t6 (2000)'!G49+'t6 (2001)'!G49),0)</f>
        <v>1069</v>
      </c>
      <c r="I49" s="58">
        <f>ROUND(0.5*('t6 (2000)'!H49+'t6 (2001)'!H49),0)</f>
        <v>31734</v>
      </c>
      <c r="J49" s="58">
        <f t="shared" si="1"/>
        <v>432814</v>
      </c>
      <c r="K49" s="58">
        <f>ROUND(0.5*('t6 (2000)'!J49+'t6 (2001)'!J49),0)</f>
        <v>103118</v>
      </c>
      <c r="L49" s="58">
        <f>ROUND(0.5*('t6 (2000)'!K49+'t6 (2001)'!K49),0)</f>
        <v>280223</v>
      </c>
      <c r="M49" s="58">
        <f>ROUND(0.5*('t6 (2000)'!L49+'t6 (2001)'!L49),0)</f>
        <v>4614</v>
      </c>
      <c r="N49" s="58">
        <f>ROUND(0.5*('t6 (2000)'!M49+'t6 (2001)'!M49),0)</f>
        <v>44859</v>
      </c>
    </row>
    <row r="50" spans="1:14" x14ac:dyDescent="0.25">
      <c r="A50" s="57" t="s">
        <v>96</v>
      </c>
      <c r="B50" s="90" t="s">
        <v>94</v>
      </c>
      <c r="C50" s="57" t="s">
        <v>95</v>
      </c>
      <c r="D50" s="58">
        <f t="shared" si="0"/>
        <v>859502</v>
      </c>
      <c r="E50" s="58">
        <f t="shared" si="2"/>
        <v>424962</v>
      </c>
      <c r="F50" s="58">
        <f>ROUND(0.5*('t6 (2000)'!E50+'t6 (2001)'!E50),0)</f>
        <v>124622</v>
      </c>
      <c r="G50" s="58">
        <f>ROUND(0.5*('t6 (2000)'!F50+'t6 (2001)'!F50),0)</f>
        <v>264466</v>
      </c>
      <c r="H50" s="58">
        <f>ROUND(0.5*('t6 (2000)'!G50+'t6 (2001)'!G50),0)</f>
        <v>1245</v>
      </c>
      <c r="I50" s="58">
        <f>ROUND(0.5*('t6 (2000)'!H50+'t6 (2001)'!H50),0)</f>
        <v>34629</v>
      </c>
      <c r="J50" s="58">
        <f t="shared" si="1"/>
        <v>434540</v>
      </c>
      <c r="K50" s="58">
        <f>ROUND(0.5*('t6 (2000)'!J50+'t6 (2001)'!J50),0)</f>
        <v>95388</v>
      </c>
      <c r="L50" s="58">
        <f>ROUND(0.5*('t6 (2000)'!K50+'t6 (2001)'!K50),0)</f>
        <v>285692</v>
      </c>
      <c r="M50" s="58">
        <f>ROUND(0.5*('t6 (2000)'!L50+'t6 (2001)'!L50),0)</f>
        <v>5266</v>
      </c>
      <c r="N50" s="58">
        <f>ROUND(0.5*('t6 (2000)'!M50+'t6 (2001)'!M50),0)</f>
        <v>48194</v>
      </c>
    </row>
    <row r="51" spans="1:14" x14ac:dyDescent="0.25">
      <c r="A51" s="57" t="s">
        <v>98</v>
      </c>
      <c r="B51" s="90" t="s">
        <v>96</v>
      </c>
      <c r="C51" s="57" t="s">
        <v>97</v>
      </c>
      <c r="D51" s="58">
        <f t="shared" si="0"/>
        <v>859882</v>
      </c>
      <c r="E51" s="58">
        <f t="shared" si="2"/>
        <v>424832</v>
      </c>
      <c r="F51" s="58">
        <f>ROUND(0.5*('t6 (2000)'!E51+'t6 (2001)'!E51),0)</f>
        <v>114205</v>
      </c>
      <c r="G51" s="58">
        <f>ROUND(0.5*('t6 (2000)'!F51+'t6 (2001)'!F51),0)</f>
        <v>271846</v>
      </c>
      <c r="H51" s="58">
        <f>ROUND(0.5*('t6 (2000)'!G51+'t6 (2001)'!G51),0)</f>
        <v>1498</v>
      </c>
      <c r="I51" s="58">
        <f>ROUND(0.5*('t6 (2000)'!H51+'t6 (2001)'!H51),0)</f>
        <v>37283</v>
      </c>
      <c r="J51" s="58">
        <f t="shared" si="1"/>
        <v>435050</v>
      </c>
      <c r="K51" s="58">
        <f>ROUND(0.5*('t6 (2000)'!J51+'t6 (2001)'!J51),0)</f>
        <v>87017</v>
      </c>
      <c r="L51" s="58">
        <f>ROUND(0.5*('t6 (2000)'!K51+'t6 (2001)'!K51),0)</f>
        <v>290291</v>
      </c>
      <c r="M51" s="58">
        <f>ROUND(0.5*('t6 (2000)'!L51+'t6 (2001)'!L51),0)</f>
        <v>6206</v>
      </c>
      <c r="N51" s="58">
        <f>ROUND(0.5*('t6 (2000)'!M51+'t6 (2001)'!M51),0)</f>
        <v>51536</v>
      </c>
    </row>
    <row r="52" spans="1:14" x14ac:dyDescent="0.25">
      <c r="A52" s="57" t="s">
        <v>100</v>
      </c>
      <c r="B52" s="90" t="s">
        <v>98</v>
      </c>
      <c r="C52" s="57" t="s">
        <v>99</v>
      </c>
      <c r="D52" s="58">
        <f t="shared" si="0"/>
        <v>852774</v>
      </c>
      <c r="E52" s="58">
        <f t="shared" si="2"/>
        <v>420816</v>
      </c>
      <c r="F52" s="58">
        <f>ROUND(0.5*('t6 (2000)'!E52+'t6 (2001)'!E52),0)</f>
        <v>103787</v>
      </c>
      <c r="G52" s="58">
        <f>ROUND(0.5*('t6 (2000)'!F52+'t6 (2001)'!F52),0)</f>
        <v>275115</v>
      </c>
      <c r="H52" s="58">
        <f>ROUND(0.5*('t6 (2000)'!G52+'t6 (2001)'!G52),0)</f>
        <v>1742</v>
      </c>
      <c r="I52" s="58">
        <f>ROUND(0.5*('t6 (2000)'!H52+'t6 (2001)'!H52),0)</f>
        <v>40172</v>
      </c>
      <c r="J52" s="58">
        <f t="shared" si="1"/>
        <v>431958</v>
      </c>
      <c r="K52" s="58">
        <f>ROUND(0.5*('t6 (2000)'!J52+'t6 (2001)'!J52),0)</f>
        <v>79041</v>
      </c>
      <c r="L52" s="58">
        <f>ROUND(0.5*('t6 (2000)'!K52+'t6 (2001)'!K52),0)</f>
        <v>291385</v>
      </c>
      <c r="M52" s="58">
        <f>ROUND(0.5*('t6 (2000)'!L52+'t6 (2001)'!L52),0)</f>
        <v>7165</v>
      </c>
      <c r="N52" s="58">
        <f>ROUND(0.5*('t6 (2000)'!M52+'t6 (2001)'!M52),0)</f>
        <v>54367</v>
      </c>
    </row>
    <row r="53" spans="1:14" x14ac:dyDescent="0.25">
      <c r="A53" s="57" t="s">
        <v>102</v>
      </c>
      <c r="B53" s="90" t="s">
        <v>100</v>
      </c>
      <c r="C53" s="57" t="s">
        <v>101</v>
      </c>
      <c r="D53" s="58">
        <f t="shared" si="0"/>
        <v>845493</v>
      </c>
      <c r="E53" s="58">
        <f t="shared" si="2"/>
        <v>417002</v>
      </c>
      <c r="F53" s="58">
        <f>ROUND(0.5*('t6 (2000)'!E53+'t6 (2001)'!E53),0)</f>
        <v>94994</v>
      </c>
      <c r="G53" s="58">
        <f>ROUND(0.5*('t6 (2000)'!F53+'t6 (2001)'!F53),0)</f>
        <v>277532</v>
      </c>
      <c r="H53" s="58">
        <f>ROUND(0.5*('t6 (2000)'!G53+'t6 (2001)'!G53),0)</f>
        <v>1903</v>
      </c>
      <c r="I53" s="58">
        <f>ROUND(0.5*('t6 (2000)'!H53+'t6 (2001)'!H53),0)</f>
        <v>42573</v>
      </c>
      <c r="J53" s="58">
        <f t="shared" si="1"/>
        <v>428491</v>
      </c>
      <c r="K53" s="58">
        <f>ROUND(0.5*('t6 (2000)'!J53+'t6 (2001)'!J53),0)</f>
        <v>71999</v>
      </c>
      <c r="L53" s="58">
        <f>ROUND(0.5*('t6 (2000)'!K53+'t6 (2001)'!K53),0)</f>
        <v>291919</v>
      </c>
      <c r="M53" s="58">
        <f>ROUND(0.5*('t6 (2000)'!L53+'t6 (2001)'!L53),0)</f>
        <v>8085</v>
      </c>
      <c r="N53" s="58">
        <f>ROUND(0.5*('t6 (2000)'!M53+'t6 (2001)'!M53),0)</f>
        <v>56488</v>
      </c>
    </row>
    <row r="54" spans="1:14" x14ac:dyDescent="0.25">
      <c r="A54" s="57" t="s">
        <v>104</v>
      </c>
      <c r="B54" s="90" t="s">
        <v>102</v>
      </c>
      <c r="C54" s="57" t="s">
        <v>103</v>
      </c>
      <c r="D54" s="58">
        <f t="shared" si="0"/>
        <v>845401</v>
      </c>
      <c r="E54" s="58">
        <f t="shared" si="2"/>
        <v>417032</v>
      </c>
      <c r="F54" s="58">
        <f>ROUND(0.5*('t6 (2000)'!E54+'t6 (2001)'!E54),0)</f>
        <v>87656</v>
      </c>
      <c r="G54" s="58">
        <f>ROUND(0.5*('t6 (2000)'!F54+'t6 (2001)'!F54),0)</f>
        <v>282376</v>
      </c>
      <c r="H54" s="58">
        <f>ROUND(0.5*('t6 (2000)'!G54+'t6 (2001)'!G54),0)</f>
        <v>2115</v>
      </c>
      <c r="I54" s="58">
        <f>ROUND(0.5*('t6 (2000)'!H54+'t6 (2001)'!H54),0)</f>
        <v>44885</v>
      </c>
      <c r="J54" s="58">
        <f t="shared" si="1"/>
        <v>428369</v>
      </c>
      <c r="K54" s="58">
        <f>ROUND(0.5*('t6 (2000)'!J54+'t6 (2001)'!J54),0)</f>
        <v>66101</v>
      </c>
      <c r="L54" s="58">
        <f>ROUND(0.5*('t6 (2000)'!K54+'t6 (2001)'!K54),0)</f>
        <v>294473</v>
      </c>
      <c r="M54" s="58">
        <f>ROUND(0.5*('t6 (2000)'!L54+'t6 (2001)'!L54),0)</f>
        <v>9148</v>
      </c>
      <c r="N54" s="58">
        <f>ROUND(0.5*('t6 (2000)'!M54+'t6 (2001)'!M54),0)</f>
        <v>58647</v>
      </c>
    </row>
    <row r="55" spans="1:14" x14ac:dyDescent="0.25">
      <c r="A55" s="57" t="s">
        <v>106</v>
      </c>
      <c r="B55" s="90" t="s">
        <v>104</v>
      </c>
      <c r="C55" s="57" t="s">
        <v>105</v>
      </c>
      <c r="D55" s="58">
        <f t="shared" si="0"/>
        <v>840313</v>
      </c>
      <c r="E55" s="58">
        <f t="shared" si="2"/>
        <v>414105</v>
      </c>
      <c r="F55" s="58">
        <f>ROUND(0.5*('t6 (2000)'!E55+'t6 (2001)'!E55),0)</f>
        <v>79635</v>
      </c>
      <c r="G55" s="58">
        <f>ROUND(0.5*('t6 (2000)'!F55+'t6 (2001)'!F55),0)</f>
        <v>285545</v>
      </c>
      <c r="H55" s="58">
        <f>ROUND(0.5*('t6 (2000)'!G55+'t6 (2001)'!G55),0)</f>
        <v>2433</v>
      </c>
      <c r="I55" s="58">
        <f>ROUND(0.5*('t6 (2000)'!H55+'t6 (2001)'!H55),0)</f>
        <v>46492</v>
      </c>
      <c r="J55" s="58">
        <f t="shared" si="1"/>
        <v>426208</v>
      </c>
      <c r="K55" s="58">
        <f>ROUND(0.5*('t6 (2000)'!J55+'t6 (2001)'!J55),0)</f>
        <v>60680</v>
      </c>
      <c r="L55" s="58">
        <f>ROUND(0.5*('t6 (2000)'!K55+'t6 (2001)'!K55),0)</f>
        <v>295038</v>
      </c>
      <c r="M55" s="58">
        <f>ROUND(0.5*('t6 (2000)'!L55+'t6 (2001)'!L55),0)</f>
        <v>10152</v>
      </c>
      <c r="N55" s="58">
        <f>ROUND(0.5*('t6 (2000)'!M55+'t6 (2001)'!M55),0)</f>
        <v>60338</v>
      </c>
    </row>
    <row r="56" spans="1:14" x14ac:dyDescent="0.25">
      <c r="A56" s="57" t="s">
        <v>108</v>
      </c>
      <c r="B56" s="90" t="s">
        <v>106</v>
      </c>
      <c r="C56" s="57" t="s">
        <v>107</v>
      </c>
      <c r="D56" s="58">
        <f t="shared" si="0"/>
        <v>840987</v>
      </c>
      <c r="E56" s="58">
        <f t="shared" si="2"/>
        <v>414682</v>
      </c>
      <c r="F56" s="58">
        <f>ROUND(0.5*('t6 (2000)'!E56+'t6 (2001)'!E56),0)</f>
        <v>72973</v>
      </c>
      <c r="G56" s="58">
        <f>ROUND(0.5*('t6 (2000)'!F56+'t6 (2001)'!F56),0)</f>
        <v>290736</v>
      </c>
      <c r="H56" s="58">
        <f>ROUND(0.5*('t6 (2000)'!G56+'t6 (2001)'!G56),0)</f>
        <v>2799</v>
      </c>
      <c r="I56" s="58">
        <f>ROUND(0.5*('t6 (2000)'!H56+'t6 (2001)'!H56),0)</f>
        <v>48174</v>
      </c>
      <c r="J56" s="58">
        <f t="shared" si="1"/>
        <v>426305</v>
      </c>
      <c r="K56" s="58">
        <f>ROUND(0.5*('t6 (2000)'!J56+'t6 (2001)'!J56),0)</f>
        <v>56323</v>
      </c>
      <c r="L56" s="58">
        <f>ROUND(0.5*('t6 (2000)'!K56+'t6 (2001)'!K56),0)</f>
        <v>296799</v>
      </c>
      <c r="M56" s="58">
        <f>ROUND(0.5*('t6 (2000)'!L56+'t6 (2001)'!L56),0)</f>
        <v>11271</v>
      </c>
      <c r="N56" s="58">
        <f>ROUND(0.5*('t6 (2000)'!M56+'t6 (2001)'!M56),0)</f>
        <v>61912</v>
      </c>
    </row>
    <row r="57" spans="1:14" x14ac:dyDescent="0.25">
      <c r="A57" s="57" t="s">
        <v>110</v>
      </c>
      <c r="B57" s="90" t="s">
        <v>108</v>
      </c>
      <c r="C57" s="57" t="s">
        <v>109</v>
      </c>
      <c r="D57" s="58">
        <f t="shared" si="0"/>
        <v>836063</v>
      </c>
      <c r="E57" s="58">
        <f t="shared" si="2"/>
        <v>413218</v>
      </c>
      <c r="F57" s="58">
        <f>ROUND(0.5*('t6 (2000)'!E57+'t6 (2001)'!E57),0)</f>
        <v>67322</v>
      </c>
      <c r="G57" s="58">
        <f>ROUND(0.5*('t6 (2000)'!F57+'t6 (2001)'!F57),0)</f>
        <v>293637</v>
      </c>
      <c r="H57" s="58">
        <f>ROUND(0.5*('t6 (2000)'!G57+'t6 (2001)'!G57),0)</f>
        <v>3137</v>
      </c>
      <c r="I57" s="58">
        <f>ROUND(0.5*('t6 (2000)'!H57+'t6 (2001)'!H57),0)</f>
        <v>49122</v>
      </c>
      <c r="J57" s="58">
        <f t="shared" si="1"/>
        <v>422845</v>
      </c>
      <c r="K57" s="58">
        <f>ROUND(0.5*('t6 (2000)'!J57+'t6 (2001)'!J57),0)</f>
        <v>52264</v>
      </c>
      <c r="L57" s="58">
        <f>ROUND(0.5*('t6 (2000)'!K57+'t6 (2001)'!K57),0)</f>
        <v>295845</v>
      </c>
      <c r="M57" s="58">
        <f>ROUND(0.5*('t6 (2000)'!L57+'t6 (2001)'!L57),0)</f>
        <v>12415</v>
      </c>
      <c r="N57" s="58">
        <f>ROUND(0.5*('t6 (2000)'!M57+'t6 (2001)'!M57),0)</f>
        <v>62321</v>
      </c>
    </row>
    <row r="58" spans="1:14" x14ac:dyDescent="0.25">
      <c r="A58" s="57" t="s">
        <v>112</v>
      </c>
      <c r="B58" s="90" t="s">
        <v>110</v>
      </c>
      <c r="C58" s="57" t="s">
        <v>111</v>
      </c>
      <c r="D58" s="58">
        <f t="shared" si="0"/>
        <v>835002</v>
      </c>
      <c r="E58" s="58">
        <f t="shared" si="2"/>
        <v>413374</v>
      </c>
      <c r="F58" s="58">
        <f>ROUND(0.5*('t6 (2000)'!E58+'t6 (2001)'!E58),0)</f>
        <v>62634</v>
      </c>
      <c r="G58" s="58">
        <f>ROUND(0.5*('t6 (2000)'!F58+'t6 (2001)'!F58),0)</f>
        <v>297638</v>
      </c>
      <c r="H58" s="58">
        <f>ROUND(0.5*('t6 (2000)'!G58+'t6 (2001)'!G58),0)</f>
        <v>3469</v>
      </c>
      <c r="I58" s="58">
        <f>ROUND(0.5*('t6 (2000)'!H58+'t6 (2001)'!H58),0)</f>
        <v>49633</v>
      </c>
      <c r="J58" s="58">
        <f t="shared" si="1"/>
        <v>421628</v>
      </c>
      <c r="K58" s="58">
        <f>ROUND(0.5*('t6 (2000)'!J58+'t6 (2001)'!J58),0)</f>
        <v>48973</v>
      </c>
      <c r="L58" s="58">
        <f>ROUND(0.5*('t6 (2000)'!K58+'t6 (2001)'!K58),0)</f>
        <v>296475</v>
      </c>
      <c r="M58" s="58">
        <f>ROUND(0.5*('t6 (2000)'!L58+'t6 (2001)'!L58),0)</f>
        <v>13604</v>
      </c>
      <c r="N58" s="58">
        <f>ROUND(0.5*('t6 (2000)'!M58+'t6 (2001)'!M58),0)</f>
        <v>62576</v>
      </c>
    </row>
    <row r="59" spans="1:14" x14ac:dyDescent="0.25">
      <c r="A59" s="57" t="s">
        <v>114</v>
      </c>
      <c r="B59" s="90" t="s">
        <v>112</v>
      </c>
      <c r="C59" s="57" t="s">
        <v>113</v>
      </c>
      <c r="D59" s="58">
        <f t="shared" si="0"/>
        <v>835972</v>
      </c>
      <c r="E59" s="58">
        <f t="shared" si="2"/>
        <v>414454</v>
      </c>
      <c r="F59" s="58">
        <f>ROUND(0.5*('t6 (2000)'!E59+'t6 (2001)'!E59),0)</f>
        <v>58686</v>
      </c>
      <c r="G59" s="58">
        <f>ROUND(0.5*('t6 (2000)'!F59+'t6 (2001)'!F59),0)</f>
        <v>301589</v>
      </c>
      <c r="H59" s="58">
        <f>ROUND(0.5*('t6 (2000)'!G59+'t6 (2001)'!G59),0)</f>
        <v>3886</v>
      </c>
      <c r="I59" s="58">
        <f>ROUND(0.5*('t6 (2000)'!H59+'t6 (2001)'!H59),0)</f>
        <v>50293</v>
      </c>
      <c r="J59" s="58">
        <f t="shared" si="1"/>
        <v>421518</v>
      </c>
      <c r="K59" s="58">
        <f>ROUND(0.5*('t6 (2000)'!J59+'t6 (2001)'!J59),0)</f>
        <v>46059</v>
      </c>
      <c r="L59" s="58">
        <f>ROUND(0.5*('t6 (2000)'!K59+'t6 (2001)'!K59),0)</f>
        <v>297504</v>
      </c>
      <c r="M59" s="58">
        <f>ROUND(0.5*('t6 (2000)'!L59+'t6 (2001)'!L59),0)</f>
        <v>15026</v>
      </c>
      <c r="N59" s="58">
        <f>ROUND(0.5*('t6 (2000)'!M59+'t6 (2001)'!M59),0)</f>
        <v>62929</v>
      </c>
    </row>
    <row r="60" spans="1:14" x14ac:dyDescent="0.25">
      <c r="A60" s="57" t="s">
        <v>116</v>
      </c>
      <c r="B60" s="90" t="s">
        <v>114</v>
      </c>
      <c r="C60" s="57" t="s">
        <v>115</v>
      </c>
      <c r="D60" s="58">
        <f t="shared" si="0"/>
        <v>845521</v>
      </c>
      <c r="E60" s="58">
        <f t="shared" si="2"/>
        <v>420166</v>
      </c>
      <c r="F60" s="58">
        <f>ROUND(0.5*('t6 (2000)'!E60+'t6 (2001)'!E60),0)</f>
        <v>55413</v>
      </c>
      <c r="G60" s="58">
        <f>ROUND(0.5*('t6 (2000)'!F60+'t6 (2001)'!F60),0)</f>
        <v>309267</v>
      </c>
      <c r="H60" s="58">
        <f>ROUND(0.5*('t6 (2000)'!G60+'t6 (2001)'!G60),0)</f>
        <v>4333</v>
      </c>
      <c r="I60" s="58">
        <f>ROUND(0.5*('t6 (2000)'!H60+'t6 (2001)'!H60),0)</f>
        <v>51153</v>
      </c>
      <c r="J60" s="58">
        <f t="shared" si="1"/>
        <v>425355</v>
      </c>
      <c r="K60" s="58">
        <f>ROUND(0.5*('t6 (2000)'!J60+'t6 (2001)'!J60),0)</f>
        <v>43647</v>
      </c>
      <c r="L60" s="58">
        <f>ROUND(0.5*('t6 (2000)'!K60+'t6 (2001)'!K60),0)</f>
        <v>301089</v>
      </c>
      <c r="M60" s="58">
        <f>ROUND(0.5*('t6 (2000)'!L60+'t6 (2001)'!L60),0)</f>
        <v>16849</v>
      </c>
      <c r="N60" s="58">
        <f>ROUND(0.5*('t6 (2000)'!M60+'t6 (2001)'!M60),0)</f>
        <v>63770</v>
      </c>
    </row>
    <row r="61" spans="1:14" x14ac:dyDescent="0.25">
      <c r="A61" s="57" t="s">
        <v>118</v>
      </c>
      <c r="B61" s="90" t="s">
        <v>116</v>
      </c>
      <c r="C61" s="57" t="s">
        <v>117</v>
      </c>
      <c r="D61" s="58">
        <f t="shared" si="0"/>
        <v>856762</v>
      </c>
      <c r="E61" s="58">
        <f t="shared" si="2"/>
        <v>426506</v>
      </c>
      <c r="F61" s="58">
        <f>ROUND(0.5*('t6 (2000)'!E61+'t6 (2001)'!E61),0)</f>
        <v>51675</v>
      </c>
      <c r="G61" s="58">
        <f>ROUND(0.5*('t6 (2000)'!F61+'t6 (2001)'!F61),0)</f>
        <v>318887</v>
      </c>
      <c r="H61" s="58">
        <f>ROUND(0.5*('t6 (2000)'!G61+'t6 (2001)'!G61),0)</f>
        <v>4852</v>
      </c>
      <c r="I61" s="58">
        <f>ROUND(0.5*('t6 (2000)'!H61+'t6 (2001)'!H61),0)</f>
        <v>51092</v>
      </c>
      <c r="J61" s="58">
        <f t="shared" si="1"/>
        <v>430256</v>
      </c>
      <c r="K61" s="58">
        <f>ROUND(0.5*('t6 (2000)'!J61+'t6 (2001)'!J61),0)</f>
        <v>40964</v>
      </c>
      <c r="L61" s="58">
        <f>ROUND(0.5*('t6 (2000)'!K61+'t6 (2001)'!K61),0)</f>
        <v>305914</v>
      </c>
      <c r="M61" s="58">
        <f>ROUND(0.5*('t6 (2000)'!L61+'t6 (2001)'!L61),0)</f>
        <v>19138</v>
      </c>
      <c r="N61" s="58">
        <f>ROUND(0.5*('t6 (2000)'!M61+'t6 (2001)'!M61),0)</f>
        <v>64240</v>
      </c>
    </row>
    <row r="62" spans="1:14" x14ac:dyDescent="0.25">
      <c r="A62" s="57" t="s">
        <v>120</v>
      </c>
      <c r="B62" s="90" t="s">
        <v>118</v>
      </c>
      <c r="C62" s="57" t="s">
        <v>119</v>
      </c>
      <c r="D62" s="58">
        <f t="shared" si="0"/>
        <v>852248</v>
      </c>
      <c r="E62" s="58">
        <f t="shared" si="2"/>
        <v>425275</v>
      </c>
      <c r="F62" s="58">
        <f>ROUND(0.5*('t6 (2000)'!E62+'t6 (2001)'!E62),0)</f>
        <v>47278</v>
      </c>
      <c r="G62" s="58">
        <f>ROUND(0.5*('t6 (2000)'!F62+'t6 (2001)'!F62),0)</f>
        <v>322634</v>
      </c>
      <c r="H62" s="58">
        <f>ROUND(0.5*('t6 (2000)'!G62+'t6 (2001)'!G62),0)</f>
        <v>5320</v>
      </c>
      <c r="I62" s="58">
        <f>ROUND(0.5*('t6 (2000)'!H62+'t6 (2001)'!H62),0)</f>
        <v>50043</v>
      </c>
      <c r="J62" s="58">
        <f t="shared" si="1"/>
        <v>426973</v>
      </c>
      <c r="K62" s="58">
        <f>ROUND(0.5*('t6 (2000)'!J62+'t6 (2001)'!J62),0)</f>
        <v>37954</v>
      </c>
      <c r="L62" s="58">
        <f>ROUND(0.5*('t6 (2000)'!K62+'t6 (2001)'!K62),0)</f>
        <v>305155</v>
      </c>
      <c r="M62" s="58">
        <f>ROUND(0.5*('t6 (2000)'!L62+'t6 (2001)'!L62),0)</f>
        <v>21342</v>
      </c>
      <c r="N62" s="58">
        <f>ROUND(0.5*('t6 (2000)'!M62+'t6 (2001)'!M62),0)</f>
        <v>62522</v>
      </c>
    </row>
    <row r="63" spans="1:14" x14ac:dyDescent="0.25">
      <c r="A63" s="57" t="s">
        <v>122</v>
      </c>
      <c r="B63" s="90" t="s">
        <v>120</v>
      </c>
      <c r="C63" s="57" t="s">
        <v>121</v>
      </c>
      <c r="D63" s="58">
        <f t="shared" si="0"/>
        <v>845256</v>
      </c>
      <c r="E63" s="58">
        <f t="shared" si="2"/>
        <v>422443</v>
      </c>
      <c r="F63" s="58">
        <f>ROUND(0.5*('t6 (2000)'!E63+'t6 (2001)'!E63),0)</f>
        <v>43497</v>
      </c>
      <c r="G63" s="58">
        <f>ROUND(0.5*('t6 (2000)'!F63+'t6 (2001)'!F63),0)</f>
        <v>324015</v>
      </c>
      <c r="H63" s="58">
        <f>ROUND(0.5*('t6 (2000)'!G63+'t6 (2001)'!G63),0)</f>
        <v>5809</v>
      </c>
      <c r="I63" s="58">
        <f>ROUND(0.5*('t6 (2000)'!H63+'t6 (2001)'!H63),0)</f>
        <v>49122</v>
      </c>
      <c r="J63" s="58">
        <f t="shared" si="1"/>
        <v>422813</v>
      </c>
      <c r="K63" s="58">
        <f>ROUND(0.5*('t6 (2000)'!J63+'t6 (2001)'!J63),0)</f>
        <v>35578</v>
      </c>
      <c r="L63" s="58">
        <f>ROUND(0.5*('t6 (2000)'!K63+'t6 (2001)'!K63),0)</f>
        <v>303655</v>
      </c>
      <c r="M63" s="58">
        <f>ROUND(0.5*('t6 (2000)'!L63+'t6 (2001)'!L63),0)</f>
        <v>23325</v>
      </c>
      <c r="N63" s="58">
        <f>ROUND(0.5*('t6 (2000)'!M63+'t6 (2001)'!M63),0)</f>
        <v>60255</v>
      </c>
    </row>
    <row r="64" spans="1:14" x14ac:dyDescent="0.25">
      <c r="A64" s="57" t="s">
        <v>124</v>
      </c>
      <c r="B64" s="90" t="s">
        <v>122</v>
      </c>
      <c r="C64" s="57" t="s">
        <v>123</v>
      </c>
      <c r="D64" s="58">
        <f t="shared" si="0"/>
        <v>818721</v>
      </c>
      <c r="E64" s="58">
        <f t="shared" si="2"/>
        <v>408668</v>
      </c>
      <c r="F64" s="58">
        <f>ROUND(0.5*('t6 (2000)'!E64+'t6 (2001)'!E64),0)</f>
        <v>39678</v>
      </c>
      <c r="G64" s="58">
        <f>ROUND(0.5*('t6 (2000)'!F64+'t6 (2001)'!F64),0)</f>
        <v>315751</v>
      </c>
      <c r="H64" s="58">
        <f>ROUND(0.5*('t6 (2000)'!G64+'t6 (2001)'!G64),0)</f>
        <v>6158</v>
      </c>
      <c r="I64" s="58">
        <f>ROUND(0.5*('t6 (2000)'!H64+'t6 (2001)'!H64),0)</f>
        <v>47081</v>
      </c>
      <c r="J64" s="58">
        <f t="shared" si="1"/>
        <v>410053</v>
      </c>
      <c r="K64" s="58">
        <f>ROUND(0.5*('t6 (2000)'!J64+'t6 (2001)'!J64),0)</f>
        <v>32713</v>
      </c>
      <c r="L64" s="58">
        <f>ROUND(0.5*('t6 (2000)'!K64+'t6 (2001)'!K64),0)</f>
        <v>295275</v>
      </c>
      <c r="M64" s="58">
        <f>ROUND(0.5*('t6 (2000)'!L64+'t6 (2001)'!L64),0)</f>
        <v>25084</v>
      </c>
      <c r="N64" s="58">
        <f>ROUND(0.5*('t6 (2000)'!M64+'t6 (2001)'!M64),0)</f>
        <v>56981</v>
      </c>
    </row>
    <row r="65" spans="1:14" x14ac:dyDescent="0.25">
      <c r="A65" s="57" t="s">
        <v>126</v>
      </c>
      <c r="B65" s="90" t="s">
        <v>124</v>
      </c>
      <c r="C65" s="57" t="s">
        <v>125</v>
      </c>
      <c r="D65" s="58">
        <f t="shared" si="0"/>
        <v>701752</v>
      </c>
      <c r="E65" s="58">
        <f t="shared" si="2"/>
        <v>350021</v>
      </c>
      <c r="F65" s="58">
        <f>ROUND(0.5*('t6 (2000)'!E65+'t6 (2001)'!E65),0)</f>
        <v>32597</v>
      </c>
      <c r="G65" s="58">
        <f>ROUND(0.5*('t6 (2000)'!F65+'t6 (2001)'!F65),0)</f>
        <v>272329</v>
      </c>
      <c r="H65" s="58">
        <f>ROUND(0.5*('t6 (2000)'!G65+'t6 (2001)'!G65),0)</f>
        <v>5796</v>
      </c>
      <c r="I65" s="58">
        <f>ROUND(0.5*('t6 (2000)'!H65+'t6 (2001)'!H65),0)</f>
        <v>39299</v>
      </c>
      <c r="J65" s="58">
        <f t="shared" si="1"/>
        <v>351731</v>
      </c>
      <c r="K65" s="58">
        <f>ROUND(0.5*('t6 (2000)'!J65+'t6 (2001)'!J65),0)</f>
        <v>26983</v>
      </c>
      <c r="L65" s="58">
        <f>ROUND(0.5*('t6 (2000)'!K65+'t6 (2001)'!K65),0)</f>
        <v>253036</v>
      </c>
      <c r="M65" s="58">
        <f>ROUND(0.5*('t6 (2000)'!L65+'t6 (2001)'!L65),0)</f>
        <v>24134</v>
      </c>
      <c r="N65" s="58">
        <f>ROUND(0.5*('t6 (2000)'!M65+'t6 (2001)'!M65),0)</f>
        <v>47578</v>
      </c>
    </row>
    <row r="66" spans="1:14" x14ac:dyDescent="0.25">
      <c r="A66" s="57" t="s">
        <v>128</v>
      </c>
      <c r="B66" s="90" t="s">
        <v>126</v>
      </c>
      <c r="C66" s="57" t="s">
        <v>127</v>
      </c>
      <c r="D66" s="58">
        <f t="shared" si="0"/>
        <v>602985</v>
      </c>
      <c r="E66" s="58">
        <f t="shared" si="2"/>
        <v>300184</v>
      </c>
      <c r="F66" s="58">
        <f>ROUND(0.5*('t6 (2000)'!E66+'t6 (2001)'!E66),0)</f>
        <v>26535</v>
      </c>
      <c r="G66" s="58">
        <f>ROUND(0.5*('t6 (2000)'!F66+'t6 (2001)'!F66),0)</f>
        <v>235682</v>
      </c>
      <c r="H66" s="58">
        <f>ROUND(0.5*('t6 (2000)'!G66+'t6 (2001)'!G66),0)</f>
        <v>5505</v>
      </c>
      <c r="I66" s="58">
        <f>ROUND(0.5*('t6 (2000)'!H66+'t6 (2001)'!H66),0)</f>
        <v>32462</v>
      </c>
      <c r="J66" s="58">
        <f t="shared" si="1"/>
        <v>302801</v>
      </c>
      <c r="K66" s="58">
        <f>ROUND(0.5*('t6 (2000)'!J66+'t6 (2001)'!J66),0)</f>
        <v>22425</v>
      </c>
      <c r="L66" s="58">
        <f>ROUND(0.5*('t6 (2000)'!K66+'t6 (2001)'!K66),0)</f>
        <v>217564</v>
      </c>
      <c r="M66" s="58">
        <f>ROUND(0.5*('t6 (2000)'!L66+'t6 (2001)'!L66),0)</f>
        <v>23440</v>
      </c>
      <c r="N66" s="58">
        <f>ROUND(0.5*('t6 (2000)'!M66+'t6 (2001)'!M66),0)</f>
        <v>39372</v>
      </c>
    </row>
    <row r="67" spans="1:14" x14ac:dyDescent="0.25">
      <c r="A67" s="57" t="s">
        <v>130</v>
      </c>
      <c r="B67" s="90" t="s">
        <v>128</v>
      </c>
      <c r="C67" s="57" t="s">
        <v>129</v>
      </c>
      <c r="D67" s="58">
        <f t="shared" si="0"/>
        <v>593008</v>
      </c>
      <c r="E67" s="58">
        <f t="shared" si="2"/>
        <v>294811</v>
      </c>
      <c r="F67" s="58">
        <f>ROUND(0.5*('t6 (2000)'!E67+'t6 (2001)'!E67),0)</f>
        <v>24834</v>
      </c>
      <c r="G67" s="58">
        <f>ROUND(0.5*('t6 (2000)'!F67+'t6 (2001)'!F67),0)</f>
        <v>233325</v>
      </c>
      <c r="H67" s="58">
        <f>ROUND(0.5*('t6 (2000)'!G67+'t6 (2001)'!G67),0)</f>
        <v>5894</v>
      </c>
      <c r="I67" s="58">
        <f>ROUND(0.5*('t6 (2000)'!H67+'t6 (2001)'!H67),0)</f>
        <v>30758</v>
      </c>
      <c r="J67" s="58">
        <f t="shared" si="1"/>
        <v>298197</v>
      </c>
      <c r="K67" s="58">
        <f>ROUND(0.5*('t6 (2000)'!J67+'t6 (2001)'!J67),0)</f>
        <v>21187</v>
      </c>
      <c r="L67" s="58">
        <f>ROUND(0.5*('t6 (2000)'!K67+'t6 (2001)'!K67),0)</f>
        <v>214213</v>
      </c>
      <c r="M67" s="58">
        <f>ROUND(0.5*('t6 (2000)'!L67+'t6 (2001)'!L67),0)</f>
        <v>25564</v>
      </c>
      <c r="N67" s="58">
        <f>ROUND(0.5*('t6 (2000)'!M67+'t6 (2001)'!M67),0)</f>
        <v>37233</v>
      </c>
    </row>
    <row r="68" spans="1:14" x14ac:dyDescent="0.25">
      <c r="A68" s="57" t="s">
        <v>132</v>
      </c>
      <c r="B68" s="90" t="s">
        <v>130</v>
      </c>
      <c r="C68" s="57" t="s">
        <v>131</v>
      </c>
      <c r="D68" s="58">
        <f t="shared" si="0"/>
        <v>564698</v>
      </c>
      <c r="E68" s="58">
        <f t="shared" si="2"/>
        <v>280698</v>
      </c>
      <c r="F68" s="58">
        <f>ROUND(0.5*('t6 (2000)'!E68+'t6 (2001)'!E68),0)</f>
        <v>23012</v>
      </c>
      <c r="G68" s="58">
        <f>ROUND(0.5*('t6 (2000)'!F68+'t6 (2001)'!F68),0)</f>
        <v>223505</v>
      </c>
      <c r="H68" s="58">
        <f>ROUND(0.5*('t6 (2000)'!G68+'t6 (2001)'!G68),0)</f>
        <v>6047</v>
      </c>
      <c r="I68" s="58">
        <f>ROUND(0.5*('t6 (2000)'!H68+'t6 (2001)'!H68),0)</f>
        <v>28134</v>
      </c>
      <c r="J68" s="58">
        <f t="shared" si="1"/>
        <v>284000</v>
      </c>
      <c r="K68" s="58">
        <f>ROUND(0.5*('t6 (2000)'!J68+'t6 (2001)'!J68),0)</f>
        <v>19643</v>
      </c>
      <c r="L68" s="58">
        <f>ROUND(0.5*('t6 (2000)'!K68+'t6 (2001)'!K68),0)</f>
        <v>203342</v>
      </c>
      <c r="M68" s="58">
        <f>ROUND(0.5*('t6 (2000)'!L68+'t6 (2001)'!L68),0)</f>
        <v>26857</v>
      </c>
      <c r="N68" s="58">
        <f>ROUND(0.5*('t6 (2000)'!M68+'t6 (2001)'!M68),0)</f>
        <v>34158</v>
      </c>
    </row>
    <row r="69" spans="1:14" x14ac:dyDescent="0.25">
      <c r="A69" s="57" t="s">
        <v>134</v>
      </c>
      <c r="B69" s="90" t="s">
        <v>132</v>
      </c>
      <c r="C69" s="57" t="s">
        <v>133</v>
      </c>
      <c r="D69" s="58">
        <f t="shared" si="0"/>
        <v>518799</v>
      </c>
      <c r="E69" s="58">
        <f t="shared" si="2"/>
        <v>257445</v>
      </c>
      <c r="F69" s="58">
        <f>ROUND(0.5*('t6 (2000)'!E69+'t6 (2001)'!E69),0)</f>
        <v>21160</v>
      </c>
      <c r="G69" s="58">
        <f>ROUND(0.5*('t6 (2000)'!F69+'t6 (2001)'!F69),0)</f>
        <v>205352</v>
      </c>
      <c r="H69" s="58">
        <f>ROUND(0.5*('t6 (2000)'!G69+'t6 (2001)'!G69),0)</f>
        <v>6089</v>
      </c>
      <c r="I69" s="58">
        <f>ROUND(0.5*('t6 (2000)'!H69+'t6 (2001)'!H69),0)</f>
        <v>24844</v>
      </c>
      <c r="J69" s="58">
        <f t="shared" si="1"/>
        <v>261354</v>
      </c>
      <c r="K69" s="58">
        <f>ROUND(0.5*('t6 (2000)'!J69+'t6 (2001)'!J69),0)</f>
        <v>17771</v>
      </c>
      <c r="L69" s="58">
        <f>ROUND(0.5*('t6 (2000)'!K69+'t6 (2001)'!K69),0)</f>
        <v>186344</v>
      </c>
      <c r="M69" s="58">
        <f>ROUND(0.5*('t6 (2000)'!L69+'t6 (2001)'!L69),0)</f>
        <v>27290</v>
      </c>
      <c r="N69" s="58">
        <f>ROUND(0.5*('t6 (2000)'!M69+'t6 (2001)'!M69),0)</f>
        <v>29949</v>
      </c>
    </row>
    <row r="70" spans="1:14" x14ac:dyDescent="0.25">
      <c r="A70" s="57" t="s">
        <v>136</v>
      </c>
      <c r="B70" s="90" t="s">
        <v>134</v>
      </c>
      <c r="C70" s="57" t="s">
        <v>135</v>
      </c>
      <c r="D70" s="58">
        <f t="shared" si="0"/>
        <v>503574</v>
      </c>
      <c r="E70" s="58">
        <f t="shared" si="2"/>
        <v>248513</v>
      </c>
      <c r="F70" s="58">
        <f>ROUND(0.5*('t6 (2000)'!E70+'t6 (2001)'!E70),0)</f>
        <v>20587</v>
      </c>
      <c r="G70" s="58">
        <f>ROUND(0.5*('t6 (2000)'!F70+'t6 (2001)'!F70),0)</f>
        <v>198683</v>
      </c>
      <c r="H70" s="58">
        <f>ROUND(0.5*('t6 (2000)'!G70+'t6 (2001)'!G70),0)</f>
        <v>6501</v>
      </c>
      <c r="I70" s="58">
        <f>ROUND(0.5*('t6 (2000)'!H70+'t6 (2001)'!H70),0)</f>
        <v>22742</v>
      </c>
      <c r="J70" s="58">
        <f t="shared" si="1"/>
        <v>255061</v>
      </c>
      <c r="K70" s="58">
        <f>ROUND(0.5*('t6 (2000)'!J70+'t6 (2001)'!J70),0)</f>
        <v>17026</v>
      </c>
      <c r="L70" s="58">
        <f>ROUND(0.5*('t6 (2000)'!K70+'t6 (2001)'!K70),0)</f>
        <v>181164</v>
      </c>
      <c r="M70" s="58">
        <f>ROUND(0.5*('t6 (2000)'!L70+'t6 (2001)'!L70),0)</f>
        <v>29594</v>
      </c>
      <c r="N70" s="58">
        <f>ROUND(0.5*('t6 (2000)'!M70+'t6 (2001)'!M70),0)</f>
        <v>27277</v>
      </c>
    </row>
    <row r="71" spans="1:14" x14ac:dyDescent="0.25">
      <c r="A71" s="57" t="s">
        <v>138</v>
      </c>
      <c r="B71" s="90" t="s">
        <v>136</v>
      </c>
      <c r="C71" s="57" t="s">
        <v>137</v>
      </c>
      <c r="D71" s="58">
        <f t="shared" si="0"/>
        <v>529943</v>
      </c>
      <c r="E71" s="58">
        <f t="shared" si="2"/>
        <v>258916</v>
      </c>
      <c r="F71" s="58">
        <f>ROUND(0.5*('t6 (2000)'!E71+'t6 (2001)'!E71),0)</f>
        <v>21802</v>
      </c>
      <c r="G71" s="58">
        <f>ROUND(0.5*('t6 (2000)'!F71+'t6 (2001)'!F71),0)</f>
        <v>207885</v>
      </c>
      <c r="H71" s="58">
        <f>ROUND(0.5*('t6 (2000)'!G71+'t6 (2001)'!G71),0)</f>
        <v>7451</v>
      </c>
      <c r="I71" s="58">
        <f>ROUND(0.5*('t6 (2000)'!H71+'t6 (2001)'!H71),0)</f>
        <v>21778</v>
      </c>
      <c r="J71" s="58">
        <f t="shared" si="1"/>
        <v>271027</v>
      </c>
      <c r="K71" s="58">
        <f>ROUND(0.5*('t6 (2000)'!J71+'t6 (2001)'!J71),0)</f>
        <v>17713</v>
      </c>
      <c r="L71" s="58">
        <f>ROUND(0.5*('t6 (2000)'!K71+'t6 (2001)'!K71),0)</f>
        <v>191291</v>
      </c>
      <c r="M71" s="58">
        <f>ROUND(0.5*('t6 (2000)'!L71+'t6 (2001)'!L71),0)</f>
        <v>35133</v>
      </c>
      <c r="N71" s="58">
        <f>ROUND(0.5*('t6 (2000)'!M71+'t6 (2001)'!M71),0)</f>
        <v>26890</v>
      </c>
    </row>
    <row r="72" spans="1:14" x14ac:dyDescent="0.25">
      <c r="A72" s="57" t="s">
        <v>140</v>
      </c>
      <c r="B72" s="90" t="s">
        <v>138</v>
      </c>
      <c r="C72" s="57" t="s">
        <v>139</v>
      </c>
      <c r="D72" s="58">
        <f t="shared" si="0"/>
        <v>542303</v>
      </c>
      <c r="E72" s="58">
        <f t="shared" si="2"/>
        <v>262666</v>
      </c>
      <c r="F72" s="58">
        <f>ROUND(0.5*('t6 (2000)'!E72+'t6 (2001)'!E72),0)</f>
        <v>22477</v>
      </c>
      <c r="G72" s="58">
        <f>ROUND(0.5*('t6 (2000)'!F72+'t6 (2001)'!F72),0)</f>
        <v>211306</v>
      </c>
      <c r="H72" s="58">
        <f>ROUND(0.5*('t6 (2000)'!G72+'t6 (2001)'!G72),0)</f>
        <v>8354</v>
      </c>
      <c r="I72" s="58">
        <f>ROUND(0.5*('t6 (2000)'!H72+'t6 (2001)'!H72),0)</f>
        <v>20529</v>
      </c>
      <c r="J72" s="58">
        <f t="shared" si="1"/>
        <v>279637</v>
      </c>
      <c r="K72" s="58">
        <f>ROUND(0.5*('t6 (2000)'!J72+'t6 (2001)'!J72),0)</f>
        <v>18176</v>
      </c>
      <c r="L72" s="58">
        <f>ROUND(0.5*('t6 (2000)'!K72+'t6 (2001)'!K72),0)</f>
        <v>195263</v>
      </c>
      <c r="M72" s="58">
        <f>ROUND(0.5*('t6 (2000)'!L72+'t6 (2001)'!L72),0)</f>
        <v>40185</v>
      </c>
      <c r="N72" s="58">
        <f>ROUND(0.5*('t6 (2000)'!M72+'t6 (2001)'!M72),0)</f>
        <v>26013</v>
      </c>
    </row>
    <row r="73" spans="1:14" x14ac:dyDescent="0.25">
      <c r="A73" s="57" t="s">
        <v>142</v>
      </c>
      <c r="B73" s="90" t="s">
        <v>140</v>
      </c>
      <c r="C73" s="57" t="s">
        <v>141</v>
      </c>
      <c r="D73" s="58">
        <f t="shared" si="0"/>
        <v>537601</v>
      </c>
      <c r="E73" s="58">
        <f t="shared" si="2"/>
        <v>258815</v>
      </c>
      <c r="F73" s="58">
        <f>ROUND(0.5*('t6 (2000)'!E73+'t6 (2001)'!E73),0)</f>
        <v>22269</v>
      </c>
      <c r="G73" s="58">
        <f>ROUND(0.5*('t6 (2000)'!F73+'t6 (2001)'!F73),0)</f>
        <v>208338</v>
      </c>
      <c r="H73" s="58">
        <f>ROUND(0.5*('t6 (2000)'!G73+'t6 (2001)'!G73),0)</f>
        <v>8996</v>
      </c>
      <c r="I73" s="58">
        <f>ROUND(0.5*('t6 (2000)'!H73+'t6 (2001)'!H73),0)</f>
        <v>19212</v>
      </c>
      <c r="J73" s="58">
        <f t="shared" si="1"/>
        <v>278786</v>
      </c>
      <c r="K73" s="58">
        <f>ROUND(0.5*('t6 (2000)'!J73+'t6 (2001)'!J73),0)</f>
        <v>18006</v>
      </c>
      <c r="L73" s="58">
        <f>ROUND(0.5*('t6 (2000)'!K73+'t6 (2001)'!K73),0)</f>
        <v>192332</v>
      </c>
      <c r="M73" s="58">
        <f>ROUND(0.5*('t6 (2000)'!L73+'t6 (2001)'!L73),0)</f>
        <v>44026</v>
      </c>
      <c r="N73" s="58">
        <f>ROUND(0.5*('t6 (2000)'!M73+'t6 (2001)'!M73),0)</f>
        <v>24422</v>
      </c>
    </row>
    <row r="74" spans="1:14" x14ac:dyDescent="0.25">
      <c r="A74" s="57" t="s">
        <v>144</v>
      </c>
      <c r="B74" s="90" t="s">
        <v>142</v>
      </c>
      <c r="C74" s="57" t="s">
        <v>143</v>
      </c>
      <c r="D74" s="58">
        <f t="shared" si="0"/>
        <v>538433</v>
      </c>
      <c r="E74" s="58">
        <f t="shared" si="2"/>
        <v>257408</v>
      </c>
      <c r="F74" s="58">
        <f>ROUND(0.5*('t6 (2000)'!E74+'t6 (2001)'!E74),0)</f>
        <v>22459</v>
      </c>
      <c r="G74" s="58">
        <f>ROUND(0.5*('t6 (2000)'!F74+'t6 (2001)'!F74),0)</f>
        <v>207274</v>
      </c>
      <c r="H74" s="58">
        <f>ROUND(0.5*('t6 (2000)'!G74+'t6 (2001)'!G74),0)</f>
        <v>9778</v>
      </c>
      <c r="I74" s="58">
        <f>ROUND(0.5*('t6 (2000)'!H74+'t6 (2001)'!H74),0)</f>
        <v>17897</v>
      </c>
      <c r="J74" s="58">
        <f t="shared" si="1"/>
        <v>281025</v>
      </c>
      <c r="K74" s="58">
        <f>ROUND(0.5*('t6 (2000)'!J74+'t6 (2001)'!J74),0)</f>
        <v>17997</v>
      </c>
      <c r="L74" s="58">
        <f>ROUND(0.5*('t6 (2000)'!K74+'t6 (2001)'!K74),0)</f>
        <v>191138</v>
      </c>
      <c r="M74" s="58">
        <f>ROUND(0.5*('t6 (2000)'!L74+'t6 (2001)'!L74),0)</f>
        <v>48900</v>
      </c>
      <c r="N74" s="58">
        <f>ROUND(0.5*('t6 (2000)'!M74+'t6 (2001)'!M74),0)</f>
        <v>22990</v>
      </c>
    </row>
    <row r="75" spans="1:14" x14ac:dyDescent="0.25">
      <c r="A75" s="57" t="s">
        <v>146</v>
      </c>
      <c r="B75" s="90" t="s">
        <v>144</v>
      </c>
      <c r="C75" s="57" t="s">
        <v>145</v>
      </c>
      <c r="D75" s="58">
        <f t="shared" si="0"/>
        <v>536617</v>
      </c>
      <c r="E75" s="58">
        <f t="shared" si="2"/>
        <v>254114</v>
      </c>
      <c r="F75" s="58">
        <f>ROUND(0.5*('t6 (2000)'!E75+'t6 (2001)'!E75),0)</f>
        <v>22378</v>
      </c>
      <c r="G75" s="58">
        <f>ROUND(0.5*('t6 (2000)'!F75+'t6 (2001)'!F75),0)</f>
        <v>204592</v>
      </c>
      <c r="H75" s="58">
        <f>ROUND(0.5*('t6 (2000)'!G75+'t6 (2001)'!G75),0)</f>
        <v>10619</v>
      </c>
      <c r="I75" s="58">
        <f>ROUND(0.5*('t6 (2000)'!H75+'t6 (2001)'!H75),0)</f>
        <v>16525</v>
      </c>
      <c r="J75" s="58">
        <f t="shared" si="1"/>
        <v>282503</v>
      </c>
      <c r="K75" s="58">
        <f>ROUND(0.5*('t6 (2000)'!J75+'t6 (2001)'!J75),0)</f>
        <v>18233</v>
      </c>
      <c r="L75" s="58">
        <f>ROUND(0.5*('t6 (2000)'!K75+'t6 (2001)'!K75),0)</f>
        <v>188502</v>
      </c>
      <c r="M75" s="58">
        <f>ROUND(0.5*('t6 (2000)'!L75+'t6 (2001)'!L75),0)</f>
        <v>54071</v>
      </c>
      <c r="N75" s="58">
        <f>ROUND(0.5*('t6 (2000)'!M75+'t6 (2001)'!M75),0)</f>
        <v>21697</v>
      </c>
    </row>
    <row r="76" spans="1:14" x14ac:dyDescent="0.25">
      <c r="A76" s="57" t="s">
        <v>148</v>
      </c>
      <c r="B76" s="90" t="s">
        <v>146</v>
      </c>
      <c r="C76" s="57" t="s">
        <v>147</v>
      </c>
      <c r="D76" s="58">
        <f t="shared" ref="D76:D130" si="3">E76+J76</f>
        <v>541082</v>
      </c>
      <c r="E76" s="58">
        <f t="shared" si="2"/>
        <v>253787</v>
      </c>
      <c r="F76" s="58">
        <f>ROUND(0.5*('t6 (2000)'!E76+'t6 (2001)'!E76),0)</f>
        <v>22226</v>
      </c>
      <c r="G76" s="58">
        <f>ROUND(0.5*('t6 (2000)'!F76+'t6 (2001)'!F76),0)</f>
        <v>204263</v>
      </c>
      <c r="H76" s="58">
        <f>ROUND(0.5*('t6 (2000)'!G76+'t6 (2001)'!G76),0)</f>
        <v>11629</v>
      </c>
      <c r="I76" s="58">
        <f>ROUND(0.5*('t6 (2000)'!H76+'t6 (2001)'!H76),0)</f>
        <v>15669</v>
      </c>
      <c r="J76" s="58">
        <f t="shared" ref="J76:J130" si="4">SUM(K76:N76)</f>
        <v>287295</v>
      </c>
      <c r="K76" s="58">
        <f>ROUND(0.5*('t6 (2000)'!J76+'t6 (2001)'!J76),0)</f>
        <v>18670</v>
      </c>
      <c r="L76" s="58">
        <f>ROUND(0.5*('t6 (2000)'!K76+'t6 (2001)'!K76),0)</f>
        <v>187656</v>
      </c>
      <c r="M76" s="58">
        <f>ROUND(0.5*('t6 (2000)'!L76+'t6 (2001)'!L76),0)</f>
        <v>60175</v>
      </c>
      <c r="N76" s="58">
        <f>ROUND(0.5*('t6 (2000)'!M76+'t6 (2001)'!M76),0)</f>
        <v>20794</v>
      </c>
    </row>
    <row r="77" spans="1:14" x14ac:dyDescent="0.25">
      <c r="A77" s="57" t="s">
        <v>150</v>
      </c>
      <c r="B77" s="90" t="s">
        <v>148</v>
      </c>
      <c r="C77" s="57" t="s">
        <v>149</v>
      </c>
      <c r="D77" s="58">
        <f t="shared" si="3"/>
        <v>540490</v>
      </c>
      <c r="E77" s="58">
        <f t="shared" si="2"/>
        <v>251298</v>
      </c>
      <c r="F77" s="58">
        <f>ROUND(0.5*('t6 (2000)'!E77+'t6 (2001)'!E77),0)</f>
        <v>21868</v>
      </c>
      <c r="G77" s="58">
        <f>ROUND(0.5*('t6 (2000)'!F77+'t6 (2001)'!F77),0)</f>
        <v>202149</v>
      </c>
      <c r="H77" s="58">
        <f>ROUND(0.5*('t6 (2000)'!G77+'t6 (2001)'!G77),0)</f>
        <v>12622</v>
      </c>
      <c r="I77" s="58">
        <f>ROUND(0.5*('t6 (2000)'!H77+'t6 (2001)'!H77),0)</f>
        <v>14659</v>
      </c>
      <c r="J77" s="58">
        <f t="shared" si="4"/>
        <v>289192</v>
      </c>
      <c r="K77" s="58">
        <f>ROUND(0.5*('t6 (2000)'!J77+'t6 (2001)'!J77),0)</f>
        <v>19031</v>
      </c>
      <c r="L77" s="58">
        <f>ROUND(0.5*('t6 (2000)'!K77+'t6 (2001)'!K77),0)</f>
        <v>184058</v>
      </c>
      <c r="M77" s="58">
        <f>ROUND(0.5*('t6 (2000)'!L77+'t6 (2001)'!L77),0)</f>
        <v>66238</v>
      </c>
      <c r="N77" s="58">
        <f>ROUND(0.5*('t6 (2000)'!M77+'t6 (2001)'!M77),0)</f>
        <v>19865</v>
      </c>
    </row>
    <row r="78" spans="1:14" x14ac:dyDescent="0.25">
      <c r="A78" s="57" t="s">
        <v>152</v>
      </c>
      <c r="B78" s="90" t="s">
        <v>150</v>
      </c>
      <c r="C78" s="57" t="s">
        <v>151</v>
      </c>
      <c r="D78" s="58">
        <f t="shared" si="3"/>
        <v>540211</v>
      </c>
      <c r="E78" s="58">
        <f t="shared" si="2"/>
        <v>248648</v>
      </c>
      <c r="F78" s="58">
        <f>ROUND(0.5*('t6 (2000)'!E78+'t6 (2001)'!E78),0)</f>
        <v>21478</v>
      </c>
      <c r="G78" s="58">
        <f>ROUND(0.5*('t6 (2000)'!F78+'t6 (2001)'!F78),0)</f>
        <v>199783</v>
      </c>
      <c r="H78" s="58">
        <f>ROUND(0.5*('t6 (2000)'!G78+'t6 (2001)'!G78),0)</f>
        <v>13845</v>
      </c>
      <c r="I78" s="58">
        <f>ROUND(0.5*('t6 (2000)'!H78+'t6 (2001)'!H78),0)</f>
        <v>13542</v>
      </c>
      <c r="J78" s="58">
        <f t="shared" si="4"/>
        <v>291563</v>
      </c>
      <c r="K78" s="58">
        <f>ROUND(0.5*('t6 (2000)'!J78+'t6 (2001)'!J78),0)</f>
        <v>19522</v>
      </c>
      <c r="L78" s="58">
        <f>ROUND(0.5*('t6 (2000)'!K78+'t6 (2001)'!K78),0)</f>
        <v>180538</v>
      </c>
      <c r="M78" s="58">
        <f>ROUND(0.5*('t6 (2000)'!L78+'t6 (2001)'!L78),0)</f>
        <v>72615</v>
      </c>
      <c r="N78" s="58">
        <f>ROUND(0.5*('t6 (2000)'!M78+'t6 (2001)'!M78),0)</f>
        <v>18888</v>
      </c>
    </row>
    <row r="79" spans="1:14" x14ac:dyDescent="0.25">
      <c r="A79" s="57" t="s">
        <v>154</v>
      </c>
      <c r="B79" s="90" t="s">
        <v>152</v>
      </c>
      <c r="C79" s="57" t="s">
        <v>153</v>
      </c>
      <c r="D79" s="58">
        <f t="shared" si="3"/>
        <v>544000</v>
      </c>
      <c r="E79" s="58">
        <f t="shared" ref="E79:E130" si="5">SUM(F79:I79)</f>
        <v>247593</v>
      </c>
      <c r="F79" s="58">
        <f>ROUND(0.5*('t6 (2000)'!E79+'t6 (2001)'!E79),0)</f>
        <v>21373</v>
      </c>
      <c r="G79" s="58">
        <f>ROUND(0.5*('t6 (2000)'!F79+'t6 (2001)'!F79),0)</f>
        <v>198500</v>
      </c>
      <c r="H79" s="58">
        <f>ROUND(0.5*('t6 (2000)'!G79+'t6 (2001)'!G79),0)</f>
        <v>15061</v>
      </c>
      <c r="I79" s="58">
        <f>ROUND(0.5*('t6 (2000)'!H79+'t6 (2001)'!H79),0)</f>
        <v>12659</v>
      </c>
      <c r="J79" s="58">
        <f t="shared" si="4"/>
        <v>296407</v>
      </c>
      <c r="K79" s="58">
        <f>ROUND(0.5*('t6 (2000)'!J79+'t6 (2001)'!J79),0)</f>
        <v>20326</v>
      </c>
      <c r="L79" s="58">
        <f>ROUND(0.5*('t6 (2000)'!K79+'t6 (2001)'!K79),0)</f>
        <v>178309</v>
      </c>
      <c r="M79" s="58">
        <f>ROUND(0.5*('t6 (2000)'!L79+'t6 (2001)'!L79),0)</f>
        <v>79599</v>
      </c>
      <c r="N79" s="58">
        <f>ROUND(0.5*('t6 (2000)'!M79+'t6 (2001)'!M79),0)</f>
        <v>18173</v>
      </c>
    </row>
    <row r="80" spans="1:14" x14ac:dyDescent="0.25">
      <c r="A80" s="57" t="s">
        <v>156</v>
      </c>
      <c r="B80" s="90" t="s">
        <v>154</v>
      </c>
      <c r="C80" s="57" t="s">
        <v>155</v>
      </c>
      <c r="D80" s="58">
        <f t="shared" si="3"/>
        <v>538561</v>
      </c>
      <c r="E80" s="58">
        <f t="shared" si="5"/>
        <v>242089</v>
      </c>
      <c r="F80" s="58">
        <f>ROUND(0.5*('t6 (2000)'!E80+'t6 (2001)'!E80),0)</f>
        <v>21146</v>
      </c>
      <c r="G80" s="58">
        <f>ROUND(0.5*('t6 (2000)'!F80+'t6 (2001)'!F80),0)</f>
        <v>193138</v>
      </c>
      <c r="H80" s="58">
        <f>ROUND(0.5*('t6 (2000)'!G80+'t6 (2001)'!G80),0)</f>
        <v>16076</v>
      </c>
      <c r="I80" s="58">
        <f>ROUND(0.5*('t6 (2000)'!H80+'t6 (2001)'!H80),0)</f>
        <v>11729</v>
      </c>
      <c r="J80" s="58">
        <f t="shared" si="4"/>
        <v>296472</v>
      </c>
      <c r="K80" s="58">
        <f>ROUND(0.5*('t6 (2000)'!J80+'t6 (2001)'!J80),0)</f>
        <v>20844</v>
      </c>
      <c r="L80" s="58">
        <f>ROUND(0.5*('t6 (2000)'!K80+'t6 (2001)'!K80),0)</f>
        <v>172271</v>
      </c>
      <c r="M80" s="58">
        <f>ROUND(0.5*('t6 (2000)'!L80+'t6 (2001)'!L80),0)</f>
        <v>86145</v>
      </c>
      <c r="N80" s="58">
        <f>ROUND(0.5*('t6 (2000)'!M80+'t6 (2001)'!M80),0)</f>
        <v>17212</v>
      </c>
    </row>
    <row r="81" spans="1:14" x14ac:dyDescent="0.25">
      <c r="A81" s="57" t="s">
        <v>158</v>
      </c>
      <c r="B81" s="90" t="s">
        <v>156</v>
      </c>
      <c r="C81" s="57" t="s">
        <v>157</v>
      </c>
      <c r="D81" s="58">
        <f t="shared" si="3"/>
        <v>522689</v>
      </c>
      <c r="E81" s="58">
        <f t="shared" si="5"/>
        <v>232585</v>
      </c>
      <c r="F81" s="58">
        <f>ROUND(0.5*('t6 (2000)'!E81+'t6 (2001)'!E81),0)</f>
        <v>20116</v>
      </c>
      <c r="G81" s="58">
        <f>ROUND(0.5*('t6 (2000)'!F81+'t6 (2001)'!F81),0)</f>
        <v>184759</v>
      </c>
      <c r="H81" s="58">
        <f>ROUND(0.5*('t6 (2000)'!G81+'t6 (2001)'!G81),0)</f>
        <v>17098</v>
      </c>
      <c r="I81" s="58">
        <f>ROUND(0.5*('t6 (2000)'!H81+'t6 (2001)'!H81),0)</f>
        <v>10612</v>
      </c>
      <c r="J81" s="58">
        <f t="shared" si="4"/>
        <v>290104</v>
      </c>
      <c r="K81" s="58">
        <f>ROUND(0.5*('t6 (2000)'!J81+'t6 (2001)'!J81),0)</f>
        <v>20852</v>
      </c>
      <c r="L81" s="58">
        <f>ROUND(0.5*('t6 (2000)'!K81+'t6 (2001)'!K81),0)</f>
        <v>161677</v>
      </c>
      <c r="M81" s="58">
        <f>ROUND(0.5*('t6 (2000)'!L81+'t6 (2001)'!L81),0)</f>
        <v>91691</v>
      </c>
      <c r="N81" s="58">
        <f>ROUND(0.5*('t6 (2000)'!M81+'t6 (2001)'!M81),0)</f>
        <v>15884</v>
      </c>
    </row>
    <row r="82" spans="1:14" x14ac:dyDescent="0.25">
      <c r="A82" s="57" t="s">
        <v>160</v>
      </c>
      <c r="B82" s="90" t="s">
        <v>158</v>
      </c>
      <c r="C82" s="57" t="s">
        <v>159</v>
      </c>
      <c r="D82" s="58">
        <f t="shared" si="3"/>
        <v>503182</v>
      </c>
      <c r="E82" s="58">
        <f t="shared" si="5"/>
        <v>221278</v>
      </c>
      <c r="F82" s="58">
        <f>ROUND(0.5*('t6 (2000)'!E82+'t6 (2001)'!E82),0)</f>
        <v>18828</v>
      </c>
      <c r="G82" s="58">
        <f>ROUND(0.5*('t6 (2000)'!F82+'t6 (2001)'!F82),0)</f>
        <v>175336</v>
      </c>
      <c r="H82" s="58">
        <f>ROUND(0.5*('t6 (2000)'!G82+'t6 (2001)'!G82),0)</f>
        <v>17739</v>
      </c>
      <c r="I82" s="58">
        <f>ROUND(0.5*('t6 (2000)'!H82+'t6 (2001)'!H82),0)</f>
        <v>9375</v>
      </c>
      <c r="J82" s="58">
        <f t="shared" si="4"/>
        <v>281904</v>
      </c>
      <c r="K82" s="58">
        <f>ROUND(0.5*('t6 (2000)'!J82+'t6 (2001)'!J82),0)</f>
        <v>20376</v>
      </c>
      <c r="L82" s="58">
        <f>ROUND(0.5*('t6 (2000)'!K82+'t6 (2001)'!K82),0)</f>
        <v>150294</v>
      </c>
      <c r="M82" s="58">
        <f>ROUND(0.5*('t6 (2000)'!L82+'t6 (2001)'!L82),0)</f>
        <v>96656</v>
      </c>
      <c r="N82" s="58">
        <f>ROUND(0.5*('t6 (2000)'!M82+'t6 (2001)'!M82),0)</f>
        <v>14578</v>
      </c>
    </row>
    <row r="83" spans="1:14" x14ac:dyDescent="0.25">
      <c r="A83" s="57" t="s">
        <v>162</v>
      </c>
      <c r="B83" s="90" t="s">
        <v>160</v>
      </c>
      <c r="C83" s="57" t="s">
        <v>161</v>
      </c>
      <c r="D83" s="58">
        <f t="shared" si="3"/>
        <v>489155</v>
      </c>
      <c r="E83" s="58">
        <f t="shared" si="5"/>
        <v>212138</v>
      </c>
      <c r="F83" s="58">
        <f>ROUND(0.5*('t6 (2000)'!E83+'t6 (2001)'!E83),0)</f>
        <v>17452</v>
      </c>
      <c r="G83" s="58">
        <f>ROUND(0.5*('t6 (2000)'!F83+'t6 (2001)'!F83),0)</f>
        <v>167775</v>
      </c>
      <c r="H83" s="58">
        <f>ROUND(0.5*('t6 (2000)'!G83+'t6 (2001)'!G83),0)</f>
        <v>18541</v>
      </c>
      <c r="I83" s="58">
        <f>ROUND(0.5*('t6 (2000)'!H83+'t6 (2001)'!H83),0)</f>
        <v>8370</v>
      </c>
      <c r="J83" s="58">
        <f t="shared" si="4"/>
        <v>277017</v>
      </c>
      <c r="K83" s="58">
        <f>ROUND(0.5*('t6 (2000)'!J83+'t6 (2001)'!J83),0)</f>
        <v>20175</v>
      </c>
      <c r="L83" s="58">
        <f>ROUND(0.5*('t6 (2000)'!K83+'t6 (2001)'!K83),0)</f>
        <v>141385</v>
      </c>
      <c r="M83" s="58">
        <f>ROUND(0.5*('t6 (2000)'!L83+'t6 (2001)'!L83),0)</f>
        <v>101849</v>
      </c>
      <c r="N83" s="58">
        <f>ROUND(0.5*('t6 (2000)'!M83+'t6 (2001)'!M83),0)</f>
        <v>13608</v>
      </c>
    </row>
    <row r="84" spans="1:14" x14ac:dyDescent="0.25">
      <c r="A84" s="57" t="s">
        <v>164</v>
      </c>
      <c r="B84" s="90" t="s">
        <v>162</v>
      </c>
      <c r="C84" s="57" t="s">
        <v>163</v>
      </c>
      <c r="D84" s="58">
        <f t="shared" si="3"/>
        <v>476369</v>
      </c>
      <c r="E84" s="58">
        <f t="shared" si="5"/>
        <v>203611</v>
      </c>
      <c r="F84" s="58">
        <f>ROUND(0.5*('t6 (2000)'!E84+'t6 (2001)'!E84),0)</f>
        <v>16326</v>
      </c>
      <c r="G84" s="58">
        <f>ROUND(0.5*('t6 (2000)'!F84+'t6 (2001)'!F84),0)</f>
        <v>160167</v>
      </c>
      <c r="H84" s="58">
        <f>ROUND(0.5*('t6 (2000)'!G84+'t6 (2001)'!G84),0)</f>
        <v>19620</v>
      </c>
      <c r="I84" s="58">
        <f>ROUND(0.5*('t6 (2000)'!H84+'t6 (2001)'!H84),0)</f>
        <v>7498</v>
      </c>
      <c r="J84" s="58">
        <f t="shared" si="4"/>
        <v>272758</v>
      </c>
      <c r="K84" s="58">
        <f>ROUND(0.5*('t6 (2000)'!J84+'t6 (2001)'!J84),0)</f>
        <v>20396</v>
      </c>
      <c r="L84" s="58">
        <f>ROUND(0.5*('t6 (2000)'!K84+'t6 (2001)'!K84),0)</f>
        <v>132335</v>
      </c>
      <c r="M84" s="58">
        <f>ROUND(0.5*('t6 (2000)'!L84+'t6 (2001)'!L84),0)</f>
        <v>107224</v>
      </c>
      <c r="N84" s="58">
        <f>ROUND(0.5*('t6 (2000)'!M84+'t6 (2001)'!M84),0)</f>
        <v>12803</v>
      </c>
    </row>
    <row r="85" spans="1:14" x14ac:dyDescent="0.25">
      <c r="A85" s="57" t="s">
        <v>166</v>
      </c>
      <c r="B85" s="90" t="s">
        <v>164</v>
      </c>
      <c r="C85" s="57" t="s">
        <v>165</v>
      </c>
      <c r="D85" s="58">
        <f t="shared" si="3"/>
        <v>465273</v>
      </c>
      <c r="E85" s="58">
        <f t="shared" si="5"/>
        <v>195437</v>
      </c>
      <c r="F85" s="58">
        <f>ROUND(0.5*('t6 (2000)'!E85+'t6 (2001)'!E85),0)</f>
        <v>15971</v>
      </c>
      <c r="G85" s="58">
        <f>ROUND(0.5*('t6 (2000)'!F85+'t6 (2001)'!F85),0)</f>
        <v>152137</v>
      </c>
      <c r="H85" s="58">
        <f>ROUND(0.5*('t6 (2000)'!G85+'t6 (2001)'!G85),0)</f>
        <v>20477</v>
      </c>
      <c r="I85" s="58">
        <f>ROUND(0.5*('t6 (2000)'!H85+'t6 (2001)'!H85),0)</f>
        <v>6852</v>
      </c>
      <c r="J85" s="58">
        <f t="shared" si="4"/>
        <v>269836</v>
      </c>
      <c r="K85" s="58">
        <f>ROUND(0.5*('t6 (2000)'!J85+'t6 (2001)'!J85),0)</f>
        <v>20654</v>
      </c>
      <c r="L85" s="58">
        <f>ROUND(0.5*('t6 (2000)'!K85+'t6 (2001)'!K85),0)</f>
        <v>123844</v>
      </c>
      <c r="M85" s="58">
        <f>ROUND(0.5*('t6 (2000)'!L85+'t6 (2001)'!L85),0)</f>
        <v>113071</v>
      </c>
      <c r="N85" s="58">
        <f>ROUND(0.5*('t6 (2000)'!M85+'t6 (2001)'!M85),0)</f>
        <v>12267</v>
      </c>
    </row>
    <row r="86" spans="1:14" x14ac:dyDescent="0.25">
      <c r="A86" s="57" t="s">
        <v>168</v>
      </c>
      <c r="B86" s="90" t="s">
        <v>166</v>
      </c>
      <c r="C86" s="57" t="s">
        <v>167</v>
      </c>
      <c r="D86" s="58">
        <f t="shared" si="3"/>
        <v>448166</v>
      </c>
      <c r="E86" s="58">
        <f t="shared" si="5"/>
        <v>184667</v>
      </c>
      <c r="F86" s="58">
        <f>ROUND(0.5*('t6 (2000)'!E86+'t6 (2001)'!E86),0)</f>
        <v>15196</v>
      </c>
      <c r="G86" s="58">
        <f>ROUND(0.5*('t6 (2000)'!F86+'t6 (2001)'!F86),0)</f>
        <v>142431</v>
      </c>
      <c r="H86" s="58">
        <f>ROUND(0.5*('t6 (2000)'!G86+'t6 (2001)'!G86),0)</f>
        <v>20934</v>
      </c>
      <c r="I86" s="58">
        <f>ROUND(0.5*('t6 (2000)'!H86+'t6 (2001)'!H86),0)</f>
        <v>6106</v>
      </c>
      <c r="J86" s="58">
        <f t="shared" si="4"/>
        <v>263499</v>
      </c>
      <c r="K86" s="58">
        <f>ROUND(0.5*('t6 (2000)'!J86+'t6 (2001)'!J86),0)</f>
        <v>20462</v>
      </c>
      <c r="L86" s="58">
        <f>ROUND(0.5*('t6 (2000)'!K86+'t6 (2001)'!K86),0)</f>
        <v>114081</v>
      </c>
      <c r="M86" s="58">
        <f>ROUND(0.5*('t6 (2000)'!L86+'t6 (2001)'!L86),0)</f>
        <v>117414</v>
      </c>
      <c r="N86" s="58">
        <f>ROUND(0.5*('t6 (2000)'!M86+'t6 (2001)'!M86),0)</f>
        <v>11542</v>
      </c>
    </row>
    <row r="87" spans="1:14" x14ac:dyDescent="0.25">
      <c r="A87" s="57" t="s">
        <v>170</v>
      </c>
      <c r="B87" s="90" t="s">
        <v>168</v>
      </c>
      <c r="C87" s="57" t="s">
        <v>169</v>
      </c>
      <c r="D87" s="58">
        <f t="shared" si="3"/>
        <v>430738</v>
      </c>
      <c r="E87" s="58">
        <f t="shared" si="5"/>
        <v>174714</v>
      </c>
      <c r="F87" s="58">
        <f>ROUND(0.5*('t6 (2000)'!E87+'t6 (2001)'!E87),0)</f>
        <v>13780</v>
      </c>
      <c r="G87" s="58">
        <f>ROUND(0.5*('t6 (2000)'!F87+'t6 (2001)'!F87),0)</f>
        <v>133894</v>
      </c>
      <c r="H87" s="58">
        <f>ROUND(0.5*('t6 (2000)'!G87+'t6 (2001)'!G87),0)</f>
        <v>21634</v>
      </c>
      <c r="I87" s="58">
        <f>ROUND(0.5*('t6 (2000)'!H87+'t6 (2001)'!H87),0)</f>
        <v>5406</v>
      </c>
      <c r="J87" s="58">
        <f t="shared" si="4"/>
        <v>256024</v>
      </c>
      <c r="K87" s="58">
        <f>ROUND(0.5*('t6 (2000)'!J87+'t6 (2001)'!J87),0)</f>
        <v>20072</v>
      </c>
      <c r="L87" s="58">
        <f>ROUND(0.5*('t6 (2000)'!K87+'t6 (2001)'!K87),0)</f>
        <v>103812</v>
      </c>
      <c r="M87" s="58">
        <f>ROUND(0.5*('t6 (2000)'!L87+'t6 (2001)'!L87),0)</f>
        <v>121426</v>
      </c>
      <c r="N87" s="58">
        <f>ROUND(0.5*('t6 (2000)'!M87+'t6 (2001)'!M87),0)</f>
        <v>10714</v>
      </c>
    </row>
    <row r="88" spans="1:14" x14ac:dyDescent="0.25">
      <c r="A88" s="57" t="s">
        <v>172</v>
      </c>
      <c r="B88" s="90" t="s">
        <v>170</v>
      </c>
      <c r="C88" s="57" t="s">
        <v>171</v>
      </c>
      <c r="D88" s="58">
        <f t="shared" si="3"/>
        <v>415877</v>
      </c>
      <c r="E88" s="58">
        <f t="shared" si="5"/>
        <v>166222</v>
      </c>
      <c r="F88" s="58">
        <f>ROUND(0.5*('t6 (2000)'!E88+'t6 (2001)'!E88),0)</f>
        <v>12516</v>
      </c>
      <c r="G88" s="58">
        <f>ROUND(0.5*('t6 (2000)'!F88+'t6 (2001)'!F88),0)</f>
        <v>126353</v>
      </c>
      <c r="H88" s="58">
        <f>ROUND(0.5*('t6 (2000)'!G88+'t6 (2001)'!G88),0)</f>
        <v>22537</v>
      </c>
      <c r="I88" s="58">
        <f>ROUND(0.5*('t6 (2000)'!H88+'t6 (2001)'!H88),0)</f>
        <v>4816</v>
      </c>
      <c r="J88" s="58">
        <f t="shared" si="4"/>
        <v>249655</v>
      </c>
      <c r="K88" s="58">
        <f>ROUND(0.5*('t6 (2000)'!J88+'t6 (2001)'!J88),0)</f>
        <v>19531</v>
      </c>
      <c r="L88" s="58">
        <f>ROUND(0.5*('t6 (2000)'!K88+'t6 (2001)'!K88),0)</f>
        <v>94163</v>
      </c>
      <c r="M88" s="58">
        <f>ROUND(0.5*('t6 (2000)'!L88+'t6 (2001)'!L88),0)</f>
        <v>125792</v>
      </c>
      <c r="N88" s="58">
        <f>ROUND(0.5*('t6 (2000)'!M88+'t6 (2001)'!M88),0)</f>
        <v>10169</v>
      </c>
    </row>
    <row r="89" spans="1:14" x14ac:dyDescent="0.25">
      <c r="A89" s="57" t="s">
        <v>174</v>
      </c>
      <c r="B89" s="90" t="s">
        <v>172</v>
      </c>
      <c r="C89" s="57" t="s">
        <v>173</v>
      </c>
      <c r="D89" s="58">
        <f t="shared" si="3"/>
        <v>407709</v>
      </c>
      <c r="E89" s="58">
        <f t="shared" si="5"/>
        <v>160292</v>
      </c>
      <c r="F89" s="58">
        <f>ROUND(0.5*('t6 (2000)'!E89+'t6 (2001)'!E89),0)</f>
        <v>11729</v>
      </c>
      <c r="G89" s="58">
        <f>ROUND(0.5*('t6 (2000)'!F89+'t6 (2001)'!F89),0)</f>
        <v>120452</v>
      </c>
      <c r="H89" s="58">
        <f>ROUND(0.5*('t6 (2000)'!G89+'t6 (2001)'!G89),0)</f>
        <v>23673</v>
      </c>
      <c r="I89" s="58">
        <f>ROUND(0.5*('t6 (2000)'!H89+'t6 (2001)'!H89),0)</f>
        <v>4438</v>
      </c>
      <c r="J89" s="58">
        <f t="shared" si="4"/>
        <v>247417</v>
      </c>
      <c r="K89" s="58">
        <f>ROUND(0.5*('t6 (2000)'!J89+'t6 (2001)'!J89),0)</f>
        <v>18987</v>
      </c>
      <c r="L89" s="58">
        <f>ROUND(0.5*('t6 (2000)'!K89+'t6 (2001)'!K89),0)</f>
        <v>86260</v>
      </c>
      <c r="M89" s="58">
        <f>ROUND(0.5*('t6 (2000)'!L89+'t6 (2001)'!L89),0)</f>
        <v>132313</v>
      </c>
      <c r="N89" s="58">
        <f>ROUND(0.5*('t6 (2000)'!M89+'t6 (2001)'!M89),0)</f>
        <v>9857</v>
      </c>
    </row>
    <row r="90" spans="1:14" x14ac:dyDescent="0.25">
      <c r="A90" s="57" t="s">
        <v>176</v>
      </c>
      <c r="B90" s="90" t="s">
        <v>174</v>
      </c>
      <c r="C90" s="57" t="s">
        <v>175</v>
      </c>
      <c r="D90" s="58">
        <f t="shared" si="3"/>
        <v>397864</v>
      </c>
      <c r="E90" s="58">
        <f t="shared" si="5"/>
        <v>153874</v>
      </c>
      <c r="F90" s="58">
        <f>ROUND(0.5*('t6 (2000)'!E90+'t6 (2001)'!E90),0)</f>
        <v>10584</v>
      </c>
      <c r="G90" s="58">
        <f>ROUND(0.5*('t6 (2000)'!F90+'t6 (2001)'!F90),0)</f>
        <v>114422</v>
      </c>
      <c r="H90" s="58">
        <f>ROUND(0.5*('t6 (2000)'!G90+'t6 (2001)'!G90),0)</f>
        <v>24801</v>
      </c>
      <c r="I90" s="58">
        <f>ROUND(0.5*('t6 (2000)'!H90+'t6 (2001)'!H90),0)</f>
        <v>4067</v>
      </c>
      <c r="J90" s="58">
        <f t="shared" si="4"/>
        <v>243990</v>
      </c>
      <c r="K90" s="58">
        <f>ROUND(0.5*('t6 (2000)'!J90+'t6 (2001)'!J90),0)</f>
        <v>18216</v>
      </c>
      <c r="L90" s="58">
        <f>ROUND(0.5*('t6 (2000)'!K90+'t6 (2001)'!K90),0)</f>
        <v>77277</v>
      </c>
      <c r="M90" s="58">
        <f>ROUND(0.5*('t6 (2000)'!L90+'t6 (2001)'!L90),0)</f>
        <v>139082</v>
      </c>
      <c r="N90" s="58">
        <f>ROUND(0.5*('t6 (2000)'!M90+'t6 (2001)'!M90),0)</f>
        <v>9415</v>
      </c>
    </row>
    <row r="91" spans="1:14" x14ac:dyDescent="0.25">
      <c r="A91" s="57" t="s">
        <v>178</v>
      </c>
      <c r="B91" s="90" t="s">
        <v>176</v>
      </c>
      <c r="C91" s="57" t="s">
        <v>177</v>
      </c>
      <c r="D91" s="58">
        <f t="shared" si="3"/>
        <v>306310</v>
      </c>
      <c r="E91" s="58">
        <f t="shared" si="5"/>
        <v>116303</v>
      </c>
      <c r="F91" s="58">
        <f>ROUND(0.5*('t6 (2000)'!E91+'t6 (2001)'!E91),0)</f>
        <v>8063</v>
      </c>
      <c r="G91" s="58">
        <f>ROUND(0.5*('t6 (2000)'!F91+'t6 (2001)'!F91),0)</f>
        <v>84956</v>
      </c>
      <c r="H91" s="58">
        <f>ROUND(0.5*('t6 (2000)'!G91+'t6 (2001)'!G91),0)</f>
        <v>20283</v>
      </c>
      <c r="I91" s="58">
        <f>ROUND(0.5*('t6 (2000)'!H91+'t6 (2001)'!H91),0)</f>
        <v>3001</v>
      </c>
      <c r="J91" s="58">
        <f t="shared" si="4"/>
        <v>190007</v>
      </c>
      <c r="K91" s="58">
        <f>ROUND(0.5*('t6 (2000)'!J91+'t6 (2001)'!J91),0)</f>
        <v>14282</v>
      </c>
      <c r="L91" s="58">
        <f>ROUND(0.5*('t6 (2000)'!K91+'t6 (2001)'!K91),0)</f>
        <v>53872</v>
      </c>
      <c r="M91" s="58">
        <f>ROUND(0.5*('t6 (2000)'!L91+'t6 (2001)'!L91),0)</f>
        <v>114584</v>
      </c>
      <c r="N91" s="58">
        <f>ROUND(0.5*('t6 (2000)'!M91+'t6 (2001)'!M91),0)</f>
        <v>7269</v>
      </c>
    </row>
    <row r="92" spans="1:14" x14ac:dyDescent="0.25">
      <c r="A92" s="57" t="s">
        <v>180</v>
      </c>
      <c r="B92" s="90" t="s">
        <v>178</v>
      </c>
      <c r="C92" s="57" t="s">
        <v>179</v>
      </c>
      <c r="D92" s="58">
        <f t="shared" si="3"/>
        <v>204869</v>
      </c>
      <c r="E92" s="58">
        <f t="shared" si="5"/>
        <v>75656</v>
      </c>
      <c r="F92" s="58">
        <f>ROUND(0.5*('t6 (2000)'!E92+'t6 (2001)'!E92),0)</f>
        <v>5342</v>
      </c>
      <c r="G92" s="58">
        <f>ROUND(0.5*('t6 (2000)'!F92+'t6 (2001)'!F92),0)</f>
        <v>53954</v>
      </c>
      <c r="H92" s="58">
        <f>ROUND(0.5*('t6 (2000)'!G92+'t6 (2001)'!G92),0)</f>
        <v>14405</v>
      </c>
      <c r="I92" s="58">
        <f>ROUND(0.5*('t6 (2000)'!H92+'t6 (2001)'!H92),0)</f>
        <v>1955</v>
      </c>
      <c r="J92" s="58">
        <f t="shared" si="4"/>
        <v>129213</v>
      </c>
      <c r="K92" s="58">
        <f>ROUND(0.5*('t6 (2000)'!J92+'t6 (2001)'!J92),0)</f>
        <v>9930</v>
      </c>
      <c r="L92" s="58">
        <f>ROUND(0.5*('t6 (2000)'!K92+'t6 (2001)'!K92),0)</f>
        <v>32363</v>
      </c>
      <c r="M92" s="58">
        <f>ROUND(0.5*('t6 (2000)'!L92+'t6 (2001)'!L92),0)</f>
        <v>81968</v>
      </c>
      <c r="N92" s="58">
        <f>ROUND(0.5*('t6 (2000)'!M92+'t6 (2001)'!M92),0)</f>
        <v>4952</v>
      </c>
    </row>
    <row r="93" spans="1:14" x14ac:dyDescent="0.25">
      <c r="A93" s="57" t="s">
        <v>182</v>
      </c>
      <c r="B93" s="90" t="s">
        <v>180</v>
      </c>
      <c r="C93" s="57" t="s">
        <v>181</v>
      </c>
      <c r="D93" s="58">
        <f t="shared" si="3"/>
        <v>167045</v>
      </c>
      <c r="E93" s="58">
        <f t="shared" si="5"/>
        <v>59476</v>
      </c>
      <c r="F93" s="58">
        <f>ROUND(0.5*('t6 (2000)'!E93+'t6 (2001)'!E93),0)</f>
        <v>3806</v>
      </c>
      <c r="G93" s="58">
        <f>ROUND(0.5*('t6 (2000)'!F93+'t6 (2001)'!F93),0)</f>
        <v>41857</v>
      </c>
      <c r="H93" s="58">
        <f>ROUND(0.5*('t6 (2000)'!G93+'t6 (2001)'!G93),0)</f>
        <v>12411</v>
      </c>
      <c r="I93" s="58">
        <f>ROUND(0.5*('t6 (2000)'!H93+'t6 (2001)'!H93),0)</f>
        <v>1402</v>
      </c>
      <c r="J93" s="58">
        <f t="shared" si="4"/>
        <v>107569</v>
      </c>
      <c r="K93" s="58">
        <f>ROUND(0.5*('t6 (2000)'!J93+'t6 (2001)'!J93),0)</f>
        <v>8079</v>
      </c>
      <c r="L93" s="58">
        <f>ROUND(0.5*('t6 (2000)'!K93+'t6 (2001)'!K93),0)</f>
        <v>23799</v>
      </c>
      <c r="M93" s="58">
        <f>ROUND(0.5*('t6 (2000)'!L93+'t6 (2001)'!L93),0)</f>
        <v>71667</v>
      </c>
      <c r="N93" s="58">
        <f>ROUND(0.5*('t6 (2000)'!M93+'t6 (2001)'!M93),0)</f>
        <v>4024</v>
      </c>
    </row>
    <row r="94" spans="1:14" x14ac:dyDescent="0.25">
      <c r="A94" s="57" t="s">
        <v>184</v>
      </c>
      <c r="B94" s="90" t="s">
        <v>182</v>
      </c>
      <c r="C94" s="57" t="s">
        <v>183</v>
      </c>
      <c r="D94" s="58">
        <f t="shared" si="3"/>
        <v>141315</v>
      </c>
      <c r="E94" s="58">
        <f t="shared" si="5"/>
        <v>48772</v>
      </c>
      <c r="F94" s="58">
        <f>ROUND(0.5*('t6 (2000)'!E94+'t6 (2001)'!E94),0)</f>
        <v>3205</v>
      </c>
      <c r="G94" s="58">
        <f>ROUND(0.5*('t6 (2000)'!F94+'t6 (2001)'!F94),0)</f>
        <v>33426</v>
      </c>
      <c r="H94" s="58">
        <f>ROUND(0.5*('t6 (2000)'!G94+'t6 (2001)'!G94),0)</f>
        <v>11067</v>
      </c>
      <c r="I94" s="58">
        <f>ROUND(0.5*('t6 (2000)'!H94+'t6 (2001)'!H94),0)</f>
        <v>1074</v>
      </c>
      <c r="J94" s="58">
        <f t="shared" si="4"/>
        <v>92543</v>
      </c>
      <c r="K94" s="58">
        <f>ROUND(0.5*('t6 (2000)'!J94+'t6 (2001)'!J94),0)</f>
        <v>7036</v>
      </c>
      <c r="L94" s="58">
        <f>ROUND(0.5*('t6 (2000)'!K94+'t6 (2001)'!K94),0)</f>
        <v>18112</v>
      </c>
      <c r="M94" s="58">
        <f>ROUND(0.5*('t6 (2000)'!L94+'t6 (2001)'!L94),0)</f>
        <v>63992</v>
      </c>
      <c r="N94" s="58">
        <f>ROUND(0.5*('t6 (2000)'!M94+'t6 (2001)'!M94),0)</f>
        <v>3403</v>
      </c>
    </row>
    <row r="95" spans="1:14" x14ac:dyDescent="0.25">
      <c r="A95" s="57" t="s">
        <v>186</v>
      </c>
      <c r="B95" s="90" t="s">
        <v>184</v>
      </c>
      <c r="C95" s="57" t="s">
        <v>185</v>
      </c>
      <c r="D95" s="58">
        <f t="shared" si="3"/>
        <v>140772</v>
      </c>
      <c r="E95" s="58">
        <f t="shared" si="5"/>
        <v>47097</v>
      </c>
      <c r="F95" s="58">
        <f>ROUND(0.5*('t6 (2000)'!E95+'t6 (2001)'!E95),0)</f>
        <v>3068</v>
      </c>
      <c r="G95" s="58">
        <f>ROUND(0.5*('t6 (2000)'!F95+'t6 (2001)'!F95),0)</f>
        <v>31302</v>
      </c>
      <c r="H95" s="58">
        <f>ROUND(0.5*('t6 (2000)'!G95+'t6 (2001)'!G95),0)</f>
        <v>11762</v>
      </c>
      <c r="I95" s="58">
        <f>ROUND(0.5*('t6 (2000)'!H95+'t6 (2001)'!H95),0)</f>
        <v>965</v>
      </c>
      <c r="J95" s="58">
        <f t="shared" si="4"/>
        <v>93675</v>
      </c>
      <c r="K95" s="58">
        <f>ROUND(0.5*('t6 (2000)'!J95+'t6 (2001)'!J95),0)</f>
        <v>7335</v>
      </c>
      <c r="L95" s="58">
        <f>ROUND(0.5*('t6 (2000)'!K95+'t6 (2001)'!K95),0)</f>
        <v>16073</v>
      </c>
      <c r="M95" s="58">
        <f>ROUND(0.5*('t6 (2000)'!L95+'t6 (2001)'!L95),0)</f>
        <v>66962</v>
      </c>
      <c r="N95" s="58">
        <f>ROUND(0.5*('t6 (2000)'!M95+'t6 (2001)'!M95),0)</f>
        <v>3305</v>
      </c>
    </row>
    <row r="96" spans="1:14" x14ac:dyDescent="0.25">
      <c r="A96" s="57" t="s">
        <v>188</v>
      </c>
      <c r="B96" s="90" t="s">
        <v>186</v>
      </c>
      <c r="C96" s="57" t="s">
        <v>187</v>
      </c>
      <c r="D96" s="58">
        <f t="shared" si="3"/>
        <v>178969</v>
      </c>
      <c r="E96" s="58">
        <f t="shared" si="5"/>
        <v>57664</v>
      </c>
      <c r="F96" s="58">
        <f>ROUND(0.5*('t6 (2000)'!E96+'t6 (2001)'!E96),0)</f>
        <v>3766</v>
      </c>
      <c r="G96" s="58">
        <f>ROUND(0.5*('t6 (2000)'!F96+'t6 (2001)'!F96),0)</f>
        <v>37042</v>
      </c>
      <c r="H96" s="58">
        <f>ROUND(0.5*('t6 (2000)'!G96+'t6 (2001)'!G96),0)</f>
        <v>15744</v>
      </c>
      <c r="I96" s="58">
        <f>ROUND(0.5*('t6 (2000)'!H96+'t6 (2001)'!H96),0)</f>
        <v>1112</v>
      </c>
      <c r="J96" s="58">
        <f t="shared" si="4"/>
        <v>121305</v>
      </c>
      <c r="K96" s="58">
        <f>ROUND(0.5*('t6 (2000)'!J96+'t6 (2001)'!J96),0)</f>
        <v>9312</v>
      </c>
      <c r="L96" s="58">
        <f>ROUND(0.5*('t6 (2000)'!K96+'t6 (2001)'!K96),0)</f>
        <v>18665</v>
      </c>
      <c r="M96" s="58">
        <f>ROUND(0.5*('t6 (2000)'!L96+'t6 (2001)'!L96),0)</f>
        <v>89258</v>
      </c>
      <c r="N96" s="58">
        <f>ROUND(0.5*('t6 (2000)'!M96+'t6 (2001)'!M96),0)</f>
        <v>4070</v>
      </c>
    </row>
    <row r="97" spans="1:14" x14ac:dyDescent="0.25">
      <c r="A97" s="57" t="s">
        <v>190</v>
      </c>
      <c r="B97" s="90" t="s">
        <v>188</v>
      </c>
      <c r="C97" s="57" t="s">
        <v>189</v>
      </c>
      <c r="D97" s="58">
        <f t="shared" si="3"/>
        <v>194310</v>
      </c>
      <c r="E97" s="58">
        <f t="shared" si="5"/>
        <v>60654</v>
      </c>
      <c r="F97" s="58">
        <f>ROUND(0.5*('t6 (2000)'!E97+'t6 (2001)'!E97),0)</f>
        <v>3926</v>
      </c>
      <c r="G97" s="58">
        <f>ROUND(0.5*('t6 (2000)'!F97+'t6 (2001)'!F97),0)</f>
        <v>37201</v>
      </c>
      <c r="H97" s="58">
        <f>ROUND(0.5*('t6 (2000)'!G97+'t6 (2001)'!G97),0)</f>
        <v>18397</v>
      </c>
      <c r="I97" s="58">
        <f>ROUND(0.5*('t6 (2000)'!H97+'t6 (2001)'!H97),0)</f>
        <v>1130</v>
      </c>
      <c r="J97" s="58">
        <f t="shared" si="4"/>
        <v>133656</v>
      </c>
      <c r="K97" s="58">
        <f>ROUND(0.5*('t6 (2000)'!J97+'t6 (2001)'!J97),0)</f>
        <v>10142</v>
      </c>
      <c r="L97" s="58">
        <f>ROUND(0.5*('t6 (2000)'!K97+'t6 (2001)'!K97),0)</f>
        <v>18173</v>
      </c>
      <c r="M97" s="58">
        <f>ROUND(0.5*('t6 (2000)'!L97+'t6 (2001)'!L97),0)</f>
        <v>101009</v>
      </c>
      <c r="N97" s="58">
        <f>ROUND(0.5*('t6 (2000)'!M97+'t6 (2001)'!M97),0)</f>
        <v>4332</v>
      </c>
    </row>
    <row r="98" spans="1:14" x14ac:dyDescent="0.25">
      <c r="A98" s="57" t="s">
        <v>192</v>
      </c>
      <c r="B98" s="90" t="s">
        <v>190</v>
      </c>
      <c r="C98" s="57" t="s">
        <v>191</v>
      </c>
      <c r="D98" s="58">
        <f t="shared" si="3"/>
        <v>172298</v>
      </c>
      <c r="E98" s="58">
        <f t="shared" si="5"/>
        <v>51958</v>
      </c>
      <c r="F98" s="58">
        <f>ROUND(0.5*('t6 (2000)'!E98+'t6 (2001)'!E98),0)</f>
        <v>3398</v>
      </c>
      <c r="G98" s="58">
        <f>ROUND(0.5*('t6 (2000)'!F98+'t6 (2001)'!F98),0)</f>
        <v>30030</v>
      </c>
      <c r="H98" s="58">
        <f>ROUND(0.5*('t6 (2000)'!G98+'t6 (2001)'!G98),0)</f>
        <v>17596</v>
      </c>
      <c r="I98" s="58">
        <f>ROUND(0.5*('t6 (2000)'!H98+'t6 (2001)'!H98),0)</f>
        <v>934</v>
      </c>
      <c r="J98" s="58">
        <f t="shared" si="4"/>
        <v>120340</v>
      </c>
      <c r="K98" s="58">
        <f>ROUND(0.5*('t6 (2000)'!J98+'t6 (2001)'!J98),0)</f>
        <v>9323</v>
      </c>
      <c r="L98" s="58">
        <f>ROUND(0.5*('t6 (2000)'!K98+'t6 (2001)'!K98),0)</f>
        <v>14000</v>
      </c>
      <c r="M98" s="58">
        <f>ROUND(0.5*('t6 (2000)'!L98+'t6 (2001)'!L98),0)</f>
        <v>93180</v>
      </c>
      <c r="N98" s="58">
        <f>ROUND(0.5*('t6 (2000)'!M98+'t6 (2001)'!M98),0)</f>
        <v>3837</v>
      </c>
    </row>
    <row r="99" spans="1:14" x14ac:dyDescent="0.25">
      <c r="A99" s="57" t="s">
        <v>194</v>
      </c>
      <c r="B99" s="90" t="s">
        <v>192</v>
      </c>
      <c r="C99" s="57" t="s">
        <v>193</v>
      </c>
      <c r="D99" s="58">
        <f t="shared" si="3"/>
        <v>145698</v>
      </c>
      <c r="E99" s="58">
        <f t="shared" si="5"/>
        <v>41915</v>
      </c>
      <c r="F99" s="58">
        <f>ROUND(0.5*('t6 (2000)'!E99+'t6 (2001)'!E99),0)</f>
        <v>2807</v>
      </c>
      <c r="G99" s="58">
        <f>ROUND(0.5*('t6 (2000)'!F99+'t6 (2001)'!F99),0)</f>
        <v>22775</v>
      </c>
      <c r="H99" s="58">
        <f>ROUND(0.5*('t6 (2000)'!G99+'t6 (2001)'!G99),0)</f>
        <v>15585</v>
      </c>
      <c r="I99" s="58">
        <f>ROUND(0.5*('t6 (2000)'!H99+'t6 (2001)'!H99),0)</f>
        <v>748</v>
      </c>
      <c r="J99" s="58">
        <f t="shared" si="4"/>
        <v>103783</v>
      </c>
      <c r="K99" s="58">
        <f>ROUND(0.5*('t6 (2000)'!J99+'t6 (2001)'!J99),0)</f>
        <v>8255</v>
      </c>
      <c r="L99" s="58">
        <f>ROUND(0.5*('t6 (2000)'!K99+'t6 (2001)'!K99),0)</f>
        <v>10252</v>
      </c>
      <c r="M99" s="58">
        <f>ROUND(0.5*('t6 (2000)'!L99+'t6 (2001)'!L99),0)</f>
        <v>82020</v>
      </c>
      <c r="N99" s="58">
        <f>ROUND(0.5*('t6 (2000)'!M99+'t6 (2001)'!M99),0)</f>
        <v>3256</v>
      </c>
    </row>
    <row r="100" spans="1:14" x14ac:dyDescent="0.25">
      <c r="A100" s="57" t="s">
        <v>196</v>
      </c>
      <c r="B100" s="90" t="s">
        <v>194</v>
      </c>
      <c r="C100" s="57" t="s">
        <v>195</v>
      </c>
      <c r="D100" s="58">
        <f t="shared" si="3"/>
        <v>122623</v>
      </c>
      <c r="E100" s="58">
        <f t="shared" si="5"/>
        <v>33579</v>
      </c>
      <c r="F100" s="58">
        <f>ROUND(0.5*('t6 (2000)'!E100+'t6 (2001)'!E100),0)</f>
        <v>2283</v>
      </c>
      <c r="G100" s="58">
        <f>ROUND(0.5*('t6 (2000)'!F100+'t6 (2001)'!F100),0)</f>
        <v>17156</v>
      </c>
      <c r="H100" s="58">
        <f>ROUND(0.5*('t6 (2000)'!G100+'t6 (2001)'!G100),0)</f>
        <v>13552</v>
      </c>
      <c r="I100" s="58">
        <f>ROUND(0.5*('t6 (2000)'!H100+'t6 (2001)'!H100),0)</f>
        <v>588</v>
      </c>
      <c r="J100" s="58">
        <f t="shared" si="4"/>
        <v>89044</v>
      </c>
      <c r="K100" s="58">
        <f>ROUND(0.5*('t6 (2000)'!J100+'t6 (2001)'!J100),0)</f>
        <v>7192</v>
      </c>
      <c r="L100" s="58">
        <f>ROUND(0.5*('t6 (2000)'!K100+'t6 (2001)'!K100),0)</f>
        <v>7337</v>
      </c>
      <c r="M100" s="58">
        <f>ROUND(0.5*('t6 (2000)'!L100+'t6 (2001)'!L100),0)</f>
        <v>71831</v>
      </c>
      <c r="N100" s="58">
        <f>ROUND(0.5*('t6 (2000)'!M100+'t6 (2001)'!M100),0)</f>
        <v>2684</v>
      </c>
    </row>
    <row r="101" spans="1:14" x14ac:dyDescent="0.25">
      <c r="A101" s="57" t="s">
        <v>198</v>
      </c>
      <c r="B101" s="90" t="s">
        <v>196</v>
      </c>
      <c r="C101" s="57" t="s">
        <v>197</v>
      </c>
      <c r="D101" s="58">
        <f t="shared" si="3"/>
        <v>103484</v>
      </c>
      <c r="E101" s="58">
        <f t="shared" si="5"/>
        <v>26865</v>
      </c>
      <c r="F101" s="58">
        <f>ROUND(0.5*('t6 (2000)'!E101+'t6 (2001)'!E101),0)</f>
        <v>1805</v>
      </c>
      <c r="G101" s="58">
        <f>ROUND(0.5*('t6 (2000)'!F101+'t6 (2001)'!F101),0)</f>
        <v>12792</v>
      </c>
      <c r="H101" s="58">
        <f>ROUND(0.5*('t6 (2000)'!G101+'t6 (2001)'!G101),0)</f>
        <v>11840</v>
      </c>
      <c r="I101" s="58">
        <f>ROUND(0.5*('t6 (2000)'!H101+'t6 (2001)'!H101),0)</f>
        <v>428</v>
      </c>
      <c r="J101" s="58">
        <f t="shared" si="4"/>
        <v>76619</v>
      </c>
      <c r="K101" s="58">
        <f>ROUND(0.5*('t6 (2000)'!J101+'t6 (2001)'!J101),0)</f>
        <v>6246</v>
      </c>
      <c r="L101" s="58">
        <f>ROUND(0.5*('t6 (2000)'!K101+'t6 (2001)'!K101),0)</f>
        <v>5150</v>
      </c>
      <c r="M101" s="58">
        <f>ROUND(0.5*('t6 (2000)'!L101+'t6 (2001)'!L101),0)</f>
        <v>62975</v>
      </c>
      <c r="N101" s="58">
        <f>ROUND(0.5*('t6 (2000)'!M101+'t6 (2001)'!M101),0)</f>
        <v>2248</v>
      </c>
    </row>
    <row r="102" spans="1:14" x14ac:dyDescent="0.25">
      <c r="A102" s="57" t="s">
        <v>200</v>
      </c>
      <c r="B102" s="90" t="s">
        <v>198</v>
      </c>
      <c r="C102" s="57" t="s">
        <v>199</v>
      </c>
      <c r="D102" s="58">
        <f t="shared" si="3"/>
        <v>83748</v>
      </c>
      <c r="E102" s="58">
        <f t="shared" si="5"/>
        <v>20483</v>
      </c>
      <c r="F102" s="58">
        <f>ROUND(0.5*('t6 (2000)'!E102+'t6 (2001)'!E102),0)</f>
        <v>1362</v>
      </c>
      <c r="G102" s="58">
        <f>ROUND(0.5*('t6 (2000)'!F102+'t6 (2001)'!F102),0)</f>
        <v>8929</v>
      </c>
      <c r="H102" s="58">
        <f>ROUND(0.5*('t6 (2000)'!G102+'t6 (2001)'!G102),0)</f>
        <v>9910</v>
      </c>
      <c r="I102" s="58">
        <f>ROUND(0.5*('t6 (2000)'!H102+'t6 (2001)'!H102),0)</f>
        <v>282</v>
      </c>
      <c r="J102" s="58">
        <f t="shared" si="4"/>
        <v>63265</v>
      </c>
      <c r="K102" s="58">
        <f>ROUND(0.5*('t6 (2000)'!J102+'t6 (2001)'!J102),0)</f>
        <v>5363</v>
      </c>
      <c r="L102" s="58">
        <f>ROUND(0.5*('t6 (2000)'!K102+'t6 (2001)'!K102),0)</f>
        <v>3434</v>
      </c>
      <c r="M102" s="58">
        <f>ROUND(0.5*('t6 (2000)'!L102+'t6 (2001)'!L102),0)</f>
        <v>52639</v>
      </c>
      <c r="N102" s="58">
        <f>ROUND(0.5*('t6 (2000)'!M102+'t6 (2001)'!M102),0)</f>
        <v>1829</v>
      </c>
    </row>
    <row r="103" spans="1:14" x14ac:dyDescent="0.25">
      <c r="A103" s="57" t="s">
        <v>202</v>
      </c>
      <c r="B103" s="90" t="s">
        <v>200</v>
      </c>
      <c r="C103" s="57" t="s">
        <v>201</v>
      </c>
      <c r="D103" s="58">
        <f t="shared" si="3"/>
        <v>65792</v>
      </c>
      <c r="E103" s="58">
        <f t="shared" si="5"/>
        <v>15303</v>
      </c>
      <c r="F103" s="58">
        <f>ROUND(0.5*('t6 (2000)'!E103+'t6 (2001)'!E103),0)</f>
        <v>1073</v>
      </c>
      <c r="G103" s="58">
        <f>ROUND(0.5*('t6 (2000)'!F103+'t6 (2001)'!F103),0)</f>
        <v>6019</v>
      </c>
      <c r="H103" s="58">
        <f>ROUND(0.5*('t6 (2000)'!G103+'t6 (2001)'!G103),0)</f>
        <v>8020</v>
      </c>
      <c r="I103" s="58">
        <f>ROUND(0.5*('t6 (2000)'!H103+'t6 (2001)'!H103),0)</f>
        <v>191</v>
      </c>
      <c r="J103" s="58">
        <f t="shared" si="4"/>
        <v>50489</v>
      </c>
      <c r="K103" s="58">
        <f>ROUND(0.5*('t6 (2000)'!J103+'t6 (2001)'!J103),0)</f>
        <v>4493</v>
      </c>
      <c r="L103" s="58">
        <f>ROUND(0.5*('t6 (2000)'!K103+'t6 (2001)'!K103),0)</f>
        <v>2305</v>
      </c>
      <c r="M103" s="58">
        <f>ROUND(0.5*('t6 (2000)'!L103+'t6 (2001)'!L103),0)</f>
        <v>42285</v>
      </c>
      <c r="N103" s="58">
        <f>ROUND(0.5*('t6 (2000)'!M103+'t6 (2001)'!M103),0)</f>
        <v>1406</v>
      </c>
    </row>
    <row r="104" spans="1:14" x14ac:dyDescent="0.25">
      <c r="A104" s="57" t="s">
        <v>204</v>
      </c>
      <c r="B104" s="90" t="s">
        <v>202</v>
      </c>
      <c r="C104" s="57" t="s">
        <v>203</v>
      </c>
      <c r="D104" s="58">
        <f t="shared" si="3"/>
        <v>50667</v>
      </c>
      <c r="E104" s="58">
        <f t="shared" si="5"/>
        <v>11142</v>
      </c>
      <c r="F104" s="58">
        <f>ROUND(0.5*('t6 (2000)'!E104+'t6 (2001)'!E104),0)</f>
        <v>802</v>
      </c>
      <c r="G104" s="58">
        <f>ROUND(0.5*('t6 (2000)'!F104+'t6 (2001)'!F104),0)</f>
        <v>3978</v>
      </c>
      <c r="H104" s="58">
        <f>ROUND(0.5*('t6 (2000)'!G104+'t6 (2001)'!G104),0)</f>
        <v>6219</v>
      </c>
      <c r="I104" s="58">
        <f>ROUND(0.5*('t6 (2000)'!H104+'t6 (2001)'!H104),0)</f>
        <v>143</v>
      </c>
      <c r="J104" s="58">
        <f t="shared" si="4"/>
        <v>39525</v>
      </c>
      <c r="K104" s="58">
        <f>ROUND(0.5*('t6 (2000)'!J104+'t6 (2001)'!J104),0)</f>
        <v>3717</v>
      </c>
      <c r="L104" s="58">
        <f>ROUND(0.5*('t6 (2000)'!K104+'t6 (2001)'!K104),0)</f>
        <v>1535</v>
      </c>
      <c r="M104" s="58">
        <f>ROUND(0.5*('t6 (2000)'!L104+'t6 (2001)'!L104),0)</f>
        <v>33240</v>
      </c>
      <c r="N104" s="58">
        <f>ROUND(0.5*('t6 (2000)'!M104+'t6 (2001)'!M104),0)</f>
        <v>1033</v>
      </c>
    </row>
    <row r="105" spans="1:14" x14ac:dyDescent="0.25">
      <c r="A105" s="57" t="s">
        <v>206</v>
      </c>
      <c r="B105" s="90" t="s">
        <v>204</v>
      </c>
      <c r="C105" s="57" t="s">
        <v>205</v>
      </c>
      <c r="D105" s="58">
        <f t="shared" si="3"/>
        <v>38543</v>
      </c>
      <c r="E105" s="58">
        <f t="shared" si="5"/>
        <v>8058</v>
      </c>
      <c r="F105" s="58">
        <f>ROUND(0.5*('t6 (2000)'!E105+'t6 (2001)'!E105),0)</f>
        <v>599</v>
      </c>
      <c r="G105" s="58">
        <f>ROUND(0.5*('t6 (2000)'!F105+'t6 (2001)'!F105),0)</f>
        <v>2598</v>
      </c>
      <c r="H105" s="58">
        <f>ROUND(0.5*('t6 (2000)'!G105+'t6 (2001)'!G105),0)</f>
        <v>4748</v>
      </c>
      <c r="I105" s="58">
        <f>ROUND(0.5*('t6 (2000)'!H105+'t6 (2001)'!H105),0)</f>
        <v>113</v>
      </c>
      <c r="J105" s="58">
        <f t="shared" si="4"/>
        <v>30485</v>
      </c>
      <c r="K105" s="58">
        <f>ROUND(0.5*('t6 (2000)'!J105+'t6 (2001)'!J105),0)</f>
        <v>3029</v>
      </c>
      <c r="L105" s="58">
        <f>ROUND(0.5*('t6 (2000)'!K105+'t6 (2001)'!K105),0)</f>
        <v>960</v>
      </c>
      <c r="M105" s="58">
        <f>ROUND(0.5*('t6 (2000)'!L105+'t6 (2001)'!L105),0)</f>
        <v>25724</v>
      </c>
      <c r="N105" s="58">
        <f>ROUND(0.5*('t6 (2000)'!M105+'t6 (2001)'!M105),0)</f>
        <v>772</v>
      </c>
    </row>
    <row r="106" spans="1:14" x14ac:dyDescent="0.25">
      <c r="A106" s="57" t="s">
        <v>208</v>
      </c>
      <c r="B106" s="90" t="s">
        <v>206</v>
      </c>
      <c r="C106" s="57" t="s">
        <v>207</v>
      </c>
      <c r="D106" s="58">
        <f t="shared" si="3"/>
        <v>28496</v>
      </c>
      <c r="E106" s="58">
        <f t="shared" si="5"/>
        <v>5749</v>
      </c>
      <c r="F106" s="58">
        <f>ROUND(0.5*('t6 (2000)'!E106+'t6 (2001)'!E106),0)</f>
        <v>499</v>
      </c>
      <c r="G106" s="58">
        <f>ROUND(0.5*('t6 (2000)'!F106+'t6 (2001)'!F106),0)</f>
        <v>1604</v>
      </c>
      <c r="H106" s="58">
        <f>ROUND(0.5*('t6 (2000)'!G106+'t6 (2001)'!G106),0)</f>
        <v>3582</v>
      </c>
      <c r="I106" s="58">
        <f>ROUND(0.5*('t6 (2000)'!H106+'t6 (2001)'!H106),0)</f>
        <v>64</v>
      </c>
      <c r="J106" s="58">
        <f t="shared" si="4"/>
        <v>22747</v>
      </c>
      <c r="K106" s="58">
        <f>ROUND(0.5*('t6 (2000)'!J106+'t6 (2001)'!J106),0)</f>
        <v>2329</v>
      </c>
      <c r="L106" s="58">
        <f>ROUND(0.5*('t6 (2000)'!K106+'t6 (2001)'!K106),0)</f>
        <v>643</v>
      </c>
      <c r="M106" s="58">
        <f>ROUND(0.5*('t6 (2000)'!L106+'t6 (2001)'!L106),0)</f>
        <v>19231</v>
      </c>
      <c r="N106" s="58">
        <f>ROUND(0.5*('t6 (2000)'!M106+'t6 (2001)'!M106),0)</f>
        <v>544</v>
      </c>
    </row>
    <row r="107" spans="1:14" x14ac:dyDescent="0.25">
      <c r="A107" s="57" t="s">
        <v>210</v>
      </c>
      <c r="B107" s="90" t="s">
        <v>208</v>
      </c>
      <c r="C107" s="57" t="s">
        <v>209</v>
      </c>
      <c r="D107" s="58">
        <f t="shared" si="3"/>
        <v>20740</v>
      </c>
      <c r="E107" s="58">
        <f t="shared" si="5"/>
        <v>3910</v>
      </c>
      <c r="F107" s="58">
        <f>ROUND(0.5*('t6 (2000)'!E107+'t6 (2001)'!E107),0)</f>
        <v>409</v>
      </c>
      <c r="G107" s="58">
        <f>ROUND(0.5*('t6 (2000)'!F107+'t6 (2001)'!F107),0)</f>
        <v>886</v>
      </c>
      <c r="H107" s="58">
        <f>ROUND(0.5*('t6 (2000)'!G107+'t6 (2001)'!G107),0)</f>
        <v>2574</v>
      </c>
      <c r="I107" s="58">
        <f>ROUND(0.5*('t6 (2000)'!H107+'t6 (2001)'!H107),0)</f>
        <v>41</v>
      </c>
      <c r="J107" s="58">
        <f t="shared" si="4"/>
        <v>16830</v>
      </c>
      <c r="K107" s="58">
        <f>ROUND(0.5*('t6 (2000)'!J107+'t6 (2001)'!J107),0)</f>
        <v>1816</v>
      </c>
      <c r="L107" s="58">
        <f>ROUND(0.5*('t6 (2000)'!K107+'t6 (2001)'!K107),0)</f>
        <v>409</v>
      </c>
      <c r="M107" s="58">
        <f>ROUND(0.5*('t6 (2000)'!L107+'t6 (2001)'!L107),0)</f>
        <v>14231</v>
      </c>
      <c r="N107" s="58">
        <f>ROUND(0.5*('t6 (2000)'!M107+'t6 (2001)'!M107),0)</f>
        <v>374</v>
      </c>
    </row>
    <row r="108" spans="1:14" x14ac:dyDescent="0.25">
      <c r="A108" s="57" t="s">
        <v>212</v>
      </c>
      <c r="B108" s="90" t="s">
        <v>210</v>
      </c>
      <c r="C108" s="57" t="s">
        <v>211</v>
      </c>
      <c r="D108" s="58">
        <f t="shared" si="3"/>
        <v>14827</v>
      </c>
      <c r="E108" s="58">
        <f t="shared" si="5"/>
        <v>2603</v>
      </c>
      <c r="F108" s="58">
        <f>ROUND(0.5*('t6 (2000)'!E108+'t6 (2001)'!E108),0)</f>
        <v>317</v>
      </c>
      <c r="G108" s="58">
        <f>ROUND(0.5*('t6 (2000)'!F108+'t6 (2001)'!F108),0)</f>
        <v>475</v>
      </c>
      <c r="H108" s="58">
        <f>ROUND(0.5*('t6 (2000)'!G108+'t6 (2001)'!G108),0)</f>
        <v>1782</v>
      </c>
      <c r="I108" s="58">
        <f>ROUND(0.5*('t6 (2000)'!H108+'t6 (2001)'!H108),0)</f>
        <v>29</v>
      </c>
      <c r="J108" s="58">
        <f t="shared" si="4"/>
        <v>12224</v>
      </c>
      <c r="K108" s="58">
        <f>ROUND(0.5*('t6 (2000)'!J108+'t6 (2001)'!J108),0)</f>
        <v>1381</v>
      </c>
      <c r="L108" s="58">
        <f>ROUND(0.5*('t6 (2000)'!K108+'t6 (2001)'!K108),0)</f>
        <v>260</v>
      </c>
      <c r="M108" s="58">
        <f>ROUND(0.5*('t6 (2000)'!L108+'t6 (2001)'!L108),0)</f>
        <v>10317</v>
      </c>
      <c r="N108" s="58">
        <f>ROUND(0.5*('t6 (2000)'!M108+'t6 (2001)'!M108),0)</f>
        <v>266</v>
      </c>
    </row>
    <row r="109" spans="1:14" x14ac:dyDescent="0.25">
      <c r="A109" s="57" t="s">
        <v>214</v>
      </c>
      <c r="B109" s="90" t="s">
        <v>212</v>
      </c>
      <c r="C109" s="57" t="s">
        <v>213</v>
      </c>
      <c r="D109" s="58">
        <f t="shared" si="3"/>
        <v>10435</v>
      </c>
      <c r="E109" s="58">
        <f t="shared" si="5"/>
        <v>1850</v>
      </c>
      <c r="F109" s="58">
        <f>ROUND(0.5*('t6 (2000)'!E109+'t6 (2001)'!E109),0)</f>
        <v>272</v>
      </c>
      <c r="G109" s="58">
        <f>ROUND(0.5*('t6 (2000)'!F109+'t6 (2001)'!F109),0)</f>
        <v>294</v>
      </c>
      <c r="H109" s="58">
        <f>ROUND(0.5*('t6 (2000)'!G109+'t6 (2001)'!G109),0)</f>
        <v>1261</v>
      </c>
      <c r="I109" s="58">
        <f>ROUND(0.5*('t6 (2000)'!H109+'t6 (2001)'!H109),0)</f>
        <v>23</v>
      </c>
      <c r="J109" s="58">
        <f t="shared" si="4"/>
        <v>8585</v>
      </c>
      <c r="K109" s="58">
        <f>ROUND(0.5*('t6 (2000)'!J109+'t6 (2001)'!J109),0)</f>
        <v>989</v>
      </c>
      <c r="L109" s="58">
        <f>ROUND(0.5*('t6 (2000)'!K109+'t6 (2001)'!K109),0)</f>
        <v>200</v>
      </c>
      <c r="M109" s="58">
        <f>ROUND(0.5*('t6 (2000)'!L109+'t6 (2001)'!L109),0)</f>
        <v>7199</v>
      </c>
      <c r="N109" s="58">
        <f>ROUND(0.5*('t6 (2000)'!M109+'t6 (2001)'!M109),0)</f>
        <v>197</v>
      </c>
    </row>
    <row r="110" spans="1:14" x14ac:dyDescent="0.25">
      <c r="A110" s="57" t="s">
        <v>216</v>
      </c>
      <c r="B110" s="90" t="s">
        <v>214</v>
      </c>
      <c r="C110" s="57" t="s">
        <v>215</v>
      </c>
      <c r="D110" s="58">
        <f t="shared" si="3"/>
        <v>6974</v>
      </c>
      <c r="E110" s="58">
        <f t="shared" si="5"/>
        <v>1272</v>
      </c>
      <c r="F110" s="58">
        <f>ROUND(0.5*('t6 (2000)'!E110+'t6 (2001)'!E110),0)</f>
        <v>241</v>
      </c>
      <c r="G110" s="58">
        <f>ROUND(0.5*('t6 (2000)'!F110+'t6 (2001)'!F110),0)</f>
        <v>158</v>
      </c>
      <c r="H110" s="58">
        <f>ROUND(0.5*('t6 (2000)'!G110+'t6 (2001)'!G110),0)</f>
        <v>855</v>
      </c>
      <c r="I110" s="58">
        <f>ROUND(0.5*('t6 (2000)'!H110+'t6 (2001)'!H110),0)</f>
        <v>18</v>
      </c>
      <c r="J110" s="58">
        <f t="shared" si="4"/>
        <v>5702</v>
      </c>
      <c r="K110" s="58">
        <f>ROUND(0.5*('t6 (2000)'!J110+'t6 (2001)'!J110),0)</f>
        <v>748</v>
      </c>
      <c r="L110" s="58">
        <f>ROUND(0.5*('t6 (2000)'!K110+'t6 (2001)'!K110),0)</f>
        <v>135</v>
      </c>
      <c r="M110" s="58">
        <f>ROUND(0.5*('t6 (2000)'!L110+'t6 (2001)'!L110),0)</f>
        <v>4686</v>
      </c>
      <c r="N110" s="58">
        <f>ROUND(0.5*('t6 (2000)'!M110+'t6 (2001)'!M110),0)</f>
        <v>133</v>
      </c>
    </row>
    <row r="111" spans="1:14" x14ac:dyDescent="0.25">
      <c r="A111" s="57" t="s">
        <v>218</v>
      </c>
      <c r="B111" s="90" t="s">
        <v>216</v>
      </c>
      <c r="C111" s="57" t="s">
        <v>217</v>
      </c>
      <c r="D111" s="58">
        <f t="shared" si="3"/>
        <v>3936</v>
      </c>
      <c r="E111" s="58">
        <f t="shared" si="5"/>
        <v>635</v>
      </c>
      <c r="F111" s="58">
        <f>ROUND(0.5*('t6 (2000)'!E111+'t6 (2001)'!E111),0)</f>
        <v>118</v>
      </c>
      <c r="G111" s="58">
        <f>ROUND(0.5*('t6 (2000)'!F111+'t6 (2001)'!F111),0)</f>
        <v>52</v>
      </c>
      <c r="H111" s="58">
        <f>ROUND(0.5*('t6 (2000)'!G111+'t6 (2001)'!G111),0)</f>
        <v>453</v>
      </c>
      <c r="I111" s="58">
        <f>ROUND(0.5*('t6 (2000)'!H111+'t6 (2001)'!H111),0)</f>
        <v>12</v>
      </c>
      <c r="J111" s="58">
        <f t="shared" si="4"/>
        <v>3301</v>
      </c>
      <c r="K111" s="58">
        <f>ROUND(0.5*('t6 (2000)'!J111+'t6 (2001)'!J111),0)</f>
        <v>439</v>
      </c>
      <c r="L111" s="58">
        <f>ROUND(0.5*('t6 (2000)'!K111+'t6 (2001)'!K111),0)</f>
        <v>49</v>
      </c>
      <c r="M111" s="58">
        <f>ROUND(0.5*('t6 (2000)'!L111+'t6 (2001)'!L111),0)</f>
        <v>2738</v>
      </c>
      <c r="N111" s="58">
        <f>ROUND(0.5*('t6 (2000)'!M111+'t6 (2001)'!M111),0)</f>
        <v>75</v>
      </c>
    </row>
    <row r="112" spans="1:14" x14ac:dyDescent="0.25">
      <c r="A112" s="57" t="s">
        <v>220</v>
      </c>
      <c r="B112" s="90" t="s">
        <v>218</v>
      </c>
      <c r="C112" s="57" t="s">
        <v>219</v>
      </c>
      <c r="D112" s="58">
        <f t="shared" si="3"/>
        <v>2082</v>
      </c>
      <c r="E112" s="58">
        <f t="shared" si="5"/>
        <v>248</v>
      </c>
      <c r="F112" s="58">
        <f>ROUND(0.5*('t6 (2000)'!E112+'t6 (2001)'!E112),0)</f>
        <v>21</v>
      </c>
      <c r="G112" s="58">
        <f>ROUND(0.5*('t6 (2000)'!F112+'t6 (2001)'!F112),0)</f>
        <v>11</v>
      </c>
      <c r="H112" s="58">
        <f>ROUND(0.5*('t6 (2000)'!G112+'t6 (2001)'!G112),0)</f>
        <v>213</v>
      </c>
      <c r="I112" s="58">
        <f>ROUND(0.5*('t6 (2000)'!H112+'t6 (2001)'!H112),0)</f>
        <v>3</v>
      </c>
      <c r="J112" s="58">
        <f t="shared" si="4"/>
        <v>1834</v>
      </c>
      <c r="K112" s="58">
        <f>ROUND(0.5*('t6 (2000)'!J112+'t6 (2001)'!J112),0)</f>
        <v>221</v>
      </c>
      <c r="L112" s="58">
        <f>ROUND(0.5*('t6 (2000)'!K112+'t6 (2001)'!K112),0)</f>
        <v>15</v>
      </c>
      <c r="M112" s="58">
        <f>ROUND(0.5*('t6 (2000)'!L112+'t6 (2001)'!L112),0)</f>
        <v>1570</v>
      </c>
      <c r="N112" s="58">
        <f>ROUND(0.5*('t6 (2000)'!M112+'t6 (2001)'!M112),0)</f>
        <v>28</v>
      </c>
    </row>
    <row r="113" spans="1:14" x14ac:dyDescent="0.25">
      <c r="A113" s="57" t="s">
        <v>222</v>
      </c>
      <c r="B113" s="90" t="s">
        <v>220</v>
      </c>
      <c r="C113" s="57" t="s">
        <v>221</v>
      </c>
      <c r="D113" s="58">
        <f t="shared" si="3"/>
        <v>1205</v>
      </c>
      <c r="E113" s="58">
        <f t="shared" si="5"/>
        <v>131</v>
      </c>
      <c r="F113" s="58">
        <f>ROUND(0.5*('t6 (2000)'!E113+'t6 (2001)'!E113),0)</f>
        <v>12</v>
      </c>
      <c r="G113" s="58">
        <f>ROUND(0.5*('t6 (2000)'!F113+'t6 (2001)'!F113),0)</f>
        <v>5</v>
      </c>
      <c r="H113" s="58">
        <f>ROUND(0.5*('t6 (2000)'!G113+'t6 (2001)'!G113),0)</f>
        <v>113</v>
      </c>
      <c r="I113" s="58">
        <f>ROUND(0.5*('t6 (2000)'!H113+'t6 (2001)'!H113),0)</f>
        <v>1</v>
      </c>
      <c r="J113" s="58">
        <f t="shared" si="4"/>
        <v>1074</v>
      </c>
      <c r="K113" s="58">
        <f>ROUND(0.5*('t6 (2000)'!J113+'t6 (2001)'!J113),0)</f>
        <v>150</v>
      </c>
      <c r="L113" s="58">
        <f>ROUND(0.5*('t6 (2000)'!K113+'t6 (2001)'!K113),0)</f>
        <v>4</v>
      </c>
      <c r="M113" s="58">
        <f>ROUND(0.5*('t6 (2000)'!L113+'t6 (2001)'!L113),0)</f>
        <v>905</v>
      </c>
      <c r="N113" s="58">
        <f>ROUND(0.5*('t6 (2000)'!M113+'t6 (2001)'!M113),0)</f>
        <v>15</v>
      </c>
    </row>
    <row r="114" spans="1:14" x14ac:dyDescent="0.25">
      <c r="A114" s="57" t="s">
        <v>224</v>
      </c>
      <c r="B114" s="90" t="s">
        <v>222</v>
      </c>
      <c r="C114" s="57" t="s">
        <v>223</v>
      </c>
      <c r="D114" s="58">
        <f t="shared" si="3"/>
        <v>694</v>
      </c>
      <c r="E114" s="58">
        <f t="shared" si="5"/>
        <v>78</v>
      </c>
      <c r="F114" s="58">
        <f>ROUND(0.5*('t6 (2000)'!E114+'t6 (2001)'!E114),0)</f>
        <v>9</v>
      </c>
      <c r="G114" s="58">
        <f>ROUND(0.5*('t6 (2000)'!F114+'t6 (2001)'!F114),0)</f>
        <v>3</v>
      </c>
      <c r="H114" s="58">
        <f>ROUND(0.5*('t6 (2000)'!G114+'t6 (2001)'!G114),0)</f>
        <v>65</v>
      </c>
      <c r="I114" s="58">
        <f>ROUND(0.5*('t6 (2000)'!H114+'t6 (2001)'!H114),0)</f>
        <v>1</v>
      </c>
      <c r="J114" s="58">
        <f t="shared" si="4"/>
        <v>616</v>
      </c>
      <c r="K114" s="58">
        <f>ROUND(0.5*('t6 (2000)'!J114+'t6 (2001)'!J114),0)</f>
        <v>81</v>
      </c>
      <c r="L114" s="58">
        <f>ROUND(0.5*('t6 (2000)'!K114+'t6 (2001)'!K114),0)</f>
        <v>15</v>
      </c>
      <c r="M114" s="58">
        <f>ROUND(0.5*('t6 (2000)'!L114+'t6 (2001)'!L114),0)</f>
        <v>516</v>
      </c>
      <c r="N114" s="58">
        <f>ROUND(0.5*('t6 (2000)'!M114+'t6 (2001)'!M114),0)</f>
        <v>4</v>
      </c>
    </row>
    <row r="115" spans="1:14" x14ac:dyDescent="0.25">
      <c r="A115" s="57" t="s">
        <v>226</v>
      </c>
      <c r="B115" s="90" t="s">
        <v>224</v>
      </c>
      <c r="C115" s="57" t="s">
        <v>225</v>
      </c>
      <c r="D115" s="58">
        <f t="shared" si="3"/>
        <v>382</v>
      </c>
      <c r="E115" s="58">
        <f t="shared" si="5"/>
        <v>39</v>
      </c>
      <c r="F115" s="58">
        <f>ROUND(0.5*('t6 (2000)'!E115+'t6 (2001)'!E115),0)</f>
        <v>5</v>
      </c>
      <c r="G115" s="58">
        <f>ROUND(0.5*('t6 (2000)'!F115+'t6 (2001)'!F115),0)</f>
        <v>2</v>
      </c>
      <c r="H115" s="58">
        <f>ROUND(0.5*('t6 (2000)'!G115+'t6 (2001)'!G115),0)</f>
        <v>32</v>
      </c>
      <c r="I115" s="58">
        <f>ROUND(0.5*('t6 (2000)'!H115+'t6 (2001)'!H115),0)</f>
        <v>0</v>
      </c>
      <c r="J115" s="58">
        <f t="shared" si="4"/>
        <v>343</v>
      </c>
      <c r="K115" s="58">
        <f>ROUND(0.5*('t6 (2000)'!J115+'t6 (2001)'!J115),0)</f>
        <v>42</v>
      </c>
      <c r="L115" s="58">
        <f>ROUND(0.5*('t6 (2000)'!K115+'t6 (2001)'!K115),0)</f>
        <v>17</v>
      </c>
      <c r="M115" s="58">
        <f>ROUND(0.5*('t6 (2000)'!L115+'t6 (2001)'!L115),0)</f>
        <v>281</v>
      </c>
      <c r="N115" s="58">
        <f>ROUND(0.5*('t6 (2000)'!M115+'t6 (2001)'!M115),0)</f>
        <v>3</v>
      </c>
    </row>
    <row r="116" spans="1:14" x14ac:dyDescent="0.25">
      <c r="A116" s="57" t="s">
        <v>244</v>
      </c>
      <c r="B116" s="90" t="s">
        <v>257</v>
      </c>
      <c r="C116" s="57" t="s">
        <v>245</v>
      </c>
      <c r="D116" s="58">
        <f t="shared" si="3"/>
        <v>484</v>
      </c>
      <c r="E116" s="58">
        <f t="shared" si="5"/>
        <v>61</v>
      </c>
      <c r="F116" s="58">
        <f>ROUND(0.5*('t6 (2000)'!E116+'t6 (2001)'!E116),0)</f>
        <v>16</v>
      </c>
      <c r="G116" s="58">
        <f>ROUND(0.5*('t6 (2000)'!F116+'t6 (2001)'!F116),0)</f>
        <v>6</v>
      </c>
      <c r="H116" s="58">
        <f>ROUND(0.5*('t6 (2000)'!G116+'t6 (2001)'!G116),0)</f>
        <v>38</v>
      </c>
      <c r="I116" s="58">
        <f>ROUND(0.5*('t6 (2000)'!H116+'t6 (2001)'!H116),0)</f>
        <v>1</v>
      </c>
      <c r="J116" s="58">
        <f t="shared" si="4"/>
        <v>423</v>
      </c>
      <c r="K116" s="58">
        <f>ROUND(0.5*('t6 (2000)'!J116+'t6 (2001)'!J116),0)</f>
        <v>59</v>
      </c>
      <c r="L116" s="58">
        <f>ROUND(0.5*('t6 (2000)'!K116+'t6 (2001)'!K116),0)</f>
        <v>10</v>
      </c>
      <c r="M116" s="58">
        <f>ROUND(0.5*('t6 (2000)'!L116+'t6 (2001)'!L116),0)</f>
        <v>353</v>
      </c>
      <c r="N116" s="58">
        <f>ROUND(0.5*('t6 (2000)'!M116+'t6 (2001)'!M116),0)</f>
        <v>1</v>
      </c>
    </row>
    <row r="117" spans="1:14" x14ac:dyDescent="0.25">
      <c r="D117" s="58"/>
      <c r="E117" s="58">
        <f t="shared" si="5"/>
        <v>0</v>
      </c>
      <c r="F117" s="58"/>
      <c r="G117" s="58"/>
      <c r="H117" s="58"/>
      <c r="I117" s="58"/>
      <c r="J117" s="58"/>
      <c r="K117" s="58"/>
      <c r="L117" s="58"/>
      <c r="M117" s="58"/>
      <c r="N117" s="58"/>
    </row>
    <row r="118" spans="1:14" x14ac:dyDescent="0.25">
      <c r="A118" s="243" t="s">
        <v>246</v>
      </c>
      <c r="B118" s="243"/>
      <c r="C118" s="243"/>
      <c r="D118" s="58">
        <f t="shared" si="3"/>
        <v>58895703</v>
      </c>
      <c r="E118" s="58">
        <f t="shared" si="5"/>
        <v>28606879</v>
      </c>
      <c r="F118" s="58">
        <f>ROUND(0.5*('t6 (2000)'!E118+'t6 (2001)'!E118),0)</f>
        <v>14385011</v>
      </c>
      <c r="G118" s="58">
        <f>ROUND(0.5*('t6 (2000)'!F118+'t6 (2001)'!F118),0)</f>
        <v>12286915</v>
      </c>
      <c r="H118" s="58">
        <f>ROUND(0.5*('t6 (2000)'!G118+'t6 (2001)'!G118),0)</f>
        <v>616812</v>
      </c>
      <c r="I118" s="58">
        <f>ROUND(0.5*('t6 (2000)'!H118+'t6 (2001)'!H118),0)</f>
        <v>1318141</v>
      </c>
      <c r="J118" s="58">
        <f t="shared" si="4"/>
        <v>30288824</v>
      </c>
      <c r="K118" s="58">
        <f>ROUND(0.5*('t6 (2000)'!J118+'t6 (2001)'!J118),0)</f>
        <v>13072209</v>
      </c>
      <c r="L118" s="58">
        <f>ROUND(0.5*('t6 (2000)'!K118+'t6 (2001)'!K118),0)</f>
        <v>12166994</v>
      </c>
      <c r="M118" s="58">
        <f>ROUND(0.5*('t6 (2000)'!L118+'t6 (2001)'!L118),0)</f>
        <v>3238362</v>
      </c>
      <c r="N118" s="58">
        <f>ROUND(0.5*('t6 (2000)'!M118+'t6 (2001)'!M118),0)</f>
        <v>1811259</v>
      </c>
    </row>
    <row r="119" spans="1:14" x14ac:dyDescent="0.25">
      <c r="A119" s="59"/>
      <c r="B119" s="59"/>
      <c r="C119" s="59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</row>
    <row r="120" spans="1:14" x14ac:dyDescent="0.25">
      <c r="A120" s="243" t="s">
        <v>247</v>
      </c>
      <c r="B120" s="243"/>
      <c r="C120" s="243"/>
      <c r="D120" s="58">
        <f t="shared" si="3"/>
        <v>15008829</v>
      </c>
      <c r="E120" s="58">
        <f t="shared" si="5"/>
        <v>7678612</v>
      </c>
      <c r="F120" s="58">
        <f>ROUND(0.5*('t6 (2000)'!E120+'t6 (2001)'!E120),0)</f>
        <v>7678119</v>
      </c>
      <c r="G120" s="58">
        <f>ROUND(0.5*('t6 (2000)'!F120+'t6 (2001)'!F120),0)</f>
        <v>492</v>
      </c>
      <c r="H120" s="58">
        <f>ROUND(0.5*('t6 (2000)'!G120+'t6 (2001)'!G120),0)</f>
        <v>1</v>
      </c>
      <c r="I120" s="58">
        <f>ROUND(0.5*('t6 (2000)'!H120+'t6 (2001)'!H120),0)</f>
        <v>0</v>
      </c>
      <c r="J120" s="58">
        <f t="shared" si="4"/>
        <v>7330217</v>
      </c>
      <c r="K120" s="58">
        <f>ROUND(0.5*('t6 (2000)'!J120+'t6 (2001)'!J120),0)</f>
        <v>7324783</v>
      </c>
      <c r="L120" s="58">
        <f>ROUND(0.5*('t6 (2000)'!K120+'t6 (2001)'!K120),0)</f>
        <v>5358</v>
      </c>
      <c r="M120" s="58">
        <f>ROUND(0.5*('t6 (2000)'!L120+'t6 (2001)'!L120),0)</f>
        <v>29</v>
      </c>
      <c r="N120" s="58">
        <f>ROUND(0.5*('t6 (2000)'!M120+'t6 (2001)'!M120),0)</f>
        <v>47</v>
      </c>
    </row>
    <row r="121" spans="1:14" x14ac:dyDescent="0.25">
      <c r="A121" s="243" t="s">
        <v>248</v>
      </c>
      <c r="B121" s="243"/>
      <c r="C121" s="243"/>
      <c r="D121" s="58">
        <f t="shared" si="3"/>
        <v>31734004</v>
      </c>
      <c r="E121" s="58">
        <f t="shared" si="5"/>
        <v>15796661</v>
      </c>
      <c r="F121" s="58">
        <f>ROUND(0.5*('t6 (2000)'!E121+'t6 (2001)'!E121),0)</f>
        <v>6287706</v>
      </c>
      <c r="G121" s="58">
        <f>ROUND(0.5*('t6 (2000)'!F121+'t6 (2001)'!F121),0)</f>
        <v>8343969</v>
      </c>
      <c r="H121" s="58">
        <f>ROUND(0.5*('t6 (2000)'!G121+'t6 (2001)'!G121),0)</f>
        <v>92832</v>
      </c>
      <c r="I121" s="58">
        <f>ROUND(0.5*('t6 (2000)'!H121+'t6 (2001)'!H121),0)</f>
        <v>1072154</v>
      </c>
      <c r="J121" s="58">
        <f t="shared" si="4"/>
        <v>15937343</v>
      </c>
      <c r="K121" s="58">
        <f>ROUND(0.5*('t6 (2000)'!J121+'t6 (2001)'!J121),0)</f>
        <v>5237210</v>
      </c>
      <c r="L121" s="58">
        <f>ROUND(0.5*('t6 (2000)'!K121+'t6 (2001)'!K121),0)</f>
        <v>8887374</v>
      </c>
      <c r="M121" s="58">
        <f>ROUND(0.5*('t6 (2000)'!L121+'t6 (2001)'!L121),0)</f>
        <v>389378</v>
      </c>
      <c r="N121" s="58">
        <f>ROUND(0.5*('t6 (2000)'!M121+'t6 (2001)'!M121),0)</f>
        <v>1423381</v>
      </c>
    </row>
    <row r="122" spans="1:14" x14ac:dyDescent="0.25">
      <c r="A122" s="243" t="s">
        <v>249</v>
      </c>
      <c r="B122" s="243"/>
      <c r="C122" s="243"/>
      <c r="D122" s="58">
        <f t="shared" si="3"/>
        <v>12152874</v>
      </c>
      <c r="E122" s="58">
        <f t="shared" si="5"/>
        <v>5131608</v>
      </c>
      <c r="F122" s="58">
        <f>ROUND(0.5*('t6 (2000)'!E122+'t6 (2001)'!E122),0)</f>
        <v>419187</v>
      </c>
      <c r="G122" s="58">
        <f>ROUND(0.5*('t6 (2000)'!F122+'t6 (2001)'!F122),0)</f>
        <v>3942454</v>
      </c>
      <c r="H122" s="58">
        <f>ROUND(0.5*('t6 (2000)'!G122+'t6 (2001)'!G122),0)</f>
        <v>523980</v>
      </c>
      <c r="I122" s="58">
        <f>ROUND(0.5*('t6 (2000)'!H122+'t6 (2001)'!H122),0)</f>
        <v>245987</v>
      </c>
      <c r="J122" s="58">
        <f t="shared" si="4"/>
        <v>7021266</v>
      </c>
      <c r="K122" s="58">
        <f>ROUND(0.5*('t6 (2000)'!J122+'t6 (2001)'!J122),0)</f>
        <v>510217</v>
      </c>
      <c r="L122" s="58">
        <f>ROUND(0.5*('t6 (2000)'!K122+'t6 (2001)'!K122),0)</f>
        <v>3274262</v>
      </c>
      <c r="M122" s="58">
        <f>ROUND(0.5*('t6 (2000)'!L122+'t6 (2001)'!L122),0)</f>
        <v>2848956</v>
      </c>
      <c r="N122" s="58">
        <f>ROUND(0.5*('t6 (2000)'!M122+'t6 (2001)'!M122),0)</f>
        <v>387831</v>
      </c>
    </row>
    <row r="123" spans="1:14" x14ac:dyDescent="0.25">
      <c r="A123" s="59"/>
      <c r="B123" s="59"/>
      <c r="C123" s="59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</row>
    <row r="124" spans="1:14" x14ac:dyDescent="0.25">
      <c r="A124" s="243" t="s">
        <v>250</v>
      </c>
      <c r="B124" s="243"/>
      <c r="C124" s="243"/>
      <c r="D124" s="58">
        <f t="shared" si="3"/>
        <v>11088846</v>
      </c>
      <c r="E124" s="58">
        <f t="shared" si="5"/>
        <v>5676404</v>
      </c>
      <c r="F124" s="58">
        <f>ROUND(0.5*('t6 (2000)'!E124+'t6 (2001)'!E124),0)</f>
        <v>5676404</v>
      </c>
      <c r="G124" s="58">
        <f>ROUND(0.5*('t6 (2000)'!F124+'t6 (2001)'!F124),0)</f>
        <v>0</v>
      </c>
      <c r="H124" s="58">
        <f>ROUND(0.5*('t6 (2000)'!G124+'t6 (2001)'!G124),0)</f>
        <v>0</v>
      </c>
      <c r="I124" s="58">
        <f>ROUND(0.5*('t6 (2000)'!H124+'t6 (2001)'!H124),0)</f>
        <v>0</v>
      </c>
      <c r="J124" s="58">
        <f t="shared" si="4"/>
        <v>5412442</v>
      </c>
      <c r="K124" s="58">
        <f>ROUND(0.5*('t6 (2000)'!J124+'t6 (2001)'!J124),0)</f>
        <v>5412439</v>
      </c>
      <c r="L124" s="58">
        <f>ROUND(0.5*('t6 (2000)'!K124+'t6 (2001)'!K124),0)</f>
        <v>3</v>
      </c>
      <c r="M124" s="58">
        <f>ROUND(0.5*('t6 (2000)'!L124+'t6 (2001)'!L124),0)</f>
        <v>0</v>
      </c>
      <c r="N124" s="58">
        <f>ROUND(0.5*('t6 (2000)'!M124+'t6 (2001)'!M124),0)</f>
        <v>0</v>
      </c>
    </row>
    <row r="125" spans="1:14" x14ac:dyDescent="0.25">
      <c r="A125" s="243" t="s">
        <v>251</v>
      </c>
      <c r="B125" s="243"/>
      <c r="C125" s="243"/>
      <c r="D125" s="58">
        <f t="shared" si="3"/>
        <v>24602673</v>
      </c>
      <c r="E125" s="58">
        <f t="shared" si="5"/>
        <v>12308426</v>
      </c>
      <c r="F125" s="58">
        <f>ROUND(0.5*('t6 (2000)'!E125+'t6 (2001)'!E125),0)</f>
        <v>7641541</v>
      </c>
      <c r="G125" s="58">
        <f>ROUND(0.5*('t6 (2000)'!F125+'t6 (2001)'!F125),0)</f>
        <v>4201435</v>
      </c>
      <c r="H125" s="58">
        <f>ROUND(0.5*('t6 (2000)'!G125+'t6 (2001)'!G125),0)</f>
        <v>17243</v>
      </c>
      <c r="I125" s="58">
        <f>ROUND(0.5*('t6 (2000)'!H125+'t6 (2001)'!H125),0)</f>
        <v>448207</v>
      </c>
      <c r="J125" s="58">
        <f t="shared" si="4"/>
        <v>12294247</v>
      </c>
      <c r="K125" s="58">
        <f>ROUND(0.5*('t6 (2000)'!J125+'t6 (2001)'!J125),0)</f>
        <v>6630048</v>
      </c>
      <c r="L125" s="58">
        <f>ROUND(0.5*('t6 (2000)'!K125+'t6 (2001)'!K125),0)</f>
        <v>4939361</v>
      </c>
      <c r="M125" s="58">
        <f>ROUND(0.5*('t6 (2000)'!L125+'t6 (2001)'!L125),0)</f>
        <v>74478</v>
      </c>
      <c r="N125" s="58">
        <f>ROUND(0.5*('t6 (2000)'!M125+'t6 (2001)'!M125),0)</f>
        <v>650360</v>
      </c>
    </row>
    <row r="126" spans="1:14" x14ac:dyDescent="0.25">
      <c r="A126" s="243" t="s">
        <v>252</v>
      </c>
      <c r="B126" s="243"/>
      <c r="C126" s="243"/>
      <c r="D126" s="58">
        <f t="shared" si="3"/>
        <v>18897195</v>
      </c>
      <c r="E126" s="58">
        <f t="shared" si="5"/>
        <v>9090811</v>
      </c>
      <c r="F126" s="58">
        <f>ROUND(0.5*('t6 (2000)'!E126+'t6 (2001)'!E126),0)</f>
        <v>956044</v>
      </c>
      <c r="G126" s="58">
        <f>ROUND(0.5*('t6 (2000)'!F126+'t6 (2001)'!F126),0)</f>
        <v>7020425</v>
      </c>
      <c r="H126" s="58">
        <f>ROUND(0.5*('t6 (2000)'!G126+'t6 (2001)'!G126),0)</f>
        <v>283491</v>
      </c>
      <c r="I126" s="58">
        <f>ROUND(0.5*('t6 (2000)'!H126+'t6 (2001)'!H126),0)</f>
        <v>830851</v>
      </c>
      <c r="J126" s="58">
        <f t="shared" si="4"/>
        <v>9806384</v>
      </c>
      <c r="K126" s="58">
        <f>ROUND(0.5*('t6 (2000)'!J126+'t6 (2001)'!J126),0)</f>
        <v>810473</v>
      </c>
      <c r="L126" s="58">
        <f>ROUND(0.5*('t6 (2000)'!K126+'t6 (2001)'!K126),0)</f>
        <v>6524258</v>
      </c>
      <c r="M126" s="58">
        <f>ROUND(0.5*('t6 (2000)'!L126+'t6 (2001)'!L126),0)</f>
        <v>1412503</v>
      </c>
      <c r="N126" s="58">
        <f>ROUND(0.5*('t6 (2000)'!M126+'t6 (2001)'!M126),0)</f>
        <v>1059150</v>
      </c>
    </row>
    <row r="127" spans="1:14" x14ac:dyDescent="0.25">
      <c r="A127" s="243" t="s">
        <v>253</v>
      </c>
      <c r="B127" s="243"/>
      <c r="C127" s="243"/>
      <c r="D127" s="58">
        <f t="shared" si="3"/>
        <v>4306994</v>
      </c>
      <c r="E127" s="58">
        <f t="shared" si="5"/>
        <v>1531239</v>
      </c>
      <c r="F127" s="58">
        <f>ROUND(0.5*('t6 (2000)'!E127+'t6 (2001)'!E127),0)</f>
        <v>111022</v>
      </c>
      <c r="G127" s="58">
        <f>ROUND(0.5*('t6 (2000)'!F127+'t6 (2001)'!F127),0)</f>
        <v>1065055</v>
      </c>
      <c r="H127" s="58">
        <f>ROUND(0.5*('t6 (2000)'!G127+'t6 (2001)'!G127),0)</f>
        <v>316078</v>
      </c>
      <c r="I127" s="58">
        <f>ROUND(0.5*('t6 (2000)'!H127+'t6 (2001)'!H127),0)</f>
        <v>39084</v>
      </c>
      <c r="J127" s="58">
        <f t="shared" si="4"/>
        <v>2775755</v>
      </c>
      <c r="K127" s="58">
        <f>ROUND(0.5*('t6 (2000)'!J127+'t6 (2001)'!J127),0)</f>
        <v>219250</v>
      </c>
      <c r="L127" s="58">
        <f>ROUND(0.5*('t6 (2000)'!K127+'t6 (2001)'!K127),0)</f>
        <v>703373</v>
      </c>
      <c r="M127" s="58">
        <f>ROUND(0.5*('t6 (2000)'!L127+'t6 (2001)'!L127),0)</f>
        <v>1751382</v>
      </c>
      <c r="N127" s="58">
        <f>ROUND(0.5*('t6 (2000)'!M127+'t6 (2001)'!M127),0)</f>
        <v>101750</v>
      </c>
    </row>
    <row r="128" spans="1:14" x14ac:dyDescent="0.25">
      <c r="A128" s="59"/>
      <c r="B128" s="59"/>
      <c r="C128" s="59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</row>
    <row r="129" spans="1:14" x14ac:dyDescent="0.25">
      <c r="A129" s="243" t="s">
        <v>254</v>
      </c>
      <c r="B129" s="243"/>
      <c r="C129" s="243"/>
      <c r="D129" s="58">
        <f t="shared" si="3"/>
        <v>34418895</v>
      </c>
      <c r="E129" s="58">
        <f t="shared" si="5"/>
        <v>17088577</v>
      </c>
      <c r="F129" s="58">
        <f>ROUND(0.5*('t6 (2000)'!E129+'t6 (2001)'!E129),0)</f>
        <v>6399089</v>
      </c>
      <c r="G129" s="58">
        <f>ROUND(0.5*('t6 (2000)'!F129+'t6 (2001)'!F129),0)</f>
        <v>9383363</v>
      </c>
      <c r="H129" s="58">
        <f>ROUND(0.5*('t6 (2000)'!G129+'t6 (2001)'!G129),0)</f>
        <v>138030</v>
      </c>
      <c r="I129" s="58">
        <f>ROUND(0.5*('t6 (2000)'!H129+'t6 (2001)'!H129),0)</f>
        <v>1168095</v>
      </c>
      <c r="J129" s="58">
        <f t="shared" si="4"/>
        <v>17330318</v>
      </c>
      <c r="K129" s="58">
        <f>ROUND(0.5*('t6 (2000)'!J129+'t6 (2001)'!J129),0)</f>
        <v>5327334</v>
      </c>
      <c r="L129" s="58">
        <f>ROUND(0.5*('t6 (2000)'!K129+'t6 (2001)'!K129),0)</f>
        <v>9845900</v>
      </c>
      <c r="M129" s="58">
        <f>ROUND(0.5*('t6 (2000)'!L129+'t6 (2001)'!L129),0)</f>
        <v>611692</v>
      </c>
      <c r="N129" s="58">
        <f>ROUND(0.5*('t6 (2000)'!M129+'t6 (2001)'!M129),0)</f>
        <v>1545392</v>
      </c>
    </row>
    <row r="130" spans="1:14" x14ac:dyDescent="0.25">
      <c r="A130" s="243" t="s">
        <v>255</v>
      </c>
      <c r="B130" s="243"/>
      <c r="C130" s="243"/>
      <c r="D130" s="58">
        <f t="shared" si="3"/>
        <v>9467983</v>
      </c>
      <c r="E130" s="58">
        <f t="shared" si="5"/>
        <v>3839692</v>
      </c>
      <c r="F130" s="58">
        <f>ROUND(0.5*('t6 (2000)'!E130+'t6 (2001)'!E130),0)</f>
        <v>307803</v>
      </c>
      <c r="G130" s="58">
        <f>ROUND(0.5*('t6 (2000)'!F130+'t6 (2001)'!F130),0)</f>
        <v>2903060</v>
      </c>
      <c r="H130" s="58">
        <f>ROUND(0.5*('t6 (2000)'!G130+'t6 (2001)'!G130),0)</f>
        <v>478782</v>
      </c>
      <c r="I130" s="58">
        <f>ROUND(0.5*('t6 (2000)'!H130+'t6 (2001)'!H130),0)</f>
        <v>150047</v>
      </c>
      <c r="J130" s="58">
        <f t="shared" si="4"/>
        <v>5628291</v>
      </c>
      <c r="K130" s="58">
        <f>ROUND(0.5*('t6 (2000)'!J130+'t6 (2001)'!J130),0)</f>
        <v>420093</v>
      </c>
      <c r="L130" s="58">
        <f>ROUND(0.5*('t6 (2000)'!K130+'t6 (2001)'!K130),0)</f>
        <v>2315736</v>
      </c>
      <c r="M130" s="58">
        <f>ROUND(0.5*('t6 (2000)'!L130+'t6 (2001)'!L130),0)</f>
        <v>2626642</v>
      </c>
      <c r="N130" s="58">
        <f>ROUND(0.5*('t6 (2000)'!M130+'t6 (2001)'!M130),0)</f>
        <v>265820</v>
      </c>
    </row>
    <row r="131" spans="1:14" x14ac:dyDescent="0.25">
      <c r="A131" s="60"/>
      <c r="B131" s="60"/>
      <c r="C131" s="60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</row>
  </sheetData>
  <mergeCells count="13">
    <mergeCell ref="A129:C129"/>
    <mergeCell ref="A130:C130"/>
    <mergeCell ref="A125:C125"/>
    <mergeCell ref="A126:C126"/>
    <mergeCell ref="A127:C127"/>
    <mergeCell ref="A5:B5"/>
    <mergeCell ref="A6:B6"/>
    <mergeCell ref="A7:B7"/>
    <mergeCell ref="A124:C124"/>
    <mergeCell ref="A118:C118"/>
    <mergeCell ref="A120:C120"/>
    <mergeCell ref="A121:C121"/>
    <mergeCell ref="A122:C122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9"/>
  <sheetViews>
    <sheetView workbookViewId="0">
      <selection activeCell="B14" sqref="B14"/>
    </sheetView>
  </sheetViews>
  <sheetFormatPr baseColWidth="10" defaultRowHeight="12.5" x14ac:dyDescent="0.25"/>
  <cols>
    <col min="1" max="1" width="15.54296875" customWidth="1"/>
  </cols>
  <sheetData>
    <row r="1" spans="1:6" x14ac:dyDescent="0.25">
      <c r="A1" s="99" t="s">
        <v>323</v>
      </c>
    </row>
    <row r="2" spans="1:6" x14ac:dyDescent="0.25">
      <c r="A2" s="99" t="s">
        <v>324</v>
      </c>
    </row>
    <row r="3" spans="1:6" x14ac:dyDescent="0.25">
      <c r="A3" s="99"/>
    </row>
    <row r="4" spans="1:6" x14ac:dyDescent="0.25">
      <c r="A4" s="100" t="s">
        <v>325</v>
      </c>
      <c r="B4" s="247" t="s">
        <v>265</v>
      </c>
      <c r="C4" s="248"/>
      <c r="D4" s="247" t="s">
        <v>266</v>
      </c>
      <c r="E4" s="248"/>
    </row>
    <row r="5" spans="1:6" x14ac:dyDescent="0.25">
      <c r="A5" s="101" t="s">
        <v>326</v>
      </c>
      <c r="B5" s="98" t="s">
        <v>321</v>
      </c>
      <c r="C5" s="98" t="s">
        <v>322</v>
      </c>
      <c r="D5" s="98" t="s">
        <v>321</v>
      </c>
      <c r="E5" s="98" t="s">
        <v>322</v>
      </c>
    </row>
    <row r="6" spans="1:6" ht="13" x14ac:dyDescent="0.3">
      <c r="A6" s="103"/>
      <c r="B6" s="104"/>
      <c r="C6" s="105"/>
      <c r="D6" s="106"/>
      <c r="E6" s="106"/>
    </row>
    <row r="7" spans="1:6" x14ac:dyDescent="0.25">
      <c r="A7" s="97" t="s">
        <v>319</v>
      </c>
      <c r="B7" s="96">
        <v>1</v>
      </c>
      <c r="C7" s="96">
        <v>5</v>
      </c>
      <c r="D7" s="102">
        <v>54</v>
      </c>
      <c r="E7" s="102">
        <v>37</v>
      </c>
    </row>
    <row r="8" spans="1:6" x14ac:dyDescent="0.25">
      <c r="A8" s="97" t="s">
        <v>284</v>
      </c>
      <c r="B8" s="96">
        <v>6</v>
      </c>
      <c r="C8" s="96">
        <v>11</v>
      </c>
      <c r="D8" s="102">
        <v>87</v>
      </c>
      <c r="E8" s="102">
        <v>86</v>
      </c>
    </row>
    <row r="9" spans="1:6" x14ac:dyDescent="0.25">
      <c r="A9" s="97" t="s">
        <v>285</v>
      </c>
      <c r="B9" s="96">
        <v>30</v>
      </c>
      <c r="C9" s="96">
        <v>18</v>
      </c>
      <c r="D9" s="102">
        <v>203</v>
      </c>
      <c r="E9" s="102">
        <v>216</v>
      </c>
    </row>
    <row r="10" spans="1:6" x14ac:dyDescent="0.25">
      <c r="A10" s="97" t="s">
        <v>286</v>
      </c>
      <c r="B10" s="96">
        <v>77</v>
      </c>
      <c r="C10" s="96">
        <v>78</v>
      </c>
      <c r="D10" s="102">
        <v>361</v>
      </c>
      <c r="E10" s="102">
        <v>353</v>
      </c>
    </row>
    <row r="11" spans="1:6" x14ac:dyDescent="0.25">
      <c r="A11" s="97" t="s">
        <v>287</v>
      </c>
      <c r="B11" s="96">
        <v>131</v>
      </c>
      <c r="C11" s="96">
        <v>155</v>
      </c>
      <c r="D11" s="102">
        <v>586</v>
      </c>
      <c r="E11" s="102">
        <v>591</v>
      </c>
    </row>
    <row r="12" spans="1:6" x14ac:dyDescent="0.25">
      <c r="A12" s="97" t="s">
        <v>288</v>
      </c>
      <c r="B12" s="96">
        <v>241</v>
      </c>
      <c r="C12" s="96">
        <v>271</v>
      </c>
      <c r="D12" s="102">
        <v>847</v>
      </c>
      <c r="E12" s="102">
        <v>872</v>
      </c>
      <c r="F12">
        <v>108</v>
      </c>
    </row>
    <row r="13" spans="1:6" x14ac:dyDescent="0.25">
      <c r="A13" s="97" t="s">
        <v>289</v>
      </c>
      <c r="B13" s="96">
        <v>477</v>
      </c>
      <c r="C13" s="96">
        <v>436</v>
      </c>
      <c r="D13" s="102">
        <v>1229</v>
      </c>
      <c r="E13" s="102">
        <v>1226</v>
      </c>
    </row>
    <row r="14" spans="1:6" x14ac:dyDescent="0.25">
      <c r="A14" s="97" t="s">
        <v>290</v>
      </c>
      <c r="B14" s="96">
        <v>779</v>
      </c>
      <c r="C14" s="96">
        <v>709</v>
      </c>
      <c r="D14" s="102">
        <v>1801</v>
      </c>
      <c r="E14" s="102">
        <v>1562</v>
      </c>
    </row>
    <row r="15" spans="1:6" x14ac:dyDescent="0.25">
      <c r="A15" s="97" t="s">
        <v>291</v>
      </c>
      <c r="B15" s="96">
        <v>1277</v>
      </c>
      <c r="C15" s="96">
        <v>1098</v>
      </c>
      <c r="D15" s="102">
        <v>2441</v>
      </c>
      <c r="E15" s="102">
        <v>2170</v>
      </c>
    </row>
    <row r="16" spans="1:6" x14ac:dyDescent="0.25">
      <c r="A16" s="97" t="s">
        <v>292</v>
      </c>
      <c r="B16" s="96">
        <v>1758</v>
      </c>
      <c r="C16" s="96">
        <v>1656</v>
      </c>
      <c r="D16" s="102">
        <v>2831</v>
      </c>
      <c r="E16" s="102">
        <v>2878</v>
      </c>
    </row>
    <row r="17" spans="1:5" x14ac:dyDescent="0.25">
      <c r="A17" s="97" t="s">
        <v>293</v>
      </c>
      <c r="B17" s="96">
        <v>2283</v>
      </c>
      <c r="C17" s="96">
        <v>2097</v>
      </c>
      <c r="D17" s="102">
        <v>3347</v>
      </c>
      <c r="E17" s="102">
        <v>3295</v>
      </c>
    </row>
    <row r="18" spans="1:5" x14ac:dyDescent="0.25">
      <c r="A18" s="97" t="s">
        <v>294</v>
      </c>
      <c r="B18" s="96">
        <v>2747</v>
      </c>
      <c r="C18" s="96">
        <v>2797</v>
      </c>
      <c r="D18" s="102">
        <v>3644</v>
      </c>
      <c r="E18" s="102">
        <v>3584</v>
      </c>
    </row>
    <row r="19" spans="1:5" x14ac:dyDescent="0.25">
      <c r="A19" s="97" t="s">
        <v>295</v>
      </c>
      <c r="B19" s="96">
        <v>3166</v>
      </c>
      <c r="C19" s="96">
        <v>3037</v>
      </c>
      <c r="D19" s="102">
        <v>3881</v>
      </c>
      <c r="E19" s="102">
        <v>3696</v>
      </c>
    </row>
    <row r="20" spans="1:5" x14ac:dyDescent="0.25">
      <c r="A20" s="97" t="s">
        <v>296</v>
      </c>
      <c r="B20" s="96">
        <v>3319</v>
      </c>
      <c r="C20" s="96">
        <v>3443</v>
      </c>
      <c r="D20" s="102">
        <v>4115</v>
      </c>
      <c r="E20" s="102">
        <v>4117</v>
      </c>
    </row>
    <row r="21" spans="1:5" x14ac:dyDescent="0.25">
      <c r="A21" s="97" t="s">
        <v>297</v>
      </c>
      <c r="B21" s="96">
        <v>3716</v>
      </c>
      <c r="C21" s="96">
        <v>3674</v>
      </c>
      <c r="D21" s="102">
        <v>4280</v>
      </c>
      <c r="E21" s="102">
        <v>4222</v>
      </c>
    </row>
    <row r="22" spans="1:5" x14ac:dyDescent="0.25">
      <c r="A22" s="97" t="s">
        <v>298</v>
      </c>
      <c r="B22" s="96">
        <v>4102</v>
      </c>
      <c r="C22" s="96">
        <v>3891</v>
      </c>
      <c r="D22" s="102">
        <v>4352</v>
      </c>
      <c r="E22" s="102">
        <v>4260</v>
      </c>
    </row>
    <row r="23" spans="1:5" x14ac:dyDescent="0.25">
      <c r="A23" s="97" t="s">
        <v>299</v>
      </c>
      <c r="B23" s="96">
        <v>4254</v>
      </c>
      <c r="C23" s="96">
        <v>4167</v>
      </c>
      <c r="D23" s="102">
        <v>4637</v>
      </c>
      <c r="E23" s="102">
        <v>4498</v>
      </c>
    </row>
    <row r="24" spans="1:5" x14ac:dyDescent="0.25">
      <c r="A24" s="97" t="s">
        <v>300</v>
      </c>
      <c r="B24" s="96">
        <v>4465</v>
      </c>
      <c r="C24" s="96">
        <v>4358</v>
      </c>
      <c r="D24" s="102">
        <v>4698</v>
      </c>
      <c r="E24" s="102">
        <v>4518</v>
      </c>
    </row>
    <row r="25" spans="1:5" x14ac:dyDescent="0.25">
      <c r="A25" s="97" t="s">
        <v>301</v>
      </c>
      <c r="B25" s="96">
        <v>4548</v>
      </c>
      <c r="C25" s="96">
        <v>4391</v>
      </c>
      <c r="D25" s="102">
        <v>4766</v>
      </c>
      <c r="E25" s="102">
        <v>4613</v>
      </c>
    </row>
    <row r="26" spans="1:5" x14ac:dyDescent="0.25">
      <c r="A26" s="97" t="s">
        <v>302</v>
      </c>
      <c r="B26" s="96">
        <v>4464</v>
      </c>
      <c r="C26" s="96">
        <v>4431</v>
      </c>
      <c r="D26" s="102">
        <v>4583</v>
      </c>
      <c r="E26" s="102">
        <v>4512</v>
      </c>
    </row>
    <row r="27" spans="1:5" x14ac:dyDescent="0.25">
      <c r="A27" s="97" t="s">
        <v>303</v>
      </c>
      <c r="B27" s="96">
        <v>4534</v>
      </c>
      <c r="C27" s="96">
        <v>4562</v>
      </c>
      <c r="D27" s="102">
        <v>4610</v>
      </c>
      <c r="E27" s="102">
        <v>4622</v>
      </c>
    </row>
    <row r="28" spans="1:5" x14ac:dyDescent="0.25">
      <c r="A28" s="97" t="s">
        <v>304</v>
      </c>
      <c r="B28" s="96">
        <v>4472</v>
      </c>
      <c r="C28" s="96">
        <v>4416</v>
      </c>
      <c r="D28" s="102">
        <v>4508</v>
      </c>
      <c r="E28" s="102">
        <v>4538</v>
      </c>
    </row>
    <row r="29" spans="1:5" x14ac:dyDescent="0.25">
      <c r="A29" s="97" t="s">
        <v>305</v>
      </c>
      <c r="B29" s="96">
        <v>4545</v>
      </c>
      <c r="C29" s="96">
        <v>4497</v>
      </c>
      <c r="D29" s="102">
        <v>4438</v>
      </c>
      <c r="E29" s="102">
        <v>4313</v>
      </c>
    </row>
    <row r="30" spans="1:5" x14ac:dyDescent="0.25">
      <c r="A30" s="97" t="s">
        <v>306</v>
      </c>
      <c r="B30" s="96">
        <v>4437</v>
      </c>
      <c r="C30" s="96">
        <v>4491</v>
      </c>
      <c r="D30" s="102">
        <v>4348</v>
      </c>
      <c r="E30" s="102">
        <v>4267</v>
      </c>
    </row>
    <row r="31" spans="1:5" x14ac:dyDescent="0.25">
      <c r="A31" s="97" t="s">
        <v>307</v>
      </c>
      <c r="B31" s="96">
        <v>4534</v>
      </c>
      <c r="C31" s="96">
        <v>4360</v>
      </c>
      <c r="D31" s="102">
        <v>4141</v>
      </c>
      <c r="E31" s="102">
        <v>4074</v>
      </c>
    </row>
    <row r="32" spans="1:5" x14ac:dyDescent="0.25">
      <c r="A32" s="97" t="s">
        <v>308</v>
      </c>
      <c r="B32" s="96">
        <v>4310</v>
      </c>
      <c r="C32" s="96">
        <v>4076</v>
      </c>
      <c r="D32" s="102">
        <v>4042</v>
      </c>
      <c r="E32" s="102">
        <v>3906</v>
      </c>
    </row>
    <row r="33" spans="1:5" x14ac:dyDescent="0.25">
      <c r="A33" s="97" t="s">
        <v>309</v>
      </c>
      <c r="B33" s="96">
        <v>4125</v>
      </c>
      <c r="C33" s="96">
        <v>3992</v>
      </c>
      <c r="D33" s="102">
        <v>3794</v>
      </c>
      <c r="E33" s="102">
        <v>3721</v>
      </c>
    </row>
    <row r="34" spans="1:5" x14ac:dyDescent="0.25">
      <c r="A34" s="97" t="s">
        <v>310</v>
      </c>
      <c r="B34" s="96">
        <v>4010</v>
      </c>
      <c r="C34" s="96">
        <v>3885</v>
      </c>
      <c r="D34" s="102">
        <v>3483</v>
      </c>
      <c r="E34" s="102">
        <v>3601</v>
      </c>
    </row>
    <row r="35" spans="1:5" x14ac:dyDescent="0.25">
      <c r="A35" s="97" t="s">
        <v>311</v>
      </c>
      <c r="B35" s="96">
        <v>3758</v>
      </c>
      <c r="C35" s="96">
        <v>3798</v>
      </c>
      <c r="D35" s="102">
        <v>3286</v>
      </c>
      <c r="E35" s="102">
        <v>3256</v>
      </c>
    </row>
    <row r="36" spans="1:5" x14ac:dyDescent="0.25">
      <c r="A36" s="97" t="s">
        <v>312</v>
      </c>
      <c r="B36" s="96">
        <v>3619</v>
      </c>
      <c r="C36" s="96">
        <v>3479</v>
      </c>
      <c r="D36" s="102">
        <v>3092</v>
      </c>
      <c r="E36" s="102">
        <v>3013</v>
      </c>
    </row>
    <row r="37" spans="1:5" x14ac:dyDescent="0.25">
      <c r="A37" s="97" t="s">
        <v>313</v>
      </c>
      <c r="B37" s="96">
        <v>3452</v>
      </c>
      <c r="C37" s="96">
        <v>3487</v>
      </c>
      <c r="D37" s="102">
        <v>2822</v>
      </c>
      <c r="E37" s="102">
        <v>2809</v>
      </c>
    </row>
    <row r="38" spans="1:5" x14ac:dyDescent="0.25">
      <c r="A38" s="97" t="s">
        <v>314</v>
      </c>
      <c r="B38" s="96">
        <v>3414</v>
      </c>
      <c r="C38" s="96">
        <v>3244</v>
      </c>
      <c r="D38" s="102">
        <v>2718</v>
      </c>
      <c r="E38" s="102">
        <v>2499</v>
      </c>
    </row>
    <row r="39" spans="1:5" x14ac:dyDescent="0.25">
      <c r="A39" s="97" t="s">
        <v>315</v>
      </c>
      <c r="B39" s="96">
        <v>3096</v>
      </c>
      <c r="C39" s="96">
        <v>3061</v>
      </c>
      <c r="D39" s="102">
        <v>2385</v>
      </c>
      <c r="E39" s="102">
        <v>2364</v>
      </c>
    </row>
    <row r="40" spans="1:5" x14ac:dyDescent="0.25">
      <c r="A40" s="97" t="s">
        <v>316</v>
      </c>
      <c r="B40" s="96">
        <v>2762</v>
      </c>
      <c r="C40" s="96">
        <v>2752</v>
      </c>
      <c r="D40" s="102">
        <v>2167</v>
      </c>
      <c r="E40" s="102">
        <v>2202</v>
      </c>
    </row>
    <row r="41" spans="1:5" x14ac:dyDescent="0.25">
      <c r="A41" s="97" t="s">
        <v>317</v>
      </c>
      <c r="B41" s="96">
        <v>2617</v>
      </c>
      <c r="C41" s="96">
        <v>2572</v>
      </c>
      <c r="D41" s="102">
        <v>1938</v>
      </c>
      <c r="E41" s="102">
        <v>2061</v>
      </c>
    </row>
    <row r="42" spans="1:5" x14ac:dyDescent="0.25">
      <c r="A42" s="97" t="s">
        <v>318</v>
      </c>
      <c r="B42" s="96">
        <v>2150</v>
      </c>
      <c r="C42" s="96">
        <v>2413</v>
      </c>
      <c r="D42" s="102">
        <v>1670</v>
      </c>
      <c r="E42" s="102">
        <v>1713</v>
      </c>
    </row>
    <row r="43" spans="1:5" x14ac:dyDescent="0.25">
      <c r="A43" s="97" t="s">
        <v>320</v>
      </c>
      <c r="B43" s="96">
        <v>6382</v>
      </c>
      <c r="C43" s="96">
        <v>6775</v>
      </c>
      <c r="D43" s="102">
        <v>4245</v>
      </c>
      <c r="E43" s="102">
        <v>4688</v>
      </c>
    </row>
    <row r="44" spans="1:5" x14ac:dyDescent="0.25">
      <c r="A44" s="97" t="s">
        <v>249</v>
      </c>
      <c r="B44" s="96">
        <v>5947</v>
      </c>
      <c r="C44" s="96">
        <v>6048</v>
      </c>
      <c r="D44" s="102">
        <v>3575</v>
      </c>
      <c r="E44" s="102">
        <v>3678</v>
      </c>
    </row>
    <row r="45" spans="1:5" ht="13" x14ac:dyDescent="0.3">
      <c r="A45" s="107" t="s">
        <v>13</v>
      </c>
      <c r="B45" s="108">
        <v>114005</v>
      </c>
      <c r="C45" s="109">
        <v>112631</v>
      </c>
      <c r="D45" s="110">
        <v>114005</v>
      </c>
      <c r="E45" s="110">
        <v>112631</v>
      </c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</sheetData>
  <mergeCells count="2">
    <mergeCell ref="B4:C4"/>
    <mergeCell ref="D4:E4"/>
  </mergeCells>
  <phoneticPr fontId="3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G1:BY140"/>
  <sheetViews>
    <sheetView topLeftCell="AF1" zoomScale="106" zoomScaleNormal="106" workbookViewId="0">
      <selection activeCell="CA6" sqref="CA6"/>
    </sheetView>
  </sheetViews>
  <sheetFormatPr baseColWidth="10" defaultRowHeight="12.5" x14ac:dyDescent="0.25"/>
  <cols>
    <col min="1" max="6" width="4.7265625" customWidth="1"/>
    <col min="7" max="8" width="4.7265625" style="227" customWidth="1"/>
    <col min="9" max="76" width="4.7265625" customWidth="1"/>
    <col min="77" max="77" width="4.7265625" style="227" customWidth="1"/>
  </cols>
  <sheetData>
    <row r="1" spans="7:77" ht="20.149999999999999" customHeight="1" x14ac:dyDescent="0.25"/>
    <row r="2" spans="7:77" ht="20.149999999999999" customHeight="1" x14ac:dyDescent="0.25">
      <c r="G2" s="227">
        <f>G4-1</f>
        <v>1898</v>
      </c>
      <c r="H2" s="227">
        <v>68</v>
      </c>
      <c r="I2" s="113"/>
      <c r="J2" s="118"/>
      <c r="K2" s="113"/>
      <c r="L2" s="118"/>
      <c r="M2" s="113"/>
      <c r="N2" s="118"/>
      <c r="O2" s="113"/>
      <c r="P2" s="118"/>
      <c r="Q2" s="113"/>
      <c r="R2" s="118"/>
      <c r="S2" s="113"/>
      <c r="T2" s="118"/>
      <c r="U2" s="113"/>
      <c r="V2" s="118"/>
      <c r="W2" s="113"/>
      <c r="X2" s="118"/>
      <c r="Y2" s="113"/>
      <c r="Z2" s="118"/>
      <c r="AA2" s="113"/>
      <c r="AB2" s="118"/>
      <c r="AC2" s="113"/>
      <c r="AD2" s="118"/>
      <c r="AE2" s="113"/>
      <c r="AF2" s="118"/>
      <c r="AG2" s="113"/>
      <c r="AH2" s="118"/>
      <c r="AI2" s="113"/>
      <c r="AJ2" s="118"/>
      <c r="AK2" s="113"/>
      <c r="AL2" s="118"/>
      <c r="AM2" s="113"/>
      <c r="AN2" s="118"/>
      <c r="AO2" s="113"/>
      <c r="AP2" s="118"/>
      <c r="AQ2" s="113"/>
      <c r="AR2" s="118"/>
      <c r="AS2" s="113"/>
      <c r="AT2" s="118"/>
      <c r="AU2" s="113"/>
      <c r="AV2" s="118"/>
      <c r="AW2" s="113"/>
      <c r="AX2" s="118"/>
      <c r="AY2" s="113"/>
      <c r="AZ2" s="118"/>
      <c r="BA2" s="113"/>
      <c r="BB2" s="118"/>
      <c r="BC2" s="113"/>
      <c r="BD2" s="118"/>
      <c r="BE2" s="113"/>
      <c r="BF2" s="118"/>
      <c r="BG2" s="113"/>
      <c r="BH2" s="118"/>
      <c r="BI2" s="113"/>
      <c r="BJ2" s="118"/>
      <c r="BK2" s="113"/>
      <c r="BL2" s="118"/>
      <c r="BM2" s="113"/>
      <c r="BN2" s="118"/>
      <c r="BO2" s="113"/>
      <c r="BP2" s="118"/>
      <c r="BQ2" s="113"/>
      <c r="BR2" s="118"/>
      <c r="BS2" s="113"/>
      <c r="BT2" s="118"/>
      <c r="BU2" s="113"/>
      <c r="BV2" s="118"/>
      <c r="BW2" s="113"/>
      <c r="BX2" s="118"/>
      <c r="BY2" s="227">
        <v>68</v>
      </c>
    </row>
    <row r="3" spans="7:77" ht="20.149999999999999" customHeight="1" x14ac:dyDescent="0.25">
      <c r="I3" s="117"/>
      <c r="J3" s="116"/>
      <c r="K3" s="117"/>
      <c r="L3" s="116"/>
      <c r="M3" s="117"/>
      <c r="N3" s="116"/>
      <c r="O3" s="117"/>
      <c r="P3" s="116"/>
      <c r="Q3" s="117"/>
      <c r="R3" s="116"/>
      <c r="S3" s="117"/>
      <c r="T3" s="116"/>
      <c r="U3" s="117"/>
      <c r="V3" s="116"/>
      <c r="W3" s="117"/>
      <c r="X3" s="116"/>
      <c r="Y3" s="117"/>
      <c r="Z3" s="116"/>
      <c r="AA3" s="117"/>
      <c r="AB3" s="116"/>
      <c r="AC3" s="117"/>
      <c r="AD3" s="116"/>
      <c r="AE3" s="117"/>
      <c r="AF3" s="116"/>
      <c r="AG3" s="117"/>
      <c r="AH3" s="116"/>
      <c r="AI3" s="117"/>
      <c r="AJ3" s="116"/>
      <c r="AK3" s="117"/>
      <c r="AL3" s="116"/>
      <c r="AM3" s="117"/>
      <c r="AN3" s="116"/>
      <c r="AO3" s="117"/>
      <c r="AP3" s="116"/>
      <c r="AQ3" s="117"/>
      <c r="AR3" s="116"/>
      <c r="AS3" s="117"/>
      <c r="AT3" s="116"/>
      <c r="AU3" s="117"/>
      <c r="AV3" s="116"/>
      <c r="AW3" s="117"/>
      <c r="AX3" s="116"/>
      <c r="AY3" s="117"/>
      <c r="AZ3" s="116"/>
      <c r="BA3" s="117"/>
      <c r="BB3" s="116"/>
      <c r="BC3" s="117"/>
      <c r="BD3" s="116"/>
      <c r="BE3" s="117"/>
      <c r="BF3" s="116"/>
      <c r="BG3" s="117"/>
      <c r="BH3" s="116"/>
      <c r="BI3" s="117"/>
      <c r="BJ3" s="116"/>
      <c r="BK3" s="117"/>
      <c r="BL3" s="116"/>
      <c r="BM3" s="117"/>
      <c r="BN3" s="116"/>
      <c r="BO3" s="117"/>
      <c r="BP3" s="116"/>
      <c r="BQ3" s="117"/>
      <c r="BR3" s="116"/>
      <c r="BS3" s="117"/>
      <c r="BT3" s="116"/>
      <c r="BU3" s="117"/>
      <c r="BV3" s="116"/>
      <c r="BW3" s="117"/>
      <c r="BX3" s="116"/>
    </row>
    <row r="4" spans="7:77" ht="20.149999999999999" customHeight="1" x14ac:dyDescent="0.25">
      <c r="G4" s="227">
        <f>G6-1</f>
        <v>1899</v>
      </c>
      <c r="I4" s="113"/>
      <c r="J4" s="118"/>
      <c r="K4" s="113"/>
      <c r="L4" s="118"/>
      <c r="M4" s="113"/>
      <c r="N4" s="118"/>
      <c r="O4" s="113"/>
      <c r="P4" s="118"/>
      <c r="Q4" s="113"/>
      <c r="R4" s="118"/>
      <c r="S4" s="113"/>
      <c r="T4" s="118"/>
      <c r="U4" s="113"/>
      <c r="V4" s="118"/>
      <c r="W4" s="113"/>
      <c r="X4" s="118"/>
      <c r="Y4" s="113"/>
      <c r="Z4" s="118"/>
      <c r="AA4" s="113"/>
      <c r="AB4" s="118"/>
      <c r="AC4" s="113"/>
      <c r="AD4" s="118"/>
      <c r="AE4" s="113"/>
      <c r="AF4" s="118"/>
      <c r="AG4" s="113"/>
      <c r="AH4" s="118"/>
      <c r="AI4" s="113"/>
      <c r="AJ4" s="118"/>
      <c r="AK4" s="113"/>
      <c r="AL4" s="118"/>
      <c r="AM4" s="113"/>
      <c r="AN4" s="118"/>
      <c r="AO4" s="113"/>
      <c r="AP4" s="118"/>
      <c r="AQ4" s="113"/>
      <c r="AR4" s="118"/>
      <c r="AS4" s="113"/>
      <c r="AT4" s="118"/>
      <c r="AU4" s="113"/>
      <c r="AV4" s="118"/>
      <c r="AW4" s="113"/>
      <c r="AX4" s="118"/>
      <c r="AY4" s="113"/>
      <c r="AZ4" s="118"/>
      <c r="BA4" s="113"/>
      <c r="BB4" s="118"/>
      <c r="BC4" s="113"/>
      <c r="BD4" s="118"/>
      <c r="BE4" s="113"/>
      <c r="BF4" s="118"/>
      <c r="BG4" s="113"/>
      <c r="BH4" s="118"/>
      <c r="BI4" s="113"/>
      <c r="BJ4" s="118"/>
      <c r="BK4" s="113"/>
      <c r="BL4" s="118"/>
      <c r="BM4" s="113"/>
      <c r="BN4" s="118"/>
      <c r="BO4" s="113"/>
      <c r="BP4" s="118"/>
      <c r="BQ4" s="113"/>
      <c r="BR4" s="118"/>
      <c r="BS4" s="113"/>
      <c r="BT4" s="118"/>
      <c r="BU4" s="113"/>
      <c r="BV4" s="118"/>
      <c r="BW4" s="119"/>
      <c r="BX4" s="120"/>
    </row>
    <row r="5" spans="7:77" ht="20.149999999999999" customHeight="1" x14ac:dyDescent="0.25">
      <c r="H5" s="227">
        <v>67</v>
      </c>
      <c r="I5" s="117"/>
      <c r="J5" s="116"/>
      <c r="K5" s="117"/>
      <c r="L5" s="116"/>
      <c r="M5" s="117"/>
      <c r="N5" s="116"/>
      <c r="O5" s="117"/>
      <c r="P5" s="116"/>
      <c r="Q5" s="117"/>
      <c r="R5" s="116"/>
      <c r="S5" s="117"/>
      <c r="T5" s="116"/>
      <c r="U5" s="117"/>
      <c r="V5" s="116"/>
      <c r="W5" s="117"/>
      <c r="X5" s="116"/>
      <c r="Y5" s="117"/>
      <c r="Z5" s="116"/>
      <c r="AA5" s="117"/>
      <c r="AB5" s="116"/>
      <c r="AC5" s="117"/>
      <c r="AD5" s="116"/>
      <c r="AE5" s="117"/>
      <c r="AF5" s="116"/>
      <c r="AG5" s="117"/>
      <c r="AH5" s="116"/>
      <c r="AI5" s="117"/>
      <c r="AJ5" s="116"/>
      <c r="AK5" s="117"/>
      <c r="AL5" s="116"/>
      <c r="AM5" s="117"/>
      <c r="AN5" s="116"/>
      <c r="AO5" s="117"/>
      <c r="AP5" s="116"/>
      <c r="AQ5" s="117"/>
      <c r="AR5" s="116"/>
      <c r="AS5" s="117"/>
      <c r="AT5" s="116"/>
      <c r="AU5" s="117"/>
      <c r="AV5" s="116"/>
      <c r="AW5" s="117"/>
      <c r="AX5" s="116"/>
      <c r="AY5" s="117"/>
      <c r="AZ5" s="116"/>
      <c r="BA5" s="117"/>
      <c r="BB5" s="116"/>
      <c r="BC5" s="117"/>
      <c r="BD5" s="116"/>
      <c r="BE5" s="117"/>
      <c r="BF5" s="116"/>
      <c r="BG5" s="117"/>
      <c r="BH5" s="116"/>
      <c r="BI5" s="117"/>
      <c r="BJ5" s="116"/>
      <c r="BK5" s="117"/>
      <c r="BL5" s="116"/>
      <c r="BM5" s="117"/>
      <c r="BN5" s="116"/>
      <c r="BO5" s="117"/>
      <c r="BP5" s="116"/>
      <c r="BQ5" s="117"/>
      <c r="BR5" s="116"/>
      <c r="BS5" s="117"/>
      <c r="BT5" s="116"/>
      <c r="BU5" s="117"/>
      <c r="BV5" s="116"/>
      <c r="BW5" s="121"/>
      <c r="BX5" s="122"/>
      <c r="BY5" s="227">
        <v>67</v>
      </c>
    </row>
    <row r="6" spans="7:77" ht="20.149999999999999" customHeight="1" x14ac:dyDescent="0.25">
      <c r="G6" s="227">
        <f>G8-1</f>
        <v>1900</v>
      </c>
      <c r="I6" s="113"/>
      <c r="J6" s="118"/>
      <c r="K6" s="113"/>
      <c r="L6" s="118"/>
      <c r="M6" s="113"/>
      <c r="N6" s="118"/>
      <c r="O6" s="113"/>
      <c r="P6" s="118"/>
      <c r="Q6" s="113"/>
      <c r="R6" s="118"/>
      <c r="S6" s="113"/>
      <c r="T6" s="118"/>
      <c r="U6" s="113"/>
      <c r="V6" s="118"/>
      <c r="W6" s="113"/>
      <c r="X6" s="118"/>
      <c r="Y6" s="113"/>
      <c r="Z6" s="118"/>
      <c r="AA6" s="113"/>
      <c r="AB6" s="118"/>
      <c r="AC6" s="113"/>
      <c r="AD6" s="118"/>
      <c r="AE6" s="113"/>
      <c r="AF6" s="118"/>
      <c r="AG6" s="113"/>
      <c r="AH6" s="118"/>
      <c r="AI6" s="113"/>
      <c r="AJ6" s="118"/>
      <c r="AK6" s="113"/>
      <c r="AL6" s="118"/>
      <c r="AM6" s="113"/>
      <c r="AN6" s="118"/>
      <c r="AO6" s="113"/>
      <c r="AP6" s="118"/>
      <c r="AQ6" s="113"/>
      <c r="AR6" s="118"/>
      <c r="AS6" s="113"/>
      <c r="AT6" s="118"/>
      <c r="AU6" s="113"/>
      <c r="AV6" s="118"/>
      <c r="AW6" s="113"/>
      <c r="AX6" s="118"/>
      <c r="AY6" s="113"/>
      <c r="AZ6" s="118"/>
      <c r="BA6" s="113"/>
      <c r="BB6" s="118"/>
      <c r="BC6" s="113"/>
      <c r="BD6" s="118"/>
      <c r="BE6" s="113"/>
      <c r="BF6" s="118"/>
      <c r="BG6" s="113"/>
      <c r="BH6" s="118"/>
      <c r="BI6" s="113"/>
      <c r="BJ6" s="118"/>
      <c r="BK6" s="113"/>
      <c r="BL6" s="118"/>
      <c r="BM6" s="113"/>
      <c r="BN6" s="118"/>
      <c r="BO6" s="113"/>
      <c r="BP6" s="118"/>
      <c r="BQ6" s="113"/>
      <c r="BR6" s="118"/>
      <c r="BS6" s="113"/>
      <c r="BT6" s="118"/>
      <c r="BU6" s="113"/>
      <c r="BV6" s="118"/>
      <c r="BW6" s="119"/>
      <c r="BX6" s="120"/>
    </row>
    <row r="7" spans="7:77" ht="20.149999999999999" customHeight="1" x14ac:dyDescent="0.25">
      <c r="H7" s="227">
        <v>66</v>
      </c>
      <c r="I7" s="117"/>
      <c r="J7" s="116"/>
      <c r="K7" s="117"/>
      <c r="L7" s="116"/>
      <c r="M7" s="117"/>
      <c r="N7" s="116"/>
      <c r="O7" s="117"/>
      <c r="P7" s="116"/>
      <c r="Q7" s="117"/>
      <c r="R7" s="116"/>
      <c r="S7" s="117"/>
      <c r="T7" s="116"/>
      <c r="U7" s="117"/>
      <c r="V7" s="116"/>
      <c r="W7" s="117"/>
      <c r="X7" s="116"/>
      <c r="Y7" s="117"/>
      <c r="Z7" s="116"/>
      <c r="AA7" s="117"/>
      <c r="AB7" s="116"/>
      <c r="AC7" s="117"/>
      <c r="AD7" s="116"/>
      <c r="AE7" s="117"/>
      <c r="AF7" s="116"/>
      <c r="AG7" s="117"/>
      <c r="AH7" s="116"/>
      <c r="AI7" s="117"/>
      <c r="AJ7" s="116"/>
      <c r="AK7" s="117"/>
      <c r="AL7" s="116"/>
      <c r="AM7" s="117"/>
      <c r="AN7" s="116"/>
      <c r="AO7" s="117"/>
      <c r="AP7" s="116"/>
      <c r="AQ7" s="117"/>
      <c r="AR7" s="116"/>
      <c r="AS7" s="117"/>
      <c r="AT7" s="116"/>
      <c r="AU7" s="117"/>
      <c r="AV7" s="116"/>
      <c r="AW7" s="117"/>
      <c r="AX7" s="116"/>
      <c r="AY7" s="117"/>
      <c r="AZ7" s="116"/>
      <c r="BA7" s="117"/>
      <c r="BB7" s="116"/>
      <c r="BC7" s="117"/>
      <c r="BD7" s="116"/>
      <c r="BE7" s="117"/>
      <c r="BF7" s="116"/>
      <c r="BG7" s="117"/>
      <c r="BH7" s="116"/>
      <c r="BI7" s="117"/>
      <c r="BJ7" s="116"/>
      <c r="BK7" s="117"/>
      <c r="BL7" s="116"/>
      <c r="BM7" s="117"/>
      <c r="BN7" s="116"/>
      <c r="BO7" s="117"/>
      <c r="BP7" s="116"/>
      <c r="BQ7" s="117"/>
      <c r="BR7" s="116"/>
      <c r="BS7" s="117"/>
      <c r="BT7" s="116"/>
      <c r="BU7" s="117"/>
      <c r="BV7" s="116"/>
      <c r="BW7" s="121"/>
      <c r="BX7" s="122"/>
      <c r="BY7" s="227">
        <v>66</v>
      </c>
    </row>
    <row r="8" spans="7:77" ht="20.149999999999999" customHeight="1" x14ac:dyDescent="0.25">
      <c r="G8" s="227">
        <f>G10-1</f>
        <v>1901</v>
      </c>
      <c r="I8" s="113"/>
      <c r="J8" s="118"/>
      <c r="K8" s="113"/>
      <c r="L8" s="118"/>
      <c r="M8" s="113"/>
      <c r="N8" s="118"/>
      <c r="O8" s="113"/>
      <c r="P8" s="118"/>
      <c r="Q8" s="113"/>
      <c r="R8" s="118"/>
      <c r="S8" s="113"/>
      <c r="T8" s="118"/>
      <c r="U8" s="113"/>
      <c r="V8" s="118"/>
      <c r="W8" s="113"/>
      <c r="X8" s="118"/>
      <c r="Y8" s="113"/>
      <c r="Z8" s="118"/>
      <c r="AA8" s="113"/>
      <c r="AB8" s="118"/>
      <c r="AC8" s="113"/>
      <c r="AD8" s="118"/>
      <c r="AE8" s="113"/>
      <c r="AF8" s="118"/>
      <c r="AG8" s="113"/>
      <c r="AH8" s="118"/>
      <c r="AI8" s="113"/>
      <c r="AJ8" s="118"/>
      <c r="AK8" s="113"/>
      <c r="AL8" s="118"/>
      <c r="AM8" s="113"/>
      <c r="AN8" s="118"/>
      <c r="AO8" s="113"/>
      <c r="AP8" s="118"/>
      <c r="AQ8" s="113"/>
      <c r="AR8" s="118"/>
      <c r="AS8" s="113"/>
      <c r="AT8" s="118"/>
      <c r="AU8" s="113"/>
      <c r="AV8" s="118"/>
      <c r="AW8" s="113"/>
      <c r="AX8" s="118"/>
      <c r="AY8" s="113"/>
      <c r="AZ8" s="118"/>
      <c r="BA8" s="113"/>
      <c r="BB8" s="118"/>
      <c r="BC8" s="113"/>
      <c r="BD8" s="118"/>
      <c r="BE8" s="113"/>
      <c r="BF8" s="118"/>
      <c r="BG8" s="113"/>
      <c r="BH8" s="118"/>
      <c r="BI8" s="113"/>
      <c r="BJ8" s="118"/>
      <c r="BK8" s="113"/>
      <c r="BL8" s="118"/>
      <c r="BM8" s="113"/>
      <c r="BN8" s="118"/>
      <c r="BO8" s="113"/>
      <c r="BP8" s="118"/>
      <c r="BQ8" s="113"/>
      <c r="BR8" s="118"/>
      <c r="BS8" s="113"/>
      <c r="BT8" s="118"/>
      <c r="BU8" s="113"/>
      <c r="BV8" s="118"/>
      <c r="BW8" s="119"/>
      <c r="BX8" s="120"/>
    </row>
    <row r="9" spans="7:77" ht="20.149999999999999" customHeight="1" x14ac:dyDescent="0.25">
      <c r="H9" s="227">
        <v>65</v>
      </c>
      <c r="I9" s="117"/>
      <c r="J9" s="116"/>
      <c r="K9" s="117"/>
      <c r="L9" s="116"/>
      <c r="M9" s="117"/>
      <c r="N9" s="116"/>
      <c r="O9" s="117"/>
      <c r="P9" s="116"/>
      <c r="Q9" s="117"/>
      <c r="R9" s="116"/>
      <c r="S9" s="117"/>
      <c r="T9" s="116"/>
      <c r="U9" s="117"/>
      <c r="V9" s="116"/>
      <c r="W9" s="117"/>
      <c r="X9" s="116"/>
      <c r="Y9" s="117"/>
      <c r="Z9" s="116"/>
      <c r="AA9" s="117"/>
      <c r="AB9" s="116"/>
      <c r="AC9" s="117"/>
      <c r="AD9" s="116"/>
      <c r="AE9" s="117"/>
      <c r="AF9" s="116"/>
      <c r="AG9" s="117"/>
      <c r="AH9" s="116"/>
      <c r="AI9" s="117"/>
      <c r="AJ9" s="116"/>
      <c r="AK9" s="117"/>
      <c r="AL9" s="116"/>
      <c r="AM9" s="117"/>
      <c r="AN9" s="116"/>
      <c r="AO9" s="117"/>
      <c r="AP9" s="116"/>
      <c r="AQ9" s="117"/>
      <c r="AR9" s="116"/>
      <c r="AS9" s="117"/>
      <c r="AT9" s="116"/>
      <c r="AU9" s="117"/>
      <c r="AV9" s="116"/>
      <c r="AW9" s="117"/>
      <c r="AX9" s="116"/>
      <c r="AY9" s="117"/>
      <c r="AZ9" s="116"/>
      <c r="BA9" s="117"/>
      <c r="BB9" s="116"/>
      <c r="BC9" s="117"/>
      <c r="BD9" s="116"/>
      <c r="BE9" s="117"/>
      <c r="BF9" s="116"/>
      <c r="BG9" s="117"/>
      <c r="BH9" s="116"/>
      <c r="BI9" s="117"/>
      <c r="BJ9" s="116"/>
      <c r="BK9" s="117"/>
      <c r="BL9" s="116"/>
      <c r="BM9" s="117"/>
      <c r="BN9" s="116"/>
      <c r="BO9" s="117"/>
      <c r="BP9" s="116"/>
      <c r="BQ9" s="117"/>
      <c r="BR9" s="116"/>
      <c r="BS9" s="117"/>
      <c r="BT9" s="116"/>
      <c r="BU9" s="117"/>
      <c r="BV9" s="116"/>
      <c r="BW9" s="121"/>
      <c r="BX9" s="122"/>
      <c r="BY9" s="227">
        <v>65</v>
      </c>
    </row>
    <row r="10" spans="7:77" ht="20.149999999999999" customHeight="1" x14ac:dyDescent="0.25">
      <c r="G10" s="227">
        <f>G12-1</f>
        <v>1902</v>
      </c>
      <c r="I10" s="113"/>
      <c r="J10" s="118"/>
      <c r="K10" s="113"/>
      <c r="L10" s="118"/>
      <c r="M10" s="113"/>
      <c r="N10" s="118"/>
      <c r="O10" s="113"/>
      <c r="P10" s="118"/>
      <c r="Q10" s="113"/>
      <c r="R10" s="118"/>
      <c r="S10" s="113"/>
      <c r="T10" s="118"/>
      <c r="U10" s="113"/>
      <c r="V10" s="118"/>
      <c r="W10" s="113"/>
      <c r="X10" s="118"/>
      <c r="Y10" s="113"/>
      <c r="Z10" s="118"/>
      <c r="AA10" s="113"/>
      <c r="AB10" s="118"/>
      <c r="AC10" s="113"/>
      <c r="AD10" s="118"/>
      <c r="AE10" s="113"/>
      <c r="AF10" s="118"/>
      <c r="AG10" s="113"/>
      <c r="AH10" s="118"/>
      <c r="AI10" s="113"/>
      <c r="AJ10" s="118"/>
      <c r="AK10" s="113"/>
      <c r="AL10" s="118"/>
      <c r="AM10" s="113"/>
      <c r="AN10" s="118"/>
      <c r="AO10" s="113"/>
      <c r="AP10" s="118"/>
      <c r="AQ10" s="113"/>
      <c r="AR10" s="118"/>
      <c r="AS10" s="113"/>
      <c r="AT10" s="118"/>
      <c r="AU10" s="113"/>
      <c r="AV10" s="118"/>
      <c r="AW10" s="113"/>
      <c r="AX10" s="118"/>
      <c r="AY10" s="113"/>
      <c r="AZ10" s="118"/>
      <c r="BA10" s="113"/>
      <c r="BB10" s="118"/>
      <c r="BC10" s="113"/>
      <c r="BD10" s="118"/>
      <c r="BE10" s="113"/>
      <c r="BF10" s="118"/>
      <c r="BG10" s="113"/>
      <c r="BH10" s="118"/>
      <c r="BI10" s="113"/>
      <c r="BJ10" s="118"/>
      <c r="BK10" s="113"/>
      <c r="BL10" s="118"/>
      <c r="BM10" s="113"/>
      <c r="BN10" s="118"/>
      <c r="BO10" s="113"/>
      <c r="BP10" s="118"/>
      <c r="BQ10" s="113"/>
      <c r="BR10" s="118"/>
      <c r="BS10" s="113"/>
      <c r="BT10" s="118"/>
      <c r="BU10" s="113"/>
      <c r="BV10" s="118"/>
      <c r="BW10" s="119"/>
      <c r="BX10" s="120"/>
    </row>
    <row r="11" spans="7:77" ht="20.149999999999999" customHeight="1" x14ac:dyDescent="0.25">
      <c r="H11" s="227">
        <v>64</v>
      </c>
      <c r="I11" s="117"/>
      <c r="J11" s="116"/>
      <c r="K11" s="117"/>
      <c r="L11" s="116"/>
      <c r="M11" s="117"/>
      <c r="N11" s="116"/>
      <c r="O11" s="117"/>
      <c r="P11" s="116"/>
      <c r="Q11" s="117"/>
      <c r="R11" s="116"/>
      <c r="S11" s="117"/>
      <c r="T11" s="116"/>
      <c r="U11" s="117"/>
      <c r="V11" s="116"/>
      <c r="W11" s="117"/>
      <c r="X11" s="116"/>
      <c r="Y11" s="117"/>
      <c r="Z11" s="116"/>
      <c r="AA11" s="117"/>
      <c r="AB11" s="116"/>
      <c r="AC11" s="117"/>
      <c r="AD11" s="116"/>
      <c r="AE11" s="117"/>
      <c r="AF11" s="116"/>
      <c r="AG11" s="117"/>
      <c r="AH11" s="116"/>
      <c r="AI11" s="117"/>
      <c r="AJ11" s="116"/>
      <c r="AK11" s="117"/>
      <c r="AL11" s="116"/>
      <c r="AM11" s="117"/>
      <c r="AN11" s="116"/>
      <c r="AO11" s="117"/>
      <c r="AP11" s="116"/>
      <c r="AQ11" s="117"/>
      <c r="AR11" s="116"/>
      <c r="AS11" s="117"/>
      <c r="AT11" s="116"/>
      <c r="AU11" s="117"/>
      <c r="AV11" s="116"/>
      <c r="AW11" s="117"/>
      <c r="AX11" s="116"/>
      <c r="AY11" s="117"/>
      <c r="AZ11" s="116"/>
      <c r="BA11" s="117"/>
      <c r="BB11" s="116"/>
      <c r="BC11" s="117"/>
      <c r="BD11" s="116"/>
      <c r="BE11" s="117"/>
      <c r="BF11" s="116"/>
      <c r="BG11" s="117"/>
      <c r="BH11" s="116"/>
      <c r="BI11" s="117"/>
      <c r="BJ11" s="116"/>
      <c r="BK11" s="117"/>
      <c r="BL11" s="116"/>
      <c r="BM11" s="117"/>
      <c r="BN11" s="116"/>
      <c r="BO11" s="117"/>
      <c r="BP11" s="116"/>
      <c r="BQ11" s="117"/>
      <c r="BR11" s="116"/>
      <c r="BS11" s="117"/>
      <c r="BT11" s="116"/>
      <c r="BU11" s="117"/>
      <c r="BV11" s="116"/>
      <c r="BW11" s="121"/>
      <c r="BX11" s="122"/>
      <c r="BY11" s="227">
        <v>64</v>
      </c>
    </row>
    <row r="12" spans="7:77" ht="20.149999999999999" customHeight="1" x14ac:dyDescent="0.25">
      <c r="G12" s="227">
        <f>G14-1</f>
        <v>1903</v>
      </c>
      <c r="I12" s="113"/>
      <c r="J12" s="118"/>
      <c r="K12" s="113"/>
      <c r="L12" s="118"/>
      <c r="M12" s="113"/>
      <c r="N12" s="118"/>
      <c r="O12" s="113"/>
      <c r="P12" s="118"/>
      <c r="Q12" s="113"/>
      <c r="R12" s="118"/>
      <c r="S12" s="113"/>
      <c r="T12" s="118"/>
      <c r="U12" s="113"/>
      <c r="V12" s="118"/>
      <c r="W12" s="113"/>
      <c r="X12" s="118"/>
      <c r="Y12" s="113"/>
      <c r="Z12" s="118"/>
      <c r="AA12" s="113"/>
      <c r="AB12" s="118"/>
      <c r="AC12" s="113"/>
      <c r="AD12" s="118"/>
      <c r="AE12" s="113"/>
      <c r="AF12" s="118"/>
      <c r="AG12" s="113"/>
      <c r="AH12" s="118"/>
      <c r="AI12" s="113"/>
      <c r="AJ12" s="118"/>
      <c r="AK12" s="113"/>
      <c r="AL12" s="118"/>
      <c r="AM12" s="113"/>
      <c r="AN12" s="118"/>
      <c r="AO12" s="113"/>
      <c r="AP12" s="118"/>
      <c r="AQ12" s="113"/>
      <c r="AR12" s="118"/>
      <c r="AS12" s="113"/>
      <c r="AT12" s="118"/>
      <c r="AU12" s="113"/>
      <c r="AV12" s="118"/>
      <c r="AW12" s="113"/>
      <c r="AX12" s="118"/>
      <c r="AY12" s="113"/>
      <c r="AZ12" s="118"/>
      <c r="BA12" s="113"/>
      <c r="BB12" s="118"/>
      <c r="BC12" s="113"/>
      <c r="BD12" s="118"/>
      <c r="BE12" s="113"/>
      <c r="BF12" s="118"/>
      <c r="BG12" s="113"/>
      <c r="BH12" s="118"/>
      <c r="BI12" s="113"/>
      <c r="BJ12" s="118"/>
      <c r="BK12" s="113"/>
      <c r="BL12" s="118"/>
      <c r="BM12" s="113"/>
      <c r="BN12" s="118"/>
      <c r="BO12" s="113"/>
      <c r="BP12" s="118"/>
      <c r="BQ12" s="113"/>
      <c r="BR12" s="118"/>
      <c r="BS12" s="113"/>
      <c r="BT12" s="118"/>
      <c r="BU12" s="113"/>
      <c r="BV12" s="118"/>
      <c r="BW12" s="119"/>
      <c r="BX12" s="120"/>
    </row>
    <row r="13" spans="7:77" ht="20.149999999999999" customHeight="1" x14ac:dyDescent="0.25">
      <c r="H13" s="227">
        <v>63</v>
      </c>
      <c r="I13" s="117"/>
      <c r="J13" s="116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  <c r="V13" s="116"/>
      <c r="W13" s="117"/>
      <c r="X13" s="116"/>
      <c r="Y13" s="117"/>
      <c r="Z13" s="116"/>
      <c r="AA13" s="117"/>
      <c r="AB13" s="116"/>
      <c r="AC13" s="117"/>
      <c r="AD13" s="116"/>
      <c r="AE13" s="117"/>
      <c r="AF13" s="116"/>
      <c r="AG13" s="117"/>
      <c r="AH13" s="116"/>
      <c r="AI13" s="117"/>
      <c r="AJ13" s="116"/>
      <c r="AK13" s="117"/>
      <c r="AL13" s="116"/>
      <c r="AM13" s="117"/>
      <c r="AN13" s="116"/>
      <c r="AO13" s="117"/>
      <c r="AP13" s="116"/>
      <c r="AQ13" s="117"/>
      <c r="AR13" s="116"/>
      <c r="AS13" s="117"/>
      <c r="AT13" s="116"/>
      <c r="AU13" s="117"/>
      <c r="AV13" s="116"/>
      <c r="AW13" s="117"/>
      <c r="AX13" s="116"/>
      <c r="AY13" s="117"/>
      <c r="AZ13" s="116"/>
      <c r="BA13" s="117"/>
      <c r="BB13" s="116"/>
      <c r="BC13" s="117"/>
      <c r="BD13" s="116"/>
      <c r="BE13" s="117"/>
      <c r="BF13" s="116"/>
      <c r="BG13" s="117"/>
      <c r="BH13" s="116"/>
      <c r="BI13" s="117"/>
      <c r="BJ13" s="116"/>
      <c r="BK13" s="117"/>
      <c r="BL13" s="116"/>
      <c r="BM13" s="117"/>
      <c r="BN13" s="116"/>
      <c r="BO13" s="117"/>
      <c r="BP13" s="116"/>
      <c r="BQ13" s="117"/>
      <c r="BR13" s="116"/>
      <c r="BS13" s="117"/>
      <c r="BT13" s="116"/>
      <c r="BU13" s="117"/>
      <c r="BV13" s="116"/>
      <c r="BW13" s="121"/>
      <c r="BX13" s="122"/>
      <c r="BY13" s="227">
        <v>63</v>
      </c>
    </row>
    <row r="14" spans="7:77" ht="20.149999999999999" customHeight="1" x14ac:dyDescent="0.25">
      <c r="G14" s="227">
        <f>G16-1</f>
        <v>1904</v>
      </c>
      <c r="I14" s="113"/>
      <c r="J14" s="118"/>
      <c r="K14" s="113"/>
      <c r="L14" s="118"/>
      <c r="M14" s="113"/>
      <c r="N14" s="118"/>
      <c r="O14" s="113"/>
      <c r="P14" s="118"/>
      <c r="Q14" s="113"/>
      <c r="R14" s="118"/>
      <c r="S14" s="113"/>
      <c r="T14" s="118"/>
      <c r="U14" s="113"/>
      <c r="V14" s="118"/>
      <c r="W14" s="113"/>
      <c r="X14" s="118"/>
      <c r="Y14" s="113"/>
      <c r="Z14" s="118"/>
      <c r="AA14" s="113"/>
      <c r="AB14" s="118"/>
      <c r="AC14" s="113"/>
      <c r="AD14" s="118"/>
      <c r="AE14" s="113"/>
      <c r="AF14" s="118"/>
      <c r="AG14" s="113"/>
      <c r="AH14" s="118"/>
      <c r="AI14" s="113"/>
      <c r="AJ14" s="118"/>
      <c r="AK14" s="113"/>
      <c r="AL14" s="118"/>
      <c r="AM14" s="113"/>
      <c r="AN14" s="118"/>
      <c r="AO14" s="113"/>
      <c r="AP14" s="118"/>
      <c r="AQ14" s="113"/>
      <c r="AR14" s="118"/>
      <c r="AS14" s="113"/>
      <c r="AT14" s="118"/>
      <c r="AU14" s="113"/>
      <c r="AV14" s="118"/>
      <c r="AW14" s="113"/>
      <c r="AX14" s="118"/>
      <c r="AY14" s="113"/>
      <c r="AZ14" s="118"/>
      <c r="BA14" s="113"/>
      <c r="BB14" s="118"/>
      <c r="BC14" s="113"/>
      <c r="BD14" s="118"/>
      <c r="BE14" s="113"/>
      <c r="BF14" s="118"/>
      <c r="BG14" s="113"/>
      <c r="BH14" s="118"/>
      <c r="BI14" s="113"/>
      <c r="BJ14" s="118"/>
      <c r="BK14" s="113"/>
      <c r="BL14" s="118"/>
      <c r="BM14" s="113"/>
      <c r="BN14" s="118"/>
      <c r="BO14" s="113"/>
      <c r="BP14" s="118"/>
      <c r="BQ14" s="113"/>
      <c r="BR14" s="118"/>
      <c r="BS14" s="113"/>
      <c r="BT14" s="118"/>
      <c r="BU14" s="113"/>
      <c r="BV14" s="118"/>
      <c r="BW14" s="119"/>
      <c r="BX14" s="120"/>
    </row>
    <row r="15" spans="7:77" ht="20.149999999999999" customHeight="1" x14ac:dyDescent="0.25">
      <c r="H15" s="227">
        <v>62</v>
      </c>
      <c r="I15" s="117"/>
      <c r="J15" s="116"/>
      <c r="K15" s="117"/>
      <c r="L15" s="116"/>
      <c r="M15" s="117"/>
      <c r="N15" s="116"/>
      <c r="O15" s="117"/>
      <c r="P15" s="116"/>
      <c r="Q15" s="117"/>
      <c r="R15" s="116"/>
      <c r="S15" s="117"/>
      <c r="T15" s="116"/>
      <c r="U15" s="117"/>
      <c r="V15" s="116"/>
      <c r="W15" s="117"/>
      <c r="X15" s="116"/>
      <c r="Y15" s="117"/>
      <c r="Z15" s="116"/>
      <c r="AA15" s="117"/>
      <c r="AB15" s="116"/>
      <c r="AC15" s="117"/>
      <c r="AD15" s="116"/>
      <c r="AE15" s="117"/>
      <c r="AF15" s="116"/>
      <c r="AG15" s="117"/>
      <c r="AH15" s="116"/>
      <c r="AI15" s="117"/>
      <c r="AJ15" s="116"/>
      <c r="AK15" s="117"/>
      <c r="AL15" s="116"/>
      <c r="AM15" s="117"/>
      <c r="AN15" s="116"/>
      <c r="AO15" s="117"/>
      <c r="AP15" s="116"/>
      <c r="AQ15" s="117"/>
      <c r="AR15" s="116"/>
      <c r="AS15" s="117"/>
      <c r="AT15" s="116"/>
      <c r="AU15" s="117"/>
      <c r="AV15" s="116"/>
      <c r="AW15" s="117"/>
      <c r="AX15" s="116"/>
      <c r="AY15" s="117"/>
      <c r="AZ15" s="116"/>
      <c r="BA15" s="117"/>
      <c r="BB15" s="116"/>
      <c r="BC15" s="117"/>
      <c r="BD15" s="116"/>
      <c r="BE15" s="117"/>
      <c r="BF15" s="116"/>
      <c r="BG15" s="117"/>
      <c r="BH15" s="116"/>
      <c r="BI15" s="117"/>
      <c r="BJ15" s="116"/>
      <c r="BK15" s="117"/>
      <c r="BL15" s="116"/>
      <c r="BM15" s="117"/>
      <c r="BN15" s="116"/>
      <c r="BO15" s="117"/>
      <c r="BP15" s="116"/>
      <c r="BQ15" s="117"/>
      <c r="BR15" s="116"/>
      <c r="BS15" s="117"/>
      <c r="BT15" s="116"/>
      <c r="BU15" s="117"/>
      <c r="BV15" s="116"/>
      <c r="BW15" s="121"/>
      <c r="BX15" s="122"/>
      <c r="BY15" s="227">
        <v>62</v>
      </c>
    </row>
    <row r="16" spans="7:77" ht="20.149999999999999" customHeight="1" x14ac:dyDescent="0.25">
      <c r="G16" s="227">
        <f>G18-1</f>
        <v>1905</v>
      </c>
      <c r="I16" s="113"/>
      <c r="J16" s="118"/>
      <c r="K16" s="113"/>
      <c r="L16" s="118"/>
      <c r="M16" s="113"/>
      <c r="N16" s="118"/>
      <c r="O16" s="113"/>
      <c r="P16" s="118"/>
      <c r="Q16" s="113"/>
      <c r="R16" s="118"/>
      <c r="S16" s="113"/>
      <c r="T16" s="118"/>
      <c r="U16" s="113"/>
      <c r="V16" s="118"/>
      <c r="W16" s="113"/>
      <c r="X16" s="118"/>
      <c r="Y16" s="113"/>
      <c r="Z16" s="118"/>
      <c r="AA16" s="113"/>
      <c r="AB16" s="118"/>
      <c r="AC16" s="113"/>
      <c r="AD16" s="118"/>
      <c r="AE16" s="113"/>
      <c r="AF16" s="118"/>
      <c r="AG16" s="113"/>
      <c r="AH16" s="118"/>
      <c r="AI16" s="113"/>
      <c r="AJ16" s="118"/>
      <c r="AK16" s="113"/>
      <c r="AL16" s="118"/>
      <c r="AM16" s="113"/>
      <c r="AN16" s="118"/>
      <c r="AO16" s="113"/>
      <c r="AP16" s="118"/>
      <c r="AQ16" s="113"/>
      <c r="AR16" s="118"/>
      <c r="AS16" s="113"/>
      <c r="AT16" s="118"/>
      <c r="AU16" s="113"/>
      <c r="AV16" s="118"/>
      <c r="AW16" s="113"/>
      <c r="AX16" s="118"/>
      <c r="AY16" s="113"/>
      <c r="AZ16" s="118"/>
      <c r="BA16" s="113"/>
      <c r="BB16" s="118"/>
      <c r="BC16" s="113"/>
      <c r="BD16" s="118"/>
      <c r="BE16" s="113"/>
      <c r="BF16" s="118"/>
      <c r="BG16" s="113"/>
      <c r="BH16" s="118"/>
      <c r="BI16" s="113"/>
      <c r="BJ16" s="118"/>
      <c r="BK16" s="113"/>
      <c r="BL16" s="118"/>
      <c r="BM16" s="113"/>
      <c r="BN16" s="118"/>
      <c r="BO16" s="113"/>
      <c r="BP16" s="118"/>
      <c r="BQ16" s="113"/>
      <c r="BR16" s="118"/>
      <c r="BS16" s="113"/>
      <c r="BT16" s="118"/>
      <c r="BU16" s="113"/>
      <c r="BV16" s="118"/>
      <c r="BW16" s="119"/>
      <c r="BX16" s="120"/>
    </row>
    <row r="17" spans="7:77" ht="20.149999999999999" customHeight="1" x14ac:dyDescent="0.25">
      <c r="H17" s="227">
        <v>61</v>
      </c>
      <c r="I17" s="117"/>
      <c r="J17" s="116"/>
      <c r="K17" s="117"/>
      <c r="L17" s="116"/>
      <c r="M17" s="117"/>
      <c r="N17" s="116"/>
      <c r="O17" s="117"/>
      <c r="P17" s="116"/>
      <c r="Q17" s="117"/>
      <c r="R17" s="116"/>
      <c r="S17" s="117"/>
      <c r="T17" s="116"/>
      <c r="U17" s="117"/>
      <c r="V17" s="116"/>
      <c r="W17" s="117"/>
      <c r="X17" s="116"/>
      <c r="Y17" s="117"/>
      <c r="Z17" s="116"/>
      <c r="AA17" s="117"/>
      <c r="AB17" s="116"/>
      <c r="AC17" s="117"/>
      <c r="AD17" s="116"/>
      <c r="AE17" s="117"/>
      <c r="AF17" s="116"/>
      <c r="AG17" s="117"/>
      <c r="AH17" s="116"/>
      <c r="AI17" s="117"/>
      <c r="AJ17" s="116"/>
      <c r="AK17" s="117"/>
      <c r="AL17" s="116"/>
      <c r="AM17" s="117"/>
      <c r="AN17" s="116"/>
      <c r="AO17" s="117"/>
      <c r="AP17" s="116"/>
      <c r="AQ17" s="117"/>
      <c r="AR17" s="116"/>
      <c r="AS17" s="117"/>
      <c r="AT17" s="116"/>
      <c r="AU17" s="117"/>
      <c r="AV17" s="116"/>
      <c r="AW17" s="117"/>
      <c r="AX17" s="116"/>
      <c r="AY17" s="117"/>
      <c r="AZ17" s="116"/>
      <c r="BA17" s="117"/>
      <c r="BB17" s="116"/>
      <c r="BC17" s="117"/>
      <c r="BD17" s="116"/>
      <c r="BE17" s="117"/>
      <c r="BF17" s="116"/>
      <c r="BG17" s="117"/>
      <c r="BH17" s="116"/>
      <c r="BI17" s="117"/>
      <c r="BJ17" s="116"/>
      <c r="BK17" s="117"/>
      <c r="BL17" s="116"/>
      <c r="BM17" s="117"/>
      <c r="BN17" s="116"/>
      <c r="BO17" s="117"/>
      <c r="BP17" s="116"/>
      <c r="BQ17" s="117"/>
      <c r="BR17" s="116"/>
      <c r="BS17" s="117"/>
      <c r="BT17" s="116"/>
      <c r="BU17" s="117"/>
      <c r="BV17" s="116"/>
      <c r="BW17" s="121"/>
      <c r="BX17" s="122"/>
      <c r="BY17" s="227">
        <v>61</v>
      </c>
    </row>
    <row r="18" spans="7:77" ht="20.149999999999999" customHeight="1" x14ac:dyDescent="0.25">
      <c r="G18" s="227">
        <f>G20-1</f>
        <v>1906</v>
      </c>
      <c r="I18" s="113"/>
      <c r="J18" s="118"/>
      <c r="K18" s="113"/>
      <c r="L18" s="118"/>
      <c r="M18" s="113"/>
      <c r="N18" s="118"/>
      <c r="O18" s="113"/>
      <c r="P18" s="118"/>
      <c r="Q18" s="113"/>
      <c r="R18" s="118"/>
      <c r="S18" s="113"/>
      <c r="T18" s="118"/>
      <c r="U18" s="113"/>
      <c r="V18" s="118"/>
      <c r="W18" s="113"/>
      <c r="X18" s="118"/>
      <c r="Y18" s="113"/>
      <c r="Z18" s="118"/>
      <c r="AA18" s="113"/>
      <c r="AB18" s="118"/>
      <c r="AC18" s="113"/>
      <c r="AD18" s="118"/>
      <c r="AE18" s="113"/>
      <c r="AF18" s="118"/>
      <c r="AG18" s="113"/>
      <c r="AH18" s="118"/>
      <c r="AI18" s="113"/>
      <c r="AJ18" s="118"/>
      <c r="AK18" s="113"/>
      <c r="AL18" s="118"/>
      <c r="AM18" s="113"/>
      <c r="AN18" s="118"/>
      <c r="AO18" s="113"/>
      <c r="AP18" s="118"/>
      <c r="AQ18" s="113"/>
      <c r="AR18" s="118"/>
      <c r="AS18" s="113"/>
      <c r="AT18" s="118"/>
      <c r="AU18" s="113"/>
      <c r="AV18" s="118"/>
      <c r="AW18" s="113"/>
      <c r="AX18" s="118"/>
      <c r="AY18" s="113"/>
      <c r="AZ18" s="118"/>
      <c r="BA18" s="113"/>
      <c r="BB18" s="118"/>
      <c r="BC18" s="113"/>
      <c r="BD18" s="118"/>
      <c r="BE18" s="113"/>
      <c r="BF18" s="118"/>
      <c r="BG18" s="113"/>
      <c r="BH18" s="118"/>
      <c r="BI18" s="113"/>
      <c r="BJ18" s="118"/>
      <c r="BK18" s="113"/>
      <c r="BL18" s="118"/>
      <c r="BM18" s="113"/>
      <c r="BN18" s="118"/>
      <c r="BO18" s="113"/>
      <c r="BP18" s="118"/>
      <c r="BQ18" s="113"/>
      <c r="BR18" s="118"/>
      <c r="BS18" s="113"/>
      <c r="BT18" s="118"/>
      <c r="BU18" s="113"/>
      <c r="BV18" s="118"/>
      <c r="BW18" s="113"/>
      <c r="BX18" s="118"/>
    </row>
    <row r="19" spans="7:77" ht="20.149999999999999" customHeight="1" x14ac:dyDescent="0.25">
      <c r="H19" s="227">
        <v>60</v>
      </c>
      <c r="I19" s="117"/>
      <c r="J19" s="116"/>
      <c r="K19" s="117"/>
      <c r="L19" s="116"/>
      <c r="M19" s="117"/>
      <c r="N19" s="116"/>
      <c r="O19" s="117"/>
      <c r="P19" s="116"/>
      <c r="Q19" s="117"/>
      <c r="R19" s="116"/>
      <c r="S19" s="117"/>
      <c r="T19" s="116"/>
      <c r="U19" s="117"/>
      <c r="V19" s="116"/>
      <c r="W19" s="117"/>
      <c r="X19" s="116"/>
      <c r="Y19" s="117"/>
      <c r="Z19" s="116"/>
      <c r="AA19" s="117"/>
      <c r="AB19" s="116"/>
      <c r="AC19" s="117"/>
      <c r="AD19" s="116"/>
      <c r="AE19" s="117"/>
      <c r="AF19" s="116"/>
      <c r="AG19" s="117"/>
      <c r="AH19" s="116"/>
      <c r="AI19" s="117"/>
      <c r="AJ19" s="116"/>
      <c r="AK19" s="117"/>
      <c r="AL19" s="116"/>
      <c r="AM19" s="117"/>
      <c r="AN19" s="116"/>
      <c r="AO19" s="117"/>
      <c r="AP19" s="116"/>
      <c r="AQ19" s="117"/>
      <c r="AR19" s="116"/>
      <c r="AS19" s="117"/>
      <c r="AT19" s="116"/>
      <c r="AU19" s="117"/>
      <c r="AV19" s="116"/>
      <c r="AW19" s="117"/>
      <c r="AX19" s="116"/>
      <c r="AY19" s="117"/>
      <c r="AZ19" s="116"/>
      <c r="BA19" s="117"/>
      <c r="BB19" s="116"/>
      <c r="BC19" s="117"/>
      <c r="BD19" s="116"/>
      <c r="BE19" s="117"/>
      <c r="BF19" s="116"/>
      <c r="BG19" s="117"/>
      <c r="BH19" s="116"/>
      <c r="BI19" s="117"/>
      <c r="BJ19" s="116"/>
      <c r="BK19" s="117"/>
      <c r="BL19" s="116"/>
      <c r="BM19" s="117"/>
      <c r="BN19" s="116"/>
      <c r="BO19" s="117"/>
      <c r="BP19" s="116"/>
      <c r="BQ19" s="117"/>
      <c r="BR19" s="116"/>
      <c r="BS19" s="117"/>
      <c r="BT19" s="116"/>
      <c r="BU19" s="117"/>
      <c r="BV19" s="116"/>
      <c r="BW19" s="117"/>
      <c r="BX19" s="116"/>
      <c r="BY19" s="227">
        <v>60</v>
      </c>
    </row>
    <row r="20" spans="7:77" ht="20.149999999999999" customHeight="1" x14ac:dyDescent="0.25">
      <c r="G20" s="227">
        <f>G22-1</f>
        <v>1907</v>
      </c>
      <c r="I20" s="113"/>
      <c r="J20" s="118"/>
      <c r="K20" s="113"/>
      <c r="L20" s="118"/>
      <c r="M20" s="113"/>
      <c r="N20" s="118"/>
      <c r="O20" s="113"/>
      <c r="P20" s="118"/>
      <c r="Q20" s="113"/>
      <c r="R20" s="118"/>
      <c r="S20" s="113"/>
      <c r="T20" s="118"/>
      <c r="U20" s="113"/>
      <c r="V20" s="118"/>
      <c r="W20" s="113"/>
      <c r="X20" s="118"/>
      <c r="Y20" s="113"/>
      <c r="Z20" s="118"/>
      <c r="AA20" s="113"/>
      <c r="AB20" s="118"/>
      <c r="AC20" s="113"/>
      <c r="AD20" s="118"/>
      <c r="AE20" s="113"/>
      <c r="AF20" s="118"/>
      <c r="AG20" s="113"/>
      <c r="AH20" s="118"/>
      <c r="AI20" s="113"/>
      <c r="AJ20" s="118"/>
      <c r="AK20" s="113"/>
      <c r="AL20" s="118"/>
      <c r="AM20" s="113"/>
      <c r="AN20" s="118"/>
      <c r="AO20" s="113"/>
      <c r="AP20" s="118"/>
      <c r="AQ20" s="113"/>
      <c r="AR20" s="118"/>
      <c r="AS20" s="113"/>
      <c r="AT20" s="118"/>
      <c r="AU20" s="113"/>
      <c r="AV20" s="118"/>
      <c r="AW20" s="113"/>
      <c r="AX20" s="118"/>
      <c r="AY20" s="113"/>
      <c r="AZ20" s="118"/>
      <c r="BA20" s="113"/>
      <c r="BB20" s="118"/>
      <c r="BC20" s="113"/>
      <c r="BD20" s="118"/>
      <c r="BE20" s="113"/>
      <c r="BF20" s="118"/>
      <c r="BG20" s="113"/>
      <c r="BH20" s="118"/>
      <c r="BI20" s="113"/>
      <c r="BJ20" s="118"/>
      <c r="BK20" s="113"/>
      <c r="BL20" s="118"/>
      <c r="BM20" s="113"/>
      <c r="BN20" s="118"/>
      <c r="BO20" s="113"/>
      <c r="BP20" s="118"/>
      <c r="BQ20" s="113"/>
      <c r="BR20" s="118"/>
      <c r="BS20" s="113"/>
      <c r="BT20" s="118"/>
      <c r="BU20" s="113"/>
      <c r="BV20" s="118"/>
      <c r="BW20" s="113"/>
      <c r="BX20" s="118"/>
    </row>
    <row r="21" spans="7:77" ht="20.149999999999999" customHeight="1" x14ac:dyDescent="0.25">
      <c r="H21" s="227">
        <f>H19-1</f>
        <v>59</v>
      </c>
      <c r="I21" s="117"/>
      <c r="J21" s="116"/>
      <c r="K21" s="117"/>
      <c r="L21" s="116"/>
      <c r="M21" s="117"/>
      <c r="N21" s="116"/>
      <c r="O21" s="117"/>
      <c r="P21" s="116"/>
      <c r="Q21" s="117"/>
      <c r="R21" s="116"/>
      <c r="S21" s="117"/>
      <c r="T21" s="116"/>
      <c r="U21" s="117"/>
      <c r="V21" s="116"/>
      <c r="W21" s="117"/>
      <c r="X21" s="116"/>
      <c r="Y21" s="117"/>
      <c r="Z21" s="116"/>
      <c r="AA21" s="117"/>
      <c r="AB21" s="116"/>
      <c r="AC21" s="117"/>
      <c r="AD21" s="116"/>
      <c r="AE21" s="117"/>
      <c r="AF21" s="116"/>
      <c r="AG21" s="117"/>
      <c r="AH21" s="116"/>
      <c r="AI21" s="117"/>
      <c r="AJ21" s="116"/>
      <c r="AK21" s="117"/>
      <c r="AL21" s="116"/>
      <c r="AM21" s="117"/>
      <c r="AN21" s="116"/>
      <c r="AO21" s="117"/>
      <c r="AP21" s="116"/>
      <c r="AQ21" s="117"/>
      <c r="AR21" s="116"/>
      <c r="AS21" s="117"/>
      <c r="AT21" s="116"/>
      <c r="AU21" s="117"/>
      <c r="AV21" s="116"/>
      <c r="AW21" s="117"/>
      <c r="AX21" s="116"/>
      <c r="AY21" s="117"/>
      <c r="AZ21" s="116"/>
      <c r="BA21" s="117"/>
      <c r="BB21" s="116"/>
      <c r="BC21" s="117"/>
      <c r="BD21" s="116"/>
      <c r="BE21" s="117"/>
      <c r="BF21" s="116"/>
      <c r="BG21" s="117"/>
      <c r="BH21" s="116"/>
      <c r="BI21" s="117"/>
      <c r="BJ21" s="116"/>
      <c r="BK21" s="117"/>
      <c r="BL21" s="116"/>
      <c r="BM21" s="117"/>
      <c r="BN21" s="116"/>
      <c r="BO21" s="117"/>
      <c r="BP21" s="116"/>
      <c r="BQ21" s="117"/>
      <c r="BR21" s="116"/>
      <c r="BS21" s="117"/>
      <c r="BT21" s="116"/>
      <c r="BU21" s="117"/>
      <c r="BV21" s="116"/>
      <c r="BW21" s="117"/>
      <c r="BX21" s="116"/>
      <c r="BY21" s="227">
        <f>BY19-1</f>
        <v>59</v>
      </c>
    </row>
    <row r="22" spans="7:77" ht="20.149999999999999" customHeight="1" x14ac:dyDescent="0.25">
      <c r="G22" s="227">
        <f>G24-1</f>
        <v>1908</v>
      </c>
      <c r="I22" s="113"/>
      <c r="J22" s="118"/>
      <c r="K22" s="113"/>
      <c r="L22" s="118"/>
      <c r="M22" s="113"/>
      <c r="N22" s="118"/>
      <c r="O22" s="113"/>
      <c r="P22" s="118"/>
      <c r="Q22" s="113"/>
      <c r="R22" s="118"/>
      <c r="S22" s="113"/>
      <c r="T22" s="118"/>
      <c r="U22" s="113"/>
      <c r="V22" s="118"/>
      <c r="W22" s="113"/>
      <c r="X22" s="118"/>
      <c r="Y22" s="113"/>
      <c r="Z22" s="118"/>
      <c r="AA22" s="113"/>
      <c r="AB22" s="118"/>
      <c r="AC22" s="113"/>
      <c r="AD22" s="118"/>
      <c r="AE22" s="113"/>
      <c r="AF22" s="118"/>
      <c r="AG22" s="113"/>
      <c r="AH22" s="118"/>
      <c r="AI22" s="113"/>
      <c r="AJ22" s="118"/>
      <c r="AK22" s="113"/>
      <c r="AL22" s="118"/>
      <c r="AM22" s="113"/>
      <c r="AN22" s="118"/>
      <c r="AO22" s="113"/>
      <c r="AP22" s="118"/>
      <c r="AQ22" s="113"/>
      <c r="AR22" s="118"/>
      <c r="AS22" s="113"/>
      <c r="AT22" s="118"/>
      <c r="AU22" s="113"/>
      <c r="AV22" s="118"/>
      <c r="AW22" s="113"/>
      <c r="AX22" s="118"/>
      <c r="AY22" s="113"/>
      <c r="AZ22" s="118"/>
      <c r="BA22" s="113"/>
      <c r="BB22" s="118"/>
      <c r="BC22" s="113"/>
      <c r="BD22" s="118"/>
      <c r="BE22" s="113"/>
      <c r="BF22" s="118"/>
      <c r="BG22" s="113"/>
      <c r="BH22" s="118"/>
      <c r="BI22" s="113"/>
      <c r="BJ22" s="118"/>
      <c r="BK22" s="113"/>
      <c r="BL22" s="118"/>
      <c r="BM22" s="113"/>
      <c r="BN22" s="118"/>
      <c r="BO22" s="113"/>
      <c r="BP22" s="118"/>
      <c r="BQ22" s="113"/>
      <c r="BR22" s="118"/>
      <c r="BS22" s="113"/>
      <c r="BT22" s="118"/>
      <c r="BU22" s="113"/>
      <c r="BV22" s="118"/>
      <c r="BW22" s="113"/>
      <c r="BX22" s="118"/>
    </row>
    <row r="23" spans="7:77" ht="20.149999999999999" customHeight="1" x14ac:dyDescent="0.25">
      <c r="H23" s="227">
        <f>H21-1</f>
        <v>58</v>
      </c>
      <c r="I23" s="117"/>
      <c r="J23" s="116"/>
      <c r="K23" s="117"/>
      <c r="L23" s="116"/>
      <c r="M23" s="117"/>
      <c r="N23" s="116"/>
      <c r="O23" s="117"/>
      <c r="P23" s="116"/>
      <c r="Q23" s="117"/>
      <c r="R23" s="116"/>
      <c r="S23" s="117"/>
      <c r="T23" s="116"/>
      <c r="U23" s="117"/>
      <c r="V23" s="116"/>
      <c r="W23" s="117"/>
      <c r="X23" s="116"/>
      <c r="Y23" s="117"/>
      <c r="Z23" s="116"/>
      <c r="AA23" s="117"/>
      <c r="AB23" s="116"/>
      <c r="AC23" s="117"/>
      <c r="AD23" s="116"/>
      <c r="AE23" s="117"/>
      <c r="AF23" s="116"/>
      <c r="AG23" s="117"/>
      <c r="AH23" s="116"/>
      <c r="AI23" s="117"/>
      <c r="AJ23" s="116"/>
      <c r="AK23" s="117"/>
      <c r="AL23" s="116"/>
      <c r="AM23" s="117"/>
      <c r="AN23" s="116"/>
      <c r="AO23" s="117"/>
      <c r="AP23" s="116"/>
      <c r="AQ23" s="117"/>
      <c r="AR23" s="116"/>
      <c r="AS23" s="117"/>
      <c r="AT23" s="116"/>
      <c r="AU23" s="117"/>
      <c r="AV23" s="116"/>
      <c r="AW23" s="117"/>
      <c r="AX23" s="116"/>
      <c r="AY23" s="117"/>
      <c r="AZ23" s="116"/>
      <c r="BA23" s="117"/>
      <c r="BB23" s="116"/>
      <c r="BC23" s="117"/>
      <c r="BD23" s="116"/>
      <c r="BE23" s="117"/>
      <c r="BF23" s="116"/>
      <c r="BG23" s="117"/>
      <c r="BH23" s="116"/>
      <c r="BI23" s="117"/>
      <c r="BJ23" s="116"/>
      <c r="BK23" s="117"/>
      <c r="BL23" s="116"/>
      <c r="BM23" s="117"/>
      <c r="BN23" s="116"/>
      <c r="BO23" s="117"/>
      <c r="BP23" s="116"/>
      <c r="BQ23" s="117"/>
      <c r="BR23" s="116"/>
      <c r="BS23" s="117"/>
      <c r="BT23" s="116"/>
      <c r="BU23" s="117"/>
      <c r="BV23" s="116"/>
      <c r="BW23" s="117"/>
      <c r="BX23" s="116"/>
      <c r="BY23" s="227">
        <f>BY21-1</f>
        <v>58</v>
      </c>
    </row>
    <row r="24" spans="7:77" ht="20.149999999999999" customHeight="1" x14ac:dyDescent="0.25">
      <c r="G24" s="227">
        <f>G26-1</f>
        <v>1909</v>
      </c>
      <c r="I24" s="113"/>
      <c r="J24" s="118"/>
      <c r="K24" s="113"/>
      <c r="L24" s="118"/>
      <c r="M24" s="113"/>
      <c r="N24" s="118"/>
      <c r="O24" s="113"/>
      <c r="P24" s="118"/>
      <c r="Q24" s="113"/>
      <c r="R24" s="118"/>
      <c r="S24" s="113"/>
      <c r="T24" s="118"/>
      <c r="U24" s="113"/>
      <c r="V24" s="118"/>
      <c r="W24" s="113"/>
      <c r="X24" s="118"/>
      <c r="Y24" s="113"/>
      <c r="Z24" s="118"/>
      <c r="AA24" s="113"/>
      <c r="AB24" s="118"/>
      <c r="AC24" s="113"/>
      <c r="AD24" s="118"/>
      <c r="AE24" s="113"/>
      <c r="AF24" s="118"/>
      <c r="AG24" s="113"/>
      <c r="AH24" s="118"/>
      <c r="AI24" s="113"/>
      <c r="AJ24" s="118"/>
      <c r="AK24" s="113"/>
      <c r="AL24" s="118"/>
      <c r="AM24" s="113"/>
      <c r="AN24" s="118"/>
      <c r="AO24" s="113"/>
      <c r="AP24" s="118"/>
      <c r="AQ24" s="113"/>
      <c r="AR24" s="118"/>
      <c r="AS24" s="113"/>
      <c r="AT24" s="118"/>
      <c r="AU24" s="113"/>
      <c r="AV24" s="118"/>
      <c r="AW24" s="113"/>
      <c r="AX24" s="118"/>
      <c r="AY24" s="113"/>
      <c r="AZ24" s="118"/>
      <c r="BA24" s="113"/>
      <c r="BB24" s="118"/>
      <c r="BC24" s="113"/>
      <c r="BD24" s="118"/>
      <c r="BE24" s="113"/>
      <c r="BF24" s="118"/>
      <c r="BG24" s="113"/>
      <c r="BH24" s="118"/>
      <c r="BI24" s="113"/>
      <c r="BJ24" s="118"/>
      <c r="BK24" s="113"/>
      <c r="BL24" s="118"/>
      <c r="BM24" s="113"/>
      <c r="BN24" s="118"/>
      <c r="BO24" s="113"/>
      <c r="BP24" s="118"/>
      <c r="BQ24" s="113"/>
      <c r="BR24" s="118"/>
      <c r="BS24" s="113"/>
      <c r="BT24" s="118"/>
      <c r="BU24" s="113"/>
      <c r="BV24" s="118"/>
      <c r="BW24" s="113"/>
      <c r="BX24" s="118"/>
    </row>
    <row r="25" spans="7:77" ht="20.149999999999999" customHeight="1" x14ac:dyDescent="0.25">
      <c r="H25" s="227">
        <f>H23-1</f>
        <v>57</v>
      </c>
      <c r="I25" s="117"/>
      <c r="J25" s="116"/>
      <c r="K25" s="117"/>
      <c r="L25" s="116"/>
      <c r="M25" s="117"/>
      <c r="N25" s="116"/>
      <c r="O25" s="117"/>
      <c r="P25" s="116"/>
      <c r="Q25" s="117"/>
      <c r="R25" s="116"/>
      <c r="S25" s="117"/>
      <c r="T25" s="116"/>
      <c r="U25" s="117"/>
      <c r="V25" s="116"/>
      <c r="W25" s="117"/>
      <c r="X25" s="116"/>
      <c r="Y25" s="117"/>
      <c r="Z25" s="116"/>
      <c r="AA25" s="117"/>
      <c r="AB25" s="116"/>
      <c r="AC25" s="117"/>
      <c r="AD25" s="116"/>
      <c r="AE25" s="117"/>
      <c r="AF25" s="116"/>
      <c r="AG25" s="117"/>
      <c r="AH25" s="116"/>
      <c r="AI25" s="117"/>
      <c r="AJ25" s="116"/>
      <c r="AK25" s="117"/>
      <c r="AL25" s="116"/>
      <c r="AM25" s="117"/>
      <c r="AN25" s="116"/>
      <c r="AO25" s="117"/>
      <c r="AP25" s="116"/>
      <c r="AQ25" s="117"/>
      <c r="AR25" s="116"/>
      <c r="AS25" s="117"/>
      <c r="AT25" s="116"/>
      <c r="AU25" s="117"/>
      <c r="AV25" s="116"/>
      <c r="AW25" s="117"/>
      <c r="AX25" s="116"/>
      <c r="AY25" s="117"/>
      <c r="AZ25" s="116"/>
      <c r="BA25" s="117"/>
      <c r="BB25" s="116"/>
      <c r="BC25" s="117"/>
      <c r="BD25" s="116"/>
      <c r="BE25" s="117"/>
      <c r="BF25" s="116"/>
      <c r="BG25" s="117"/>
      <c r="BH25" s="116"/>
      <c r="BI25" s="117"/>
      <c r="BJ25" s="116"/>
      <c r="BK25" s="117"/>
      <c r="BL25" s="116"/>
      <c r="BM25" s="117"/>
      <c r="BN25" s="116"/>
      <c r="BO25" s="117"/>
      <c r="BP25" s="116"/>
      <c r="BQ25" s="117"/>
      <c r="BR25" s="116"/>
      <c r="BS25" s="117"/>
      <c r="BT25" s="116"/>
      <c r="BU25" s="117"/>
      <c r="BV25" s="116"/>
      <c r="BW25" s="117"/>
      <c r="BX25" s="116"/>
      <c r="BY25" s="227">
        <f>BY23-1</f>
        <v>57</v>
      </c>
    </row>
    <row r="26" spans="7:77" ht="20.149999999999999" customHeight="1" x14ac:dyDescent="0.25">
      <c r="G26" s="227">
        <f>G28-1</f>
        <v>1910</v>
      </c>
      <c r="I26" s="113"/>
      <c r="J26" s="118"/>
      <c r="K26" s="113"/>
      <c r="L26" s="118"/>
      <c r="M26" s="113"/>
      <c r="N26" s="118"/>
      <c r="O26" s="113"/>
      <c r="P26" s="118"/>
      <c r="Q26" s="113"/>
      <c r="R26" s="118"/>
      <c r="S26" s="113"/>
      <c r="T26" s="118"/>
      <c r="U26" s="113"/>
      <c r="V26" s="118"/>
      <c r="W26" s="113"/>
      <c r="X26" s="118"/>
      <c r="Y26" s="113"/>
      <c r="Z26" s="118"/>
      <c r="AA26" s="113"/>
      <c r="AB26" s="118"/>
      <c r="AC26" s="113"/>
      <c r="AD26" s="118"/>
      <c r="AE26" s="113"/>
      <c r="AF26" s="118"/>
      <c r="AG26" s="113"/>
      <c r="AH26" s="118"/>
      <c r="AI26" s="113"/>
      <c r="AJ26" s="118"/>
      <c r="AK26" s="113"/>
      <c r="AL26" s="118"/>
      <c r="AM26" s="113"/>
      <c r="AN26" s="118"/>
      <c r="AO26" s="113"/>
      <c r="AP26" s="118"/>
      <c r="AQ26" s="113"/>
      <c r="AR26" s="118"/>
      <c r="AS26" s="113"/>
      <c r="AT26" s="118"/>
      <c r="AU26" s="113"/>
      <c r="AV26" s="118"/>
      <c r="AW26" s="113"/>
      <c r="AX26" s="118"/>
      <c r="AY26" s="113"/>
      <c r="AZ26" s="118"/>
      <c r="BA26" s="113"/>
      <c r="BB26" s="118"/>
      <c r="BC26" s="113"/>
      <c r="BD26" s="118"/>
      <c r="BE26" s="113"/>
      <c r="BF26" s="118"/>
      <c r="BG26" s="113"/>
      <c r="BH26" s="118"/>
      <c r="BI26" s="113"/>
      <c r="BJ26" s="118"/>
      <c r="BK26" s="113"/>
      <c r="BL26" s="118"/>
      <c r="BM26" s="113"/>
      <c r="BN26" s="118"/>
      <c r="BO26" s="113"/>
      <c r="BP26" s="118"/>
      <c r="BQ26" s="113"/>
      <c r="BR26" s="118"/>
      <c r="BS26" s="113"/>
      <c r="BT26" s="118"/>
      <c r="BU26" s="113"/>
      <c r="BV26" s="118"/>
      <c r="BW26" s="113"/>
      <c r="BX26" s="118"/>
    </row>
    <row r="27" spans="7:77" ht="20.149999999999999" customHeight="1" x14ac:dyDescent="0.25">
      <c r="H27" s="227">
        <f>H25-1</f>
        <v>56</v>
      </c>
      <c r="I27" s="117"/>
      <c r="J27" s="116"/>
      <c r="K27" s="117"/>
      <c r="L27" s="116"/>
      <c r="M27" s="117"/>
      <c r="N27" s="116"/>
      <c r="O27" s="117"/>
      <c r="P27" s="116"/>
      <c r="Q27" s="117"/>
      <c r="R27" s="116"/>
      <c r="S27" s="117"/>
      <c r="T27" s="116"/>
      <c r="U27" s="117"/>
      <c r="V27" s="116"/>
      <c r="W27" s="117"/>
      <c r="X27" s="116"/>
      <c r="Y27" s="117"/>
      <c r="Z27" s="116"/>
      <c r="AA27" s="117"/>
      <c r="AB27" s="116"/>
      <c r="AC27" s="117"/>
      <c r="AD27" s="116"/>
      <c r="AE27" s="117"/>
      <c r="AF27" s="116"/>
      <c r="AG27" s="117"/>
      <c r="AH27" s="116"/>
      <c r="AI27" s="117"/>
      <c r="AJ27" s="116"/>
      <c r="AK27" s="117"/>
      <c r="AL27" s="116"/>
      <c r="AM27" s="117"/>
      <c r="AN27" s="116"/>
      <c r="AO27" s="117"/>
      <c r="AP27" s="116"/>
      <c r="AQ27" s="117"/>
      <c r="AR27" s="116"/>
      <c r="AS27" s="117"/>
      <c r="AT27" s="116"/>
      <c r="AU27" s="117"/>
      <c r="AV27" s="116"/>
      <c r="AW27" s="117"/>
      <c r="AX27" s="116"/>
      <c r="AY27" s="117"/>
      <c r="AZ27" s="116"/>
      <c r="BA27" s="117"/>
      <c r="BB27" s="116"/>
      <c r="BC27" s="117"/>
      <c r="BD27" s="116"/>
      <c r="BE27" s="117"/>
      <c r="BF27" s="116"/>
      <c r="BG27" s="117"/>
      <c r="BH27" s="116"/>
      <c r="BI27" s="117"/>
      <c r="BJ27" s="116"/>
      <c r="BK27" s="117"/>
      <c r="BL27" s="116"/>
      <c r="BM27" s="117"/>
      <c r="BN27" s="116"/>
      <c r="BO27" s="117"/>
      <c r="BP27" s="116"/>
      <c r="BQ27" s="117"/>
      <c r="BR27" s="116"/>
      <c r="BS27" s="117"/>
      <c r="BT27" s="116"/>
      <c r="BU27" s="117"/>
      <c r="BV27" s="116"/>
      <c r="BW27" s="117"/>
      <c r="BX27" s="116"/>
      <c r="BY27" s="227">
        <f>BY25-1</f>
        <v>56</v>
      </c>
    </row>
    <row r="28" spans="7:77" ht="20.149999999999999" customHeight="1" x14ac:dyDescent="0.25">
      <c r="G28" s="227">
        <f>G30-1</f>
        <v>1911</v>
      </c>
      <c r="I28" s="113"/>
      <c r="J28" s="118"/>
      <c r="K28" s="113"/>
      <c r="L28" s="118"/>
      <c r="M28" s="113"/>
      <c r="N28" s="118"/>
      <c r="O28" s="113"/>
      <c r="P28" s="118"/>
      <c r="Q28" s="113"/>
      <c r="R28" s="118"/>
      <c r="S28" s="113"/>
      <c r="T28" s="118"/>
      <c r="U28" s="113"/>
      <c r="V28" s="118"/>
      <c r="W28" s="113"/>
      <c r="X28" s="118"/>
      <c r="Y28" s="113"/>
      <c r="Z28" s="118"/>
      <c r="AA28" s="113"/>
      <c r="AB28" s="118"/>
      <c r="AC28" s="113"/>
      <c r="AD28" s="118"/>
      <c r="AE28" s="113"/>
      <c r="AF28" s="118"/>
      <c r="AG28" s="113"/>
      <c r="AH28" s="118"/>
      <c r="AI28" s="113"/>
      <c r="AJ28" s="118"/>
      <c r="AK28" s="113"/>
      <c r="AL28" s="118"/>
      <c r="AM28" s="113"/>
      <c r="AN28" s="118"/>
      <c r="AO28" s="113"/>
      <c r="AP28" s="118"/>
      <c r="AQ28" s="113"/>
      <c r="AR28" s="118"/>
      <c r="AS28" s="113"/>
      <c r="AT28" s="118"/>
      <c r="AU28" s="113"/>
      <c r="AV28" s="118"/>
      <c r="AW28" s="113"/>
      <c r="AX28" s="118"/>
      <c r="AY28" s="113"/>
      <c r="AZ28" s="118"/>
      <c r="BA28" s="113"/>
      <c r="BB28" s="118"/>
      <c r="BC28" s="113"/>
      <c r="BD28" s="118"/>
      <c r="BE28" s="113"/>
      <c r="BF28" s="118"/>
      <c r="BG28" s="113"/>
      <c r="BH28" s="118"/>
      <c r="BI28" s="113"/>
      <c r="BJ28" s="118"/>
      <c r="BK28" s="113"/>
      <c r="BL28" s="118"/>
      <c r="BM28" s="113"/>
      <c r="BN28" s="118"/>
      <c r="BO28" s="113"/>
      <c r="BP28" s="118"/>
      <c r="BQ28" s="113"/>
      <c r="BR28" s="118"/>
      <c r="BS28" s="113"/>
      <c r="BT28" s="118"/>
      <c r="BU28" s="113"/>
      <c r="BV28" s="118"/>
      <c r="BW28" s="113"/>
      <c r="BX28" s="118"/>
    </row>
    <row r="29" spans="7:77" ht="20.149999999999999" customHeight="1" x14ac:dyDescent="0.25">
      <c r="H29" s="227">
        <f>H27-1</f>
        <v>55</v>
      </c>
      <c r="I29" s="117"/>
      <c r="J29" s="116"/>
      <c r="K29" s="117"/>
      <c r="L29" s="116"/>
      <c r="M29" s="117"/>
      <c r="N29" s="116"/>
      <c r="O29" s="117"/>
      <c r="P29" s="116"/>
      <c r="Q29" s="117"/>
      <c r="R29" s="116"/>
      <c r="S29" s="117"/>
      <c r="T29" s="116"/>
      <c r="U29" s="117"/>
      <c r="V29" s="116"/>
      <c r="W29" s="117"/>
      <c r="X29" s="116"/>
      <c r="Y29" s="117"/>
      <c r="Z29" s="116"/>
      <c r="AA29" s="117"/>
      <c r="AB29" s="116"/>
      <c r="AC29" s="117"/>
      <c r="AD29" s="116"/>
      <c r="AE29" s="117"/>
      <c r="AF29" s="116"/>
      <c r="AG29" s="117"/>
      <c r="AH29" s="116"/>
      <c r="AI29" s="117"/>
      <c r="AJ29" s="116"/>
      <c r="AK29" s="117"/>
      <c r="AL29" s="116"/>
      <c r="AM29" s="117"/>
      <c r="AN29" s="116"/>
      <c r="AO29" s="117"/>
      <c r="AP29" s="116"/>
      <c r="AQ29" s="117"/>
      <c r="AR29" s="116"/>
      <c r="AS29" s="117"/>
      <c r="AT29" s="116"/>
      <c r="AU29" s="117"/>
      <c r="AV29" s="116"/>
      <c r="AW29" s="117"/>
      <c r="AX29" s="116"/>
      <c r="AY29" s="117"/>
      <c r="AZ29" s="116"/>
      <c r="BA29" s="117"/>
      <c r="BB29" s="116"/>
      <c r="BC29" s="117"/>
      <c r="BD29" s="116"/>
      <c r="BE29" s="117"/>
      <c r="BF29" s="116"/>
      <c r="BG29" s="117"/>
      <c r="BH29" s="116"/>
      <c r="BI29" s="117"/>
      <c r="BJ29" s="116"/>
      <c r="BK29" s="117"/>
      <c r="BL29" s="116"/>
      <c r="BM29" s="117"/>
      <c r="BN29" s="116"/>
      <c r="BO29" s="117"/>
      <c r="BP29" s="116"/>
      <c r="BQ29" s="117"/>
      <c r="BR29" s="116"/>
      <c r="BS29" s="117"/>
      <c r="BT29" s="116"/>
      <c r="BU29" s="117"/>
      <c r="BV29" s="116"/>
      <c r="BW29" s="117"/>
      <c r="BX29" s="116"/>
      <c r="BY29" s="227">
        <f>BY27-1</f>
        <v>55</v>
      </c>
    </row>
    <row r="30" spans="7:77" ht="20.149999999999999" customHeight="1" x14ac:dyDescent="0.25">
      <c r="G30" s="227">
        <f>G32-1</f>
        <v>1912</v>
      </c>
      <c r="I30" s="113"/>
      <c r="J30" s="118"/>
      <c r="K30" s="113"/>
      <c r="L30" s="118"/>
      <c r="M30" s="113"/>
      <c r="N30" s="118"/>
      <c r="O30" s="113"/>
      <c r="P30" s="118"/>
      <c r="Q30" s="113"/>
      <c r="R30" s="118"/>
      <c r="S30" s="113"/>
      <c r="T30" s="118"/>
      <c r="U30" s="113"/>
      <c r="V30" s="118"/>
      <c r="W30" s="113"/>
      <c r="X30" s="118"/>
      <c r="Y30" s="113"/>
      <c r="Z30" s="118"/>
      <c r="AA30" s="113"/>
      <c r="AB30" s="118"/>
      <c r="AC30" s="113"/>
      <c r="AD30" s="118"/>
      <c r="AE30" s="113"/>
      <c r="AF30" s="118"/>
      <c r="AG30" s="113"/>
      <c r="AH30" s="118"/>
      <c r="AI30" s="113"/>
      <c r="AJ30" s="118"/>
      <c r="AK30" s="113"/>
      <c r="AL30" s="118"/>
      <c r="AM30" s="113"/>
      <c r="AN30" s="118"/>
      <c r="AO30" s="113"/>
      <c r="AP30" s="118"/>
      <c r="AQ30" s="113"/>
      <c r="AR30" s="118"/>
      <c r="AS30" s="113"/>
      <c r="AT30" s="118"/>
      <c r="AU30" s="113"/>
      <c r="AV30" s="118"/>
      <c r="AW30" s="113"/>
      <c r="AX30" s="118"/>
      <c r="AY30" s="113"/>
      <c r="AZ30" s="118"/>
      <c r="BA30" s="113"/>
      <c r="BB30" s="118"/>
      <c r="BC30" s="113"/>
      <c r="BD30" s="118"/>
      <c r="BE30" s="113"/>
      <c r="BF30" s="118"/>
      <c r="BG30" s="113"/>
      <c r="BH30" s="118"/>
      <c r="BI30" s="113"/>
      <c r="BJ30" s="118"/>
      <c r="BK30" s="113"/>
      <c r="BL30" s="118"/>
      <c r="BM30" s="113"/>
      <c r="BN30" s="118"/>
      <c r="BO30" s="113"/>
      <c r="BP30" s="118"/>
      <c r="BQ30" s="113"/>
      <c r="BR30" s="118"/>
      <c r="BS30" s="113"/>
      <c r="BT30" s="118"/>
      <c r="BU30" s="113"/>
      <c r="BV30" s="118"/>
      <c r="BW30" s="113"/>
      <c r="BX30" s="118"/>
    </row>
    <row r="31" spans="7:77" ht="20.149999999999999" customHeight="1" x14ac:dyDescent="0.25">
      <c r="H31" s="227">
        <f>H29-1</f>
        <v>54</v>
      </c>
      <c r="I31" s="117"/>
      <c r="J31" s="116"/>
      <c r="K31" s="117"/>
      <c r="L31" s="116"/>
      <c r="M31" s="117"/>
      <c r="N31" s="116"/>
      <c r="O31" s="117"/>
      <c r="P31" s="116"/>
      <c r="Q31" s="117"/>
      <c r="R31" s="116"/>
      <c r="S31" s="117"/>
      <c r="T31" s="116"/>
      <c r="U31" s="117"/>
      <c r="V31" s="116"/>
      <c r="W31" s="117"/>
      <c r="X31" s="116"/>
      <c r="Y31" s="117"/>
      <c r="Z31" s="116"/>
      <c r="AA31" s="117"/>
      <c r="AB31" s="116"/>
      <c r="AC31" s="117"/>
      <c r="AD31" s="116"/>
      <c r="AE31" s="117"/>
      <c r="AF31" s="116"/>
      <c r="AG31" s="117"/>
      <c r="AH31" s="116"/>
      <c r="AI31" s="117"/>
      <c r="AJ31" s="116"/>
      <c r="AK31" s="117"/>
      <c r="AL31" s="116"/>
      <c r="AM31" s="117"/>
      <c r="AN31" s="116"/>
      <c r="AO31" s="117"/>
      <c r="AP31" s="116"/>
      <c r="AQ31" s="117"/>
      <c r="AR31" s="116"/>
      <c r="AS31" s="117"/>
      <c r="AT31" s="116"/>
      <c r="AU31" s="117"/>
      <c r="AV31" s="116"/>
      <c r="AW31" s="117"/>
      <c r="AX31" s="116"/>
      <c r="AY31" s="117"/>
      <c r="AZ31" s="116"/>
      <c r="BA31" s="117"/>
      <c r="BB31" s="116"/>
      <c r="BC31" s="117"/>
      <c r="BD31" s="116"/>
      <c r="BE31" s="117"/>
      <c r="BF31" s="116"/>
      <c r="BG31" s="117"/>
      <c r="BH31" s="116"/>
      <c r="BI31" s="117"/>
      <c r="BJ31" s="116"/>
      <c r="BK31" s="117"/>
      <c r="BL31" s="116"/>
      <c r="BM31" s="117"/>
      <c r="BN31" s="116"/>
      <c r="BO31" s="117"/>
      <c r="BP31" s="116"/>
      <c r="BQ31" s="117"/>
      <c r="BR31" s="116"/>
      <c r="BS31" s="117"/>
      <c r="BT31" s="116"/>
      <c r="BU31" s="117"/>
      <c r="BV31" s="116"/>
      <c r="BW31" s="117"/>
      <c r="BX31" s="116"/>
      <c r="BY31" s="227">
        <f>BY29-1</f>
        <v>54</v>
      </c>
    </row>
    <row r="32" spans="7:77" ht="20.149999999999999" customHeight="1" x14ac:dyDescent="0.25">
      <c r="G32" s="227">
        <f>G34-1</f>
        <v>1913</v>
      </c>
      <c r="I32" s="113"/>
      <c r="J32" s="118"/>
      <c r="K32" s="113"/>
      <c r="L32" s="118"/>
      <c r="M32" s="113"/>
      <c r="N32" s="118"/>
      <c r="O32" s="113"/>
      <c r="P32" s="118"/>
      <c r="Q32" s="113"/>
      <c r="R32" s="118"/>
      <c r="S32" s="113"/>
      <c r="T32" s="118"/>
      <c r="U32" s="113"/>
      <c r="V32" s="118"/>
      <c r="W32" s="113"/>
      <c r="X32" s="118"/>
      <c r="Y32" s="113"/>
      <c r="Z32" s="118"/>
      <c r="AA32" s="113"/>
      <c r="AB32" s="118"/>
      <c r="AC32" s="113"/>
      <c r="AD32" s="118"/>
      <c r="AE32" s="113"/>
      <c r="AF32" s="118"/>
      <c r="AG32" s="113"/>
      <c r="AH32" s="118"/>
      <c r="AI32" s="113"/>
      <c r="AJ32" s="118"/>
      <c r="AK32" s="113"/>
      <c r="AL32" s="118"/>
      <c r="AM32" s="113"/>
      <c r="AN32" s="118"/>
      <c r="AO32" s="113"/>
      <c r="AP32" s="118"/>
      <c r="AQ32" s="113"/>
      <c r="AR32" s="118"/>
      <c r="AS32" s="113"/>
      <c r="AT32" s="118"/>
      <c r="AU32" s="113"/>
      <c r="AV32" s="118"/>
      <c r="AW32" s="113"/>
      <c r="AX32" s="118"/>
      <c r="AY32" s="113"/>
      <c r="AZ32" s="118"/>
      <c r="BA32" s="113"/>
      <c r="BB32" s="118"/>
      <c r="BC32" s="113"/>
      <c r="BD32" s="118"/>
      <c r="BE32" s="113"/>
      <c r="BF32" s="118"/>
      <c r="BG32" s="113"/>
      <c r="BH32" s="118"/>
      <c r="BI32" s="113"/>
      <c r="BJ32" s="118"/>
      <c r="BK32" s="113"/>
      <c r="BL32" s="118"/>
      <c r="BM32" s="113"/>
      <c r="BN32" s="118"/>
      <c r="BO32" s="113"/>
      <c r="BP32" s="118"/>
      <c r="BQ32" s="113"/>
      <c r="BR32" s="118"/>
      <c r="BS32" s="113"/>
      <c r="BT32" s="118"/>
      <c r="BU32" s="113"/>
      <c r="BV32" s="118"/>
      <c r="BW32" s="113"/>
      <c r="BX32" s="118"/>
    </row>
    <row r="33" spans="7:77" ht="20.149999999999999" customHeight="1" x14ac:dyDescent="0.25">
      <c r="H33" s="227">
        <f>H31-1</f>
        <v>53</v>
      </c>
      <c r="I33" s="117"/>
      <c r="J33" s="116"/>
      <c r="K33" s="117"/>
      <c r="L33" s="116"/>
      <c r="M33" s="117"/>
      <c r="N33" s="116"/>
      <c r="O33" s="117"/>
      <c r="P33" s="116"/>
      <c r="Q33" s="117"/>
      <c r="R33" s="116"/>
      <c r="S33" s="117"/>
      <c r="T33" s="116"/>
      <c r="U33" s="117"/>
      <c r="V33" s="116"/>
      <c r="W33" s="117"/>
      <c r="X33" s="116"/>
      <c r="Y33" s="117"/>
      <c r="Z33" s="116"/>
      <c r="AA33" s="117"/>
      <c r="AB33" s="116"/>
      <c r="AC33" s="117"/>
      <c r="AD33" s="116"/>
      <c r="AE33" s="117"/>
      <c r="AF33" s="116"/>
      <c r="AG33" s="117"/>
      <c r="AH33" s="116"/>
      <c r="AI33" s="117"/>
      <c r="AJ33" s="116"/>
      <c r="AK33" s="117"/>
      <c r="AL33" s="116"/>
      <c r="AM33" s="117"/>
      <c r="AN33" s="116"/>
      <c r="AO33" s="117"/>
      <c r="AP33" s="116"/>
      <c r="AQ33" s="117"/>
      <c r="AR33" s="116"/>
      <c r="AS33" s="117"/>
      <c r="AT33" s="116"/>
      <c r="AU33" s="117"/>
      <c r="AV33" s="116"/>
      <c r="AW33" s="117"/>
      <c r="AX33" s="116"/>
      <c r="AY33" s="117"/>
      <c r="AZ33" s="116"/>
      <c r="BA33" s="117"/>
      <c r="BB33" s="116"/>
      <c r="BC33" s="117"/>
      <c r="BD33" s="116"/>
      <c r="BE33" s="117"/>
      <c r="BF33" s="116"/>
      <c r="BG33" s="117"/>
      <c r="BH33" s="116"/>
      <c r="BI33" s="117"/>
      <c r="BJ33" s="116"/>
      <c r="BK33" s="117"/>
      <c r="BL33" s="116"/>
      <c r="BM33" s="117"/>
      <c r="BN33" s="116"/>
      <c r="BO33" s="117"/>
      <c r="BP33" s="116"/>
      <c r="BQ33" s="117"/>
      <c r="BR33" s="116"/>
      <c r="BS33" s="117"/>
      <c r="BT33" s="116"/>
      <c r="BU33" s="117"/>
      <c r="BV33" s="116"/>
      <c r="BW33" s="117"/>
      <c r="BX33" s="116"/>
      <c r="BY33" s="227">
        <f>BY31-1</f>
        <v>53</v>
      </c>
    </row>
    <row r="34" spans="7:77" ht="20.149999999999999" customHeight="1" x14ac:dyDescent="0.25">
      <c r="G34" s="227">
        <f>G36-1</f>
        <v>1914</v>
      </c>
      <c r="I34" s="113"/>
      <c r="J34" s="118"/>
      <c r="K34" s="113"/>
      <c r="L34" s="118"/>
      <c r="M34" s="113"/>
      <c r="N34" s="118"/>
      <c r="O34" s="113"/>
      <c r="P34" s="118"/>
      <c r="Q34" s="113"/>
      <c r="R34" s="118"/>
      <c r="S34" s="113"/>
      <c r="T34" s="118"/>
      <c r="U34" s="113"/>
      <c r="V34" s="118"/>
      <c r="W34" s="113"/>
      <c r="X34" s="118"/>
      <c r="Y34" s="113"/>
      <c r="Z34" s="118"/>
      <c r="AA34" s="113"/>
      <c r="AB34" s="118"/>
      <c r="AC34" s="113"/>
      <c r="AD34" s="118"/>
      <c r="AE34" s="113"/>
      <c r="AF34" s="118"/>
      <c r="AG34" s="113"/>
      <c r="AH34" s="118"/>
      <c r="AI34" s="113"/>
      <c r="AJ34" s="118"/>
      <c r="AK34" s="113"/>
      <c r="AL34" s="118"/>
      <c r="AM34" s="113"/>
      <c r="AN34" s="118"/>
      <c r="AO34" s="113"/>
      <c r="AP34" s="118"/>
      <c r="AQ34" s="113"/>
      <c r="AR34" s="118"/>
      <c r="AS34" s="113"/>
      <c r="AT34" s="118"/>
      <c r="AU34" s="113"/>
      <c r="AV34" s="118"/>
      <c r="AW34" s="113"/>
      <c r="AX34" s="118"/>
      <c r="AY34" s="113"/>
      <c r="AZ34" s="118"/>
      <c r="BA34" s="113"/>
      <c r="BB34" s="118"/>
      <c r="BC34" s="113"/>
      <c r="BD34" s="118"/>
      <c r="BE34" s="113"/>
      <c r="BF34" s="118"/>
      <c r="BG34" s="113"/>
      <c r="BH34" s="118"/>
      <c r="BI34" s="113"/>
      <c r="BJ34" s="118"/>
      <c r="BK34" s="113"/>
      <c r="BL34" s="118"/>
      <c r="BM34" s="113"/>
      <c r="BN34" s="118"/>
      <c r="BO34" s="113"/>
      <c r="BP34" s="118"/>
      <c r="BQ34" s="113"/>
      <c r="BR34" s="118"/>
      <c r="BS34" s="113"/>
      <c r="BT34" s="118"/>
      <c r="BU34" s="113"/>
      <c r="BV34" s="118"/>
      <c r="BW34" s="113"/>
      <c r="BX34" s="118"/>
    </row>
    <row r="35" spans="7:77" ht="20.149999999999999" customHeight="1" x14ac:dyDescent="0.25">
      <c r="H35" s="227">
        <f>H33-1</f>
        <v>52</v>
      </c>
      <c r="I35" s="117"/>
      <c r="J35" s="116"/>
      <c r="K35" s="117"/>
      <c r="L35" s="116"/>
      <c r="M35" s="117"/>
      <c r="N35" s="116"/>
      <c r="O35" s="117"/>
      <c r="P35" s="116"/>
      <c r="Q35" s="117"/>
      <c r="R35" s="116"/>
      <c r="S35" s="117"/>
      <c r="T35" s="116"/>
      <c r="U35" s="117"/>
      <c r="V35" s="116"/>
      <c r="W35" s="117"/>
      <c r="X35" s="116"/>
      <c r="Y35" s="117"/>
      <c r="Z35" s="116"/>
      <c r="AA35" s="117"/>
      <c r="AB35" s="116"/>
      <c r="AC35" s="117"/>
      <c r="AD35" s="116"/>
      <c r="AE35" s="117"/>
      <c r="AF35" s="116"/>
      <c r="AG35" s="117"/>
      <c r="AH35" s="116"/>
      <c r="AI35" s="117"/>
      <c r="AJ35" s="116"/>
      <c r="AK35" s="117"/>
      <c r="AL35" s="116"/>
      <c r="AM35" s="117"/>
      <c r="AN35" s="116"/>
      <c r="AO35" s="117"/>
      <c r="AP35" s="116"/>
      <c r="AQ35" s="117"/>
      <c r="AR35" s="116"/>
      <c r="AS35" s="117"/>
      <c r="AT35" s="116"/>
      <c r="AU35" s="117"/>
      <c r="AV35" s="116"/>
      <c r="AW35" s="117"/>
      <c r="AX35" s="116"/>
      <c r="AY35" s="117"/>
      <c r="AZ35" s="116"/>
      <c r="BA35" s="117"/>
      <c r="BB35" s="116"/>
      <c r="BC35" s="117"/>
      <c r="BD35" s="116"/>
      <c r="BE35" s="117"/>
      <c r="BF35" s="116"/>
      <c r="BG35" s="117"/>
      <c r="BH35" s="116"/>
      <c r="BI35" s="117"/>
      <c r="BJ35" s="116"/>
      <c r="BK35" s="117"/>
      <c r="BL35" s="116"/>
      <c r="BM35" s="117"/>
      <c r="BN35" s="116"/>
      <c r="BO35" s="117"/>
      <c r="BP35" s="116"/>
      <c r="BQ35" s="117"/>
      <c r="BR35" s="116"/>
      <c r="BS35" s="117"/>
      <c r="BT35" s="116"/>
      <c r="BU35" s="117"/>
      <c r="BV35" s="116"/>
      <c r="BW35" s="117"/>
      <c r="BX35" s="116"/>
      <c r="BY35" s="227">
        <f>BY33-1</f>
        <v>52</v>
      </c>
    </row>
    <row r="36" spans="7:77" ht="20.149999999999999" customHeight="1" x14ac:dyDescent="0.25">
      <c r="G36" s="227">
        <f>G38-1</f>
        <v>1915</v>
      </c>
      <c r="I36" s="113"/>
      <c r="J36" s="118"/>
      <c r="K36" s="113"/>
      <c r="L36" s="118"/>
      <c r="M36" s="113"/>
      <c r="N36" s="118"/>
      <c r="O36" s="113"/>
      <c r="P36" s="118"/>
      <c r="Q36" s="113"/>
      <c r="R36" s="118"/>
      <c r="S36" s="113"/>
      <c r="T36" s="118"/>
      <c r="U36" s="113"/>
      <c r="V36" s="118"/>
      <c r="W36" s="113"/>
      <c r="X36" s="118"/>
      <c r="Y36" s="113"/>
      <c r="Z36" s="118"/>
      <c r="AA36" s="113"/>
      <c r="AB36" s="118"/>
      <c r="AC36" s="113"/>
      <c r="AD36" s="118"/>
      <c r="AE36" s="113"/>
      <c r="AF36" s="118"/>
      <c r="AG36" s="113"/>
      <c r="AH36" s="118"/>
      <c r="AI36" s="113"/>
      <c r="AJ36" s="118"/>
      <c r="AK36" s="113"/>
      <c r="AL36" s="118"/>
      <c r="AM36" s="113"/>
      <c r="AN36" s="118"/>
      <c r="AO36" s="113"/>
      <c r="AP36" s="118"/>
      <c r="AQ36" s="113"/>
      <c r="AR36" s="118"/>
      <c r="AS36" s="113"/>
      <c r="AT36" s="118"/>
      <c r="AU36" s="113"/>
      <c r="AV36" s="118"/>
      <c r="AW36" s="113"/>
      <c r="AX36" s="118"/>
      <c r="AY36" s="113"/>
      <c r="AZ36" s="118"/>
      <c r="BA36" s="113"/>
      <c r="BB36" s="118"/>
      <c r="BC36" s="113"/>
      <c r="BD36" s="118"/>
      <c r="BE36" s="113"/>
      <c r="BF36" s="118"/>
      <c r="BG36" s="113"/>
      <c r="BH36" s="118"/>
      <c r="BI36" s="113"/>
      <c r="BJ36" s="118"/>
      <c r="BK36" s="113"/>
      <c r="BL36" s="118"/>
      <c r="BM36" s="113"/>
      <c r="BN36" s="118"/>
      <c r="BO36" s="113"/>
      <c r="BP36" s="118"/>
      <c r="BQ36" s="113"/>
      <c r="BR36" s="118"/>
      <c r="BS36" s="113"/>
      <c r="BT36" s="118"/>
      <c r="BU36" s="113"/>
      <c r="BV36" s="118"/>
      <c r="BW36" s="113"/>
      <c r="BX36" s="118"/>
    </row>
    <row r="37" spans="7:77" ht="20.149999999999999" customHeight="1" x14ac:dyDescent="0.25">
      <c r="H37" s="227">
        <f>H35-1</f>
        <v>51</v>
      </c>
      <c r="I37" s="117"/>
      <c r="J37" s="116"/>
      <c r="K37" s="117"/>
      <c r="L37" s="116"/>
      <c r="M37" s="117"/>
      <c r="N37" s="116"/>
      <c r="O37" s="117"/>
      <c r="P37" s="116"/>
      <c r="Q37" s="117"/>
      <c r="R37" s="116"/>
      <c r="S37" s="117"/>
      <c r="T37" s="116"/>
      <c r="U37" s="117"/>
      <c r="V37" s="116"/>
      <c r="W37" s="117"/>
      <c r="X37" s="116"/>
      <c r="Y37" s="117"/>
      <c r="Z37" s="116"/>
      <c r="AA37" s="117"/>
      <c r="AB37" s="116"/>
      <c r="AC37" s="117"/>
      <c r="AD37" s="116"/>
      <c r="AE37" s="117"/>
      <c r="AF37" s="116"/>
      <c r="AG37" s="117"/>
      <c r="AH37" s="116"/>
      <c r="AI37" s="117"/>
      <c r="AJ37" s="116"/>
      <c r="AK37" s="117"/>
      <c r="AL37" s="116"/>
      <c r="AM37" s="117"/>
      <c r="AN37" s="116"/>
      <c r="AO37" s="117"/>
      <c r="AP37" s="116"/>
      <c r="AQ37" s="117"/>
      <c r="AR37" s="116"/>
      <c r="AS37" s="117"/>
      <c r="AT37" s="116"/>
      <c r="AU37" s="117"/>
      <c r="AV37" s="116"/>
      <c r="AW37" s="117"/>
      <c r="AX37" s="116"/>
      <c r="AY37" s="117"/>
      <c r="AZ37" s="116"/>
      <c r="BA37" s="117"/>
      <c r="BB37" s="116"/>
      <c r="BC37" s="117"/>
      <c r="BD37" s="116"/>
      <c r="BE37" s="117"/>
      <c r="BF37" s="116"/>
      <c r="BG37" s="117"/>
      <c r="BH37" s="116"/>
      <c r="BI37" s="117"/>
      <c r="BJ37" s="116"/>
      <c r="BK37" s="117"/>
      <c r="BL37" s="116"/>
      <c r="BM37" s="117"/>
      <c r="BN37" s="116"/>
      <c r="BO37" s="117"/>
      <c r="BP37" s="116"/>
      <c r="BQ37" s="117"/>
      <c r="BR37" s="116"/>
      <c r="BS37" s="117"/>
      <c r="BT37" s="116"/>
      <c r="BU37" s="117"/>
      <c r="BV37" s="116"/>
      <c r="BW37" s="117"/>
      <c r="BX37" s="116"/>
      <c r="BY37" s="227">
        <f>BY35-1</f>
        <v>51</v>
      </c>
    </row>
    <row r="38" spans="7:77" ht="20.149999999999999" customHeight="1" x14ac:dyDescent="0.25">
      <c r="G38" s="227">
        <f>G40-1</f>
        <v>1916</v>
      </c>
      <c r="I38" s="113"/>
      <c r="J38" s="118"/>
      <c r="K38" s="113"/>
      <c r="L38" s="118"/>
      <c r="M38" s="113"/>
      <c r="N38" s="118"/>
      <c r="O38" s="113"/>
      <c r="P38" s="118"/>
      <c r="Q38" s="113"/>
      <c r="R38" s="118"/>
      <c r="S38" s="113"/>
      <c r="T38" s="118"/>
      <c r="U38" s="113"/>
      <c r="V38" s="118"/>
      <c r="W38" s="113"/>
      <c r="X38" s="118"/>
      <c r="Y38" s="113"/>
      <c r="Z38" s="118"/>
      <c r="AA38" s="113"/>
      <c r="AB38" s="118"/>
      <c r="AC38" s="113"/>
      <c r="AD38" s="118"/>
      <c r="AE38" s="113"/>
      <c r="AF38" s="118"/>
      <c r="AG38" s="113"/>
      <c r="AH38" s="118"/>
      <c r="AI38" s="113"/>
      <c r="AJ38" s="118"/>
      <c r="AK38" s="113"/>
      <c r="AL38" s="118"/>
      <c r="AM38" s="113"/>
      <c r="AN38" s="118"/>
      <c r="AO38" s="113"/>
      <c r="AP38" s="118"/>
      <c r="AQ38" s="113"/>
      <c r="AR38" s="118"/>
      <c r="AS38" s="113"/>
      <c r="AT38" s="118"/>
      <c r="AU38" s="113"/>
      <c r="AV38" s="118"/>
      <c r="AW38" s="113"/>
      <c r="AX38" s="118"/>
      <c r="AY38" s="113"/>
      <c r="AZ38" s="118"/>
      <c r="BA38" s="113"/>
      <c r="BB38" s="118"/>
      <c r="BC38" s="113"/>
      <c r="BD38" s="118"/>
      <c r="BE38" s="113"/>
      <c r="BF38" s="118"/>
      <c r="BG38" s="113"/>
      <c r="BH38" s="118"/>
      <c r="BI38" s="113"/>
      <c r="BJ38" s="118"/>
      <c r="BK38" s="113"/>
      <c r="BL38" s="118"/>
      <c r="BM38" s="113"/>
      <c r="BN38" s="118"/>
      <c r="BO38" s="113"/>
      <c r="BP38" s="118"/>
      <c r="BQ38" s="113"/>
      <c r="BR38" s="118"/>
      <c r="BS38" s="113"/>
      <c r="BT38" s="118"/>
      <c r="BU38" s="113"/>
      <c r="BV38" s="118"/>
      <c r="BW38" s="113"/>
      <c r="BX38" s="118"/>
    </row>
    <row r="39" spans="7:77" ht="20.149999999999999" customHeight="1" x14ac:dyDescent="0.25">
      <c r="H39" s="227">
        <f>H37-1</f>
        <v>50</v>
      </c>
      <c r="I39" s="117"/>
      <c r="J39" s="116"/>
      <c r="K39" s="117"/>
      <c r="L39" s="116"/>
      <c r="M39" s="117"/>
      <c r="N39" s="116"/>
      <c r="O39" s="117"/>
      <c r="P39" s="116"/>
      <c r="Q39" s="117"/>
      <c r="R39" s="116"/>
      <c r="S39" s="117"/>
      <c r="T39" s="116"/>
      <c r="U39" s="117"/>
      <c r="V39" s="116"/>
      <c r="W39" s="117"/>
      <c r="X39" s="116"/>
      <c r="Y39" s="117"/>
      <c r="Z39" s="116"/>
      <c r="AA39" s="117"/>
      <c r="AB39" s="116"/>
      <c r="AC39" s="117"/>
      <c r="AD39" s="116"/>
      <c r="AE39" s="117"/>
      <c r="AF39" s="116"/>
      <c r="AG39" s="117"/>
      <c r="AH39" s="116"/>
      <c r="AI39" s="117"/>
      <c r="AJ39" s="116"/>
      <c r="AK39" s="117"/>
      <c r="AL39" s="116"/>
      <c r="AM39" s="117"/>
      <c r="AN39" s="116"/>
      <c r="AO39" s="117"/>
      <c r="AP39" s="116"/>
      <c r="AQ39" s="117"/>
      <c r="AR39" s="116"/>
      <c r="AS39" s="117"/>
      <c r="AT39" s="116"/>
      <c r="AU39" s="117"/>
      <c r="AV39" s="116"/>
      <c r="AW39" s="117"/>
      <c r="AX39" s="116"/>
      <c r="AY39" s="117"/>
      <c r="AZ39" s="116"/>
      <c r="BA39" s="117"/>
      <c r="BB39" s="116"/>
      <c r="BC39" s="117"/>
      <c r="BD39" s="116"/>
      <c r="BE39" s="117"/>
      <c r="BF39" s="116"/>
      <c r="BG39" s="117"/>
      <c r="BH39" s="116"/>
      <c r="BI39" s="117"/>
      <c r="BJ39" s="116"/>
      <c r="BK39" s="117"/>
      <c r="BL39" s="116"/>
      <c r="BM39" s="117"/>
      <c r="BN39" s="116"/>
      <c r="BO39" s="117"/>
      <c r="BP39" s="116"/>
      <c r="BQ39" s="117"/>
      <c r="BR39" s="116"/>
      <c r="BS39" s="117"/>
      <c r="BT39" s="116"/>
      <c r="BU39" s="117"/>
      <c r="BV39" s="116"/>
      <c r="BW39" s="117"/>
      <c r="BX39" s="116"/>
      <c r="BY39" s="227">
        <f>BY37-1</f>
        <v>50</v>
      </c>
    </row>
    <row r="40" spans="7:77" ht="20.149999999999999" customHeight="1" x14ac:dyDescent="0.25">
      <c r="G40" s="227">
        <f>G42-1</f>
        <v>1917</v>
      </c>
      <c r="I40" s="113"/>
      <c r="J40" s="118"/>
      <c r="K40" s="113"/>
      <c r="L40" s="118"/>
      <c r="M40" s="113"/>
      <c r="N40" s="118"/>
      <c r="O40" s="113"/>
      <c r="P40" s="118"/>
      <c r="Q40" s="113"/>
      <c r="R40" s="118"/>
      <c r="S40" s="113"/>
      <c r="T40" s="118"/>
      <c r="U40" s="113"/>
      <c r="V40" s="118"/>
      <c r="W40" s="113"/>
      <c r="X40" s="118"/>
      <c r="Y40" s="113"/>
      <c r="Z40" s="118"/>
      <c r="AA40" s="113"/>
      <c r="AB40" s="118"/>
      <c r="AC40" s="113"/>
      <c r="AD40" s="118"/>
      <c r="AE40" s="113"/>
      <c r="AF40" s="118"/>
      <c r="AG40" s="113"/>
      <c r="AH40" s="118"/>
      <c r="AI40" s="113"/>
      <c r="AJ40" s="118"/>
      <c r="AK40" s="113"/>
      <c r="AL40" s="118"/>
      <c r="AM40" s="113"/>
      <c r="AN40" s="118"/>
      <c r="AO40" s="113"/>
      <c r="AP40" s="118"/>
      <c r="AQ40" s="113"/>
      <c r="AR40" s="118"/>
      <c r="AS40" s="113"/>
      <c r="AT40" s="118"/>
      <c r="AU40" s="113"/>
      <c r="AV40" s="118"/>
      <c r="AW40" s="113"/>
      <c r="AX40" s="118"/>
      <c r="AY40" s="113"/>
      <c r="AZ40" s="118"/>
      <c r="BA40" s="113"/>
      <c r="BB40" s="118"/>
      <c r="BC40" s="113"/>
      <c r="BD40" s="118"/>
      <c r="BE40" s="113"/>
      <c r="BF40" s="118"/>
      <c r="BG40" s="113"/>
      <c r="BH40" s="118"/>
      <c r="BI40" s="113"/>
      <c r="BJ40" s="118"/>
      <c r="BK40" s="113"/>
      <c r="BL40" s="118"/>
      <c r="BM40" s="113"/>
      <c r="BN40" s="118"/>
      <c r="BO40" s="113"/>
      <c r="BP40" s="118"/>
      <c r="BQ40" s="113"/>
      <c r="BR40" s="118"/>
      <c r="BS40" s="113"/>
      <c r="BT40" s="118"/>
      <c r="BU40" s="113"/>
      <c r="BV40" s="118"/>
      <c r="BW40" s="113"/>
      <c r="BX40" s="118"/>
    </row>
    <row r="41" spans="7:77" ht="20.149999999999999" customHeight="1" x14ac:dyDescent="0.25">
      <c r="H41" s="227">
        <f>H39-1</f>
        <v>49</v>
      </c>
      <c r="I41" s="117"/>
      <c r="J41" s="116"/>
      <c r="K41" s="117"/>
      <c r="L41" s="116"/>
      <c r="M41" s="117"/>
      <c r="N41" s="116"/>
      <c r="O41" s="117"/>
      <c r="P41" s="116"/>
      <c r="Q41" s="117"/>
      <c r="R41" s="116"/>
      <c r="S41" s="117"/>
      <c r="T41" s="116"/>
      <c r="U41" s="117"/>
      <c r="V41" s="116"/>
      <c r="W41" s="117"/>
      <c r="X41" s="116"/>
      <c r="Y41" s="117"/>
      <c r="Z41" s="116"/>
      <c r="AA41" s="117"/>
      <c r="AB41" s="116"/>
      <c r="AC41" s="117"/>
      <c r="AD41" s="116"/>
      <c r="AE41" s="117"/>
      <c r="AF41" s="116"/>
      <c r="AG41" s="117"/>
      <c r="AH41" s="116"/>
      <c r="AI41" s="117"/>
      <c r="AJ41" s="116"/>
      <c r="AK41" s="117"/>
      <c r="AL41" s="116"/>
      <c r="AM41" s="117"/>
      <c r="AN41" s="116"/>
      <c r="AO41" s="117"/>
      <c r="AP41" s="116"/>
      <c r="AQ41" s="117"/>
      <c r="AR41" s="116"/>
      <c r="AS41" s="117"/>
      <c r="AT41" s="116"/>
      <c r="AU41" s="117"/>
      <c r="AV41" s="116"/>
      <c r="AW41" s="117"/>
      <c r="AX41" s="116"/>
      <c r="AY41" s="117"/>
      <c r="AZ41" s="116"/>
      <c r="BA41" s="117"/>
      <c r="BB41" s="116"/>
      <c r="BC41" s="117"/>
      <c r="BD41" s="116"/>
      <c r="BE41" s="117"/>
      <c r="BF41" s="116"/>
      <c r="BG41" s="117"/>
      <c r="BH41" s="116"/>
      <c r="BI41" s="117"/>
      <c r="BJ41" s="116"/>
      <c r="BK41" s="117"/>
      <c r="BL41" s="116"/>
      <c r="BM41" s="117"/>
      <c r="BN41" s="116"/>
      <c r="BO41" s="117"/>
      <c r="BP41" s="116"/>
      <c r="BQ41" s="117"/>
      <c r="BR41" s="116"/>
      <c r="BS41" s="117"/>
      <c r="BT41" s="116"/>
      <c r="BU41" s="117"/>
      <c r="BV41" s="116"/>
      <c r="BW41" s="117"/>
      <c r="BX41" s="116"/>
      <c r="BY41" s="227">
        <f>BY39-1</f>
        <v>49</v>
      </c>
    </row>
    <row r="42" spans="7:77" ht="20.149999999999999" customHeight="1" x14ac:dyDescent="0.25">
      <c r="G42" s="227">
        <f>G44-1</f>
        <v>1918</v>
      </c>
      <c r="I42" s="113"/>
      <c r="J42" s="118"/>
      <c r="K42" s="113"/>
      <c r="L42" s="118"/>
      <c r="M42" s="113"/>
      <c r="N42" s="118"/>
      <c r="O42" s="113"/>
      <c r="P42" s="118"/>
      <c r="Q42" s="113"/>
      <c r="R42" s="118"/>
      <c r="S42" s="113"/>
      <c r="T42" s="118"/>
      <c r="U42" s="113"/>
      <c r="V42" s="118"/>
      <c r="W42" s="113"/>
      <c r="X42" s="118"/>
      <c r="Y42" s="113"/>
      <c r="Z42" s="118"/>
      <c r="AA42" s="113"/>
      <c r="AB42" s="118"/>
      <c r="AC42" s="113"/>
      <c r="AD42" s="118"/>
      <c r="AE42" s="113"/>
      <c r="AF42" s="118"/>
      <c r="AG42" s="113"/>
      <c r="AH42" s="118"/>
      <c r="AI42" s="113"/>
      <c r="AJ42" s="118"/>
      <c r="AK42" s="113"/>
      <c r="AL42" s="118"/>
      <c r="AM42" s="113"/>
      <c r="AN42" s="118"/>
      <c r="AO42" s="113"/>
      <c r="AP42" s="118"/>
      <c r="AQ42" s="113"/>
      <c r="AR42" s="118"/>
      <c r="AS42" s="113"/>
      <c r="AT42" s="118"/>
      <c r="AU42" s="113"/>
      <c r="AV42" s="118"/>
      <c r="AW42" s="113"/>
      <c r="AX42" s="118"/>
      <c r="AY42" s="113"/>
      <c r="AZ42" s="118"/>
      <c r="BA42" s="113"/>
      <c r="BB42" s="118"/>
      <c r="BC42" s="113"/>
      <c r="BD42" s="118"/>
      <c r="BE42" s="113"/>
      <c r="BF42" s="118"/>
      <c r="BG42" s="113"/>
      <c r="BH42" s="118"/>
      <c r="BI42" s="113"/>
      <c r="BJ42" s="118"/>
      <c r="BK42" s="113"/>
      <c r="BL42" s="118"/>
      <c r="BM42" s="113"/>
      <c r="BN42" s="118"/>
      <c r="BO42" s="113"/>
      <c r="BP42" s="118"/>
      <c r="BQ42" s="113"/>
      <c r="BR42" s="118"/>
      <c r="BS42" s="113"/>
      <c r="BT42" s="118"/>
      <c r="BU42" s="113"/>
      <c r="BV42" s="118"/>
      <c r="BW42" s="113"/>
      <c r="BX42" s="118"/>
    </row>
    <row r="43" spans="7:77" ht="20.149999999999999" customHeight="1" x14ac:dyDescent="0.25">
      <c r="H43" s="227">
        <f>H41-1</f>
        <v>48</v>
      </c>
      <c r="I43" s="117"/>
      <c r="J43" s="116"/>
      <c r="K43" s="117"/>
      <c r="L43" s="116"/>
      <c r="M43" s="117"/>
      <c r="N43" s="116"/>
      <c r="O43" s="117"/>
      <c r="P43" s="116"/>
      <c r="Q43" s="117"/>
      <c r="R43" s="116"/>
      <c r="S43" s="117"/>
      <c r="T43" s="116"/>
      <c r="U43" s="117"/>
      <c r="V43" s="116"/>
      <c r="W43" s="117"/>
      <c r="X43" s="116"/>
      <c r="Y43" s="117"/>
      <c r="Z43" s="116"/>
      <c r="AA43" s="117"/>
      <c r="AB43" s="116"/>
      <c r="AC43" s="117"/>
      <c r="AD43" s="116"/>
      <c r="AE43" s="117"/>
      <c r="AF43" s="116"/>
      <c r="AG43" s="117"/>
      <c r="AH43" s="116"/>
      <c r="AI43" s="117"/>
      <c r="AJ43" s="116"/>
      <c r="AK43" s="117"/>
      <c r="AL43" s="116"/>
      <c r="AM43" s="117"/>
      <c r="AN43" s="116"/>
      <c r="AO43" s="117"/>
      <c r="AP43" s="116"/>
      <c r="AQ43" s="117"/>
      <c r="AR43" s="116"/>
      <c r="AS43" s="117"/>
      <c r="AT43" s="116"/>
      <c r="AU43" s="117"/>
      <c r="AV43" s="116"/>
      <c r="AW43" s="117"/>
      <c r="AX43" s="116"/>
      <c r="AY43" s="117"/>
      <c r="AZ43" s="116"/>
      <c r="BA43" s="117"/>
      <c r="BB43" s="116"/>
      <c r="BC43" s="117"/>
      <c r="BD43" s="116"/>
      <c r="BE43" s="117"/>
      <c r="BF43" s="116"/>
      <c r="BG43" s="117"/>
      <c r="BH43" s="116"/>
      <c r="BI43" s="117"/>
      <c r="BJ43" s="116"/>
      <c r="BK43" s="117"/>
      <c r="BL43" s="116"/>
      <c r="BM43" s="117"/>
      <c r="BN43" s="116"/>
      <c r="BO43" s="117"/>
      <c r="BP43" s="116"/>
      <c r="BQ43" s="117"/>
      <c r="BR43" s="116"/>
      <c r="BS43" s="117"/>
      <c r="BT43" s="116"/>
      <c r="BU43" s="117"/>
      <c r="BV43" s="116"/>
      <c r="BW43" s="117"/>
      <c r="BX43" s="116"/>
      <c r="BY43" s="227">
        <f>BY41-1</f>
        <v>48</v>
      </c>
    </row>
    <row r="44" spans="7:77" ht="20.149999999999999" customHeight="1" x14ac:dyDescent="0.25">
      <c r="G44" s="227">
        <f>G46-1</f>
        <v>1919</v>
      </c>
      <c r="I44" s="113"/>
      <c r="J44" s="118"/>
      <c r="K44" s="113"/>
      <c r="L44" s="118"/>
      <c r="M44" s="113"/>
      <c r="N44" s="118"/>
      <c r="O44" s="113"/>
      <c r="P44" s="118"/>
      <c r="Q44" s="113"/>
      <c r="R44" s="118"/>
      <c r="S44" s="113"/>
      <c r="T44" s="118"/>
      <c r="U44" s="113"/>
      <c r="V44" s="118"/>
      <c r="W44" s="113"/>
      <c r="X44" s="118"/>
      <c r="Y44" s="113"/>
      <c r="Z44" s="118"/>
      <c r="AA44" s="113"/>
      <c r="AB44" s="118"/>
      <c r="AC44" s="113"/>
      <c r="AD44" s="118"/>
      <c r="AE44" s="113"/>
      <c r="AF44" s="118"/>
      <c r="AG44" s="113"/>
      <c r="AH44" s="118"/>
      <c r="AI44" s="113"/>
      <c r="AJ44" s="118"/>
      <c r="AK44" s="113"/>
      <c r="AL44" s="118"/>
      <c r="AM44" s="113"/>
      <c r="AN44" s="118"/>
      <c r="AO44" s="113"/>
      <c r="AP44" s="118"/>
      <c r="AQ44" s="113"/>
      <c r="AR44" s="118"/>
      <c r="AS44" s="113"/>
      <c r="AT44" s="118"/>
      <c r="AU44" s="113"/>
      <c r="AV44" s="118"/>
      <c r="AW44" s="113"/>
      <c r="AX44" s="118"/>
      <c r="AY44" s="113"/>
      <c r="AZ44" s="118"/>
      <c r="BA44" s="113"/>
      <c r="BB44" s="118"/>
      <c r="BC44" s="113"/>
      <c r="BD44" s="118"/>
      <c r="BE44" s="113"/>
      <c r="BF44" s="118"/>
      <c r="BG44" s="113"/>
      <c r="BH44" s="118"/>
      <c r="BI44" s="113"/>
      <c r="BJ44" s="118"/>
      <c r="BK44" s="113"/>
      <c r="BL44" s="118"/>
      <c r="BM44" s="113"/>
      <c r="BN44" s="118"/>
      <c r="BO44" s="113"/>
      <c r="BP44" s="118"/>
      <c r="BQ44" s="113"/>
      <c r="BR44" s="118"/>
      <c r="BS44" s="113"/>
      <c r="BT44" s="118"/>
      <c r="BU44" s="113"/>
      <c r="BV44" s="118"/>
      <c r="BW44" s="113"/>
      <c r="BX44" s="118"/>
    </row>
    <row r="45" spans="7:77" ht="20.149999999999999" customHeight="1" x14ac:dyDescent="0.25">
      <c r="H45" s="227">
        <f>H43-1</f>
        <v>47</v>
      </c>
      <c r="I45" s="117"/>
      <c r="J45" s="116"/>
      <c r="K45" s="117"/>
      <c r="L45" s="116"/>
      <c r="M45" s="117"/>
      <c r="N45" s="116"/>
      <c r="O45" s="117"/>
      <c r="P45" s="116"/>
      <c r="Q45" s="117"/>
      <c r="R45" s="116"/>
      <c r="S45" s="117"/>
      <c r="T45" s="116"/>
      <c r="U45" s="117"/>
      <c r="V45" s="116"/>
      <c r="W45" s="117"/>
      <c r="X45" s="116"/>
      <c r="Y45" s="117"/>
      <c r="Z45" s="116"/>
      <c r="AA45" s="117"/>
      <c r="AB45" s="116"/>
      <c r="AC45" s="117"/>
      <c r="AD45" s="116"/>
      <c r="AE45" s="117"/>
      <c r="AF45" s="116"/>
      <c r="AG45" s="117"/>
      <c r="AH45" s="116"/>
      <c r="AI45" s="117"/>
      <c r="AJ45" s="116"/>
      <c r="AK45" s="117"/>
      <c r="AL45" s="116"/>
      <c r="AM45" s="117"/>
      <c r="AN45" s="116"/>
      <c r="AO45" s="117"/>
      <c r="AP45" s="116"/>
      <c r="AQ45" s="117"/>
      <c r="AR45" s="116"/>
      <c r="AS45" s="117"/>
      <c r="AT45" s="116"/>
      <c r="AU45" s="117"/>
      <c r="AV45" s="116"/>
      <c r="AW45" s="117"/>
      <c r="AX45" s="116"/>
      <c r="AY45" s="117"/>
      <c r="AZ45" s="116"/>
      <c r="BA45" s="117"/>
      <c r="BB45" s="116"/>
      <c r="BC45" s="117"/>
      <c r="BD45" s="116"/>
      <c r="BE45" s="117"/>
      <c r="BF45" s="116"/>
      <c r="BG45" s="117"/>
      <c r="BH45" s="116"/>
      <c r="BI45" s="117"/>
      <c r="BJ45" s="116"/>
      <c r="BK45" s="117"/>
      <c r="BL45" s="116"/>
      <c r="BM45" s="117"/>
      <c r="BN45" s="116"/>
      <c r="BO45" s="117"/>
      <c r="BP45" s="116"/>
      <c r="BQ45" s="117"/>
      <c r="BR45" s="116"/>
      <c r="BS45" s="117"/>
      <c r="BT45" s="116"/>
      <c r="BU45" s="117"/>
      <c r="BV45" s="116"/>
      <c r="BW45" s="117"/>
      <c r="BX45" s="116"/>
      <c r="BY45" s="227">
        <f>BY43-1</f>
        <v>47</v>
      </c>
    </row>
    <row r="46" spans="7:77" ht="20.149999999999999" customHeight="1" x14ac:dyDescent="0.25">
      <c r="G46" s="227">
        <f>G48-1</f>
        <v>1920</v>
      </c>
      <c r="I46" s="113"/>
      <c r="J46" s="118"/>
      <c r="K46" s="113"/>
      <c r="L46" s="118"/>
      <c r="M46" s="113"/>
      <c r="N46" s="118"/>
      <c r="O46" s="113"/>
      <c r="P46" s="118"/>
      <c r="Q46" s="113"/>
      <c r="R46" s="118"/>
      <c r="S46" s="113"/>
      <c r="T46" s="118"/>
      <c r="U46" s="113"/>
      <c r="V46" s="118"/>
      <c r="W46" s="113"/>
      <c r="X46" s="118"/>
      <c r="Y46" s="113"/>
      <c r="Z46" s="118"/>
      <c r="AA46" s="113"/>
      <c r="AB46" s="118"/>
      <c r="AC46" s="113"/>
      <c r="AD46" s="118"/>
      <c r="AE46" s="113"/>
      <c r="AF46" s="118"/>
      <c r="AG46" s="113"/>
      <c r="AH46" s="118"/>
      <c r="AI46" s="113"/>
      <c r="AJ46" s="118"/>
      <c r="AK46" s="113"/>
      <c r="AL46" s="118"/>
      <c r="AM46" s="113"/>
      <c r="AN46" s="118"/>
      <c r="AO46" s="113"/>
      <c r="AP46" s="118"/>
      <c r="AQ46" s="113"/>
      <c r="AR46" s="118"/>
      <c r="AS46" s="113"/>
      <c r="AT46" s="118"/>
      <c r="AU46" s="113"/>
      <c r="AV46" s="118"/>
      <c r="AW46" s="113"/>
      <c r="AX46" s="118"/>
      <c r="AY46" s="113"/>
      <c r="AZ46" s="118"/>
      <c r="BA46" s="113"/>
      <c r="BB46" s="118"/>
      <c r="BC46" s="113"/>
      <c r="BD46" s="118"/>
      <c r="BE46" s="113"/>
      <c r="BF46" s="118"/>
      <c r="BG46" s="113"/>
      <c r="BH46" s="118"/>
      <c r="BI46" s="113"/>
      <c r="BJ46" s="118"/>
      <c r="BK46" s="113"/>
      <c r="BL46" s="118"/>
      <c r="BM46" s="113"/>
      <c r="BN46" s="118"/>
      <c r="BO46" s="113"/>
      <c r="BP46" s="118"/>
      <c r="BQ46" s="113"/>
      <c r="BR46" s="118"/>
      <c r="BS46" s="113"/>
      <c r="BT46" s="118"/>
      <c r="BU46" s="113"/>
      <c r="BV46" s="118"/>
      <c r="BW46" s="113"/>
      <c r="BX46" s="118"/>
    </row>
    <row r="47" spans="7:77" ht="20.149999999999999" customHeight="1" x14ac:dyDescent="0.25">
      <c r="H47" s="227">
        <f>H45-1</f>
        <v>46</v>
      </c>
      <c r="I47" s="117"/>
      <c r="J47" s="116"/>
      <c r="K47" s="117"/>
      <c r="L47" s="116"/>
      <c r="M47" s="117"/>
      <c r="N47" s="116"/>
      <c r="O47" s="117"/>
      <c r="P47" s="116"/>
      <c r="Q47" s="117"/>
      <c r="R47" s="116"/>
      <c r="S47" s="117"/>
      <c r="T47" s="116"/>
      <c r="U47" s="117"/>
      <c r="V47" s="116"/>
      <c r="W47" s="117"/>
      <c r="X47" s="116"/>
      <c r="Y47" s="117"/>
      <c r="Z47" s="116"/>
      <c r="AA47" s="117"/>
      <c r="AB47" s="116"/>
      <c r="AC47" s="117"/>
      <c r="AD47" s="116"/>
      <c r="AE47" s="117"/>
      <c r="AF47" s="116"/>
      <c r="AG47" s="117"/>
      <c r="AH47" s="116"/>
      <c r="AI47" s="117"/>
      <c r="AJ47" s="116"/>
      <c r="AK47" s="117"/>
      <c r="AL47" s="116"/>
      <c r="AM47" s="117"/>
      <c r="AN47" s="116"/>
      <c r="AO47" s="117"/>
      <c r="AP47" s="116"/>
      <c r="AQ47" s="117"/>
      <c r="AR47" s="116"/>
      <c r="AS47" s="117"/>
      <c r="AT47" s="116"/>
      <c r="AU47" s="117"/>
      <c r="AV47" s="116"/>
      <c r="AW47" s="117"/>
      <c r="AX47" s="116"/>
      <c r="AY47" s="117"/>
      <c r="AZ47" s="116"/>
      <c r="BA47" s="117"/>
      <c r="BB47" s="116"/>
      <c r="BC47" s="117"/>
      <c r="BD47" s="116"/>
      <c r="BE47" s="117"/>
      <c r="BF47" s="116"/>
      <c r="BG47" s="117"/>
      <c r="BH47" s="116"/>
      <c r="BI47" s="117"/>
      <c r="BJ47" s="116"/>
      <c r="BK47" s="117"/>
      <c r="BL47" s="116"/>
      <c r="BM47" s="117"/>
      <c r="BN47" s="116"/>
      <c r="BO47" s="117"/>
      <c r="BP47" s="116"/>
      <c r="BQ47" s="117"/>
      <c r="BR47" s="116"/>
      <c r="BS47" s="117"/>
      <c r="BT47" s="116"/>
      <c r="BU47" s="117"/>
      <c r="BV47" s="116"/>
      <c r="BW47" s="117"/>
      <c r="BX47" s="116"/>
      <c r="BY47" s="227">
        <f>BY45-1</f>
        <v>46</v>
      </c>
    </row>
    <row r="48" spans="7:77" ht="20.149999999999999" customHeight="1" x14ac:dyDescent="0.25">
      <c r="G48" s="227">
        <f>G50-1</f>
        <v>1921</v>
      </c>
      <c r="I48" s="113"/>
      <c r="J48" s="118"/>
      <c r="K48" s="113"/>
      <c r="L48" s="118"/>
      <c r="M48" s="113"/>
      <c r="N48" s="118"/>
      <c r="O48" s="113"/>
      <c r="P48" s="118"/>
      <c r="Q48" s="113"/>
      <c r="R48" s="118"/>
      <c r="S48" s="113"/>
      <c r="T48" s="118"/>
      <c r="U48" s="113"/>
      <c r="V48" s="118"/>
      <c r="W48" s="113"/>
      <c r="X48" s="118"/>
      <c r="Y48" s="113"/>
      <c r="Z48" s="118"/>
      <c r="AA48" s="113"/>
      <c r="AB48" s="118"/>
      <c r="AC48" s="113"/>
      <c r="AD48" s="118"/>
      <c r="AE48" s="113"/>
      <c r="AF48" s="118"/>
      <c r="AG48" s="113"/>
      <c r="AH48" s="118"/>
      <c r="AI48" s="113"/>
      <c r="AJ48" s="118"/>
      <c r="AK48" s="113"/>
      <c r="AL48" s="118"/>
      <c r="AM48" s="113"/>
      <c r="AN48" s="118"/>
      <c r="AO48" s="113"/>
      <c r="AP48" s="118"/>
      <c r="AQ48" s="113"/>
      <c r="AR48" s="118"/>
      <c r="AS48" s="113"/>
      <c r="AT48" s="118"/>
      <c r="AU48" s="113"/>
      <c r="AV48" s="118"/>
      <c r="AW48" s="113"/>
      <c r="AX48" s="118"/>
      <c r="AY48" s="113"/>
      <c r="AZ48" s="118"/>
      <c r="BA48" s="113"/>
      <c r="BB48" s="118"/>
      <c r="BC48" s="113"/>
      <c r="BD48" s="118"/>
      <c r="BE48" s="113"/>
      <c r="BF48" s="118"/>
      <c r="BG48" s="113"/>
      <c r="BH48" s="118"/>
      <c r="BI48" s="113"/>
      <c r="BJ48" s="118"/>
      <c r="BK48" s="113"/>
      <c r="BL48" s="118"/>
      <c r="BM48" s="113"/>
      <c r="BN48" s="118"/>
      <c r="BO48" s="113"/>
      <c r="BP48" s="118"/>
      <c r="BQ48" s="113"/>
      <c r="BR48" s="118"/>
      <c r="BS48" s="113"/>
      <c r="BT48" s="118"/>
      <c r="BU48" s="113"/>
      <c r="BV48" s="118"/>
      <c r="BW48" s="113"/>
      <c r="BX48" s="118"/>
    </row>
    <row r="49" spans="7:77" ht="20.149999999999999" customHeight="1" x14ac:dyDescent="0.25">
      <c r="H49" s="227">
        <f>H47-1</f>
        <v>45</v>
      </c>
      <c r="I49" s="117"/>
      <c r="J49" s="116"/>
      <c r="K49" s="117"/>
      <c r="L49" s="116"/>
      <c r="M49" s="117"/>
      <c r="N49" s="116"/>
      <c r="O49" s="117"/>
      <c r="P49" s="116"/>
      <c r="Q49" s="117"/>
      <c r="R49" s="116"/>
      <c r="S49" s="117"/>
      <c r="T49" s="116"/>
      <c r="U49" s="117"/>
      <c r="V49" s="116"/>
      <c r="W49" s="117"/>
      <c r="X49" s="116"/>
      <c r="Y49" s="117"/>
      <c r="Z49" s="116"/>
      <c r="AA49" s="117"/>
      <c r="AB49" s="116"/>
      <c r="AC49" s="117"/>
      <c r="AD49" s="116"/>
      <c r="AE49" s="117"/>
      <c r="AF49" s="116"/>
      <c r="AG49" s="117"/>
      <c r="AH49" s="116"/>
      <c r="AI49" s="117"/>
      <c r="AJ49" s="116"/>
      <c r="AK49" s="117"/>
      <c r="AL49" s="116"/>
      <c r="AM49" s="117"/>
      <c r="AN49" s="116"/>
      <c r="AO49" s="117"/>
      <c r="AP49" s="116"/>
      <c r="AQ49" s="117"/>
      <c r="AR49" s="116"/>
      <c r="AS49" s="117"/>
      <c r="AT49" s="116"/>
      <c r="AU49" s="117"/>
      <c r="AV49" s="116"/>
      <c r="AW49" s="117"/>
      <c r="AX49" s="116"/>
      <c r="AY49" s="117"/>
      <c r="AZ49" s="116"/>
      <c r="BA49" s="117"/>
      <c r="BB49" s="116"/>
      <c r="BC49" s="117"/>
      <c r="BD49" s="116"/>
      <c r="BE49" s="117"/>
      <c r="BF49" s="116"/>
      <c r="BG49" s="117"/>
      <c r="BH49" s="116"/>
      <c r="BI49" s="117"/>
      <c r="BJ49" s="116"/>
      <c r="BK49" s="117"/>
      <c r="BL49" s="116"/>
      <c r="BM49" s="117"/>
      <c r="BN49" s="116"/>
      <c r="BO49" s="117"/>
      <c r="BP49" s="116"/>
      <c r="BQ49" s="117"/>
      <c r="BR49" s="116"/>
      <c r="BS49" s="117"/>
      <c r="BT49" s="116"/>
      <c r="BU49" s="117"/>
      <c r="BV49" s="116"/>
      <c r="BW49" s="117"/>
      <c r="BX49" s="116"/>
      <c r="BY49" s="227">
        <f>BY47-1</f>
        <v>45</v>
      </c>
    </row>
    <row r="50" spans="7:77" ht="20.149999999999999" customHeight="1" x14ac:dyDescent="0.25">
      <c r="G50" s="227">
        <f>G52-1</f>
        <v>1922</v>
      </c>
      <c r="I50" s="113"/>
      <c r="J50" s="118"/>
      <c r="K50" s="113"/>
      <c r="L50" s="118"/>
      <c r="M50" s="113"/>
      <c r="N50" s="118"/>
      <c r="O50" s="113"/>
      <c r="P50" s="118"/>
      <c r="Q50" s="113"/>
      <c r="R50" s="118"/>
      <c r="S50" s="113"/>
      <c r="T50" s="118"/>
      <c r="U50" s="113"/>
      <c r="V50" s="118"/>
      <c r="W50" s="113"/>
      <c r="X50" s="118"/>
      <c r="Y50" s="113"/>
      <c r="Z50" s="118"/>
      <c r="AA50" s="113"/>
      <c r="AB50" s="118"/>
      <c r="AC50" s="113"/>
      <c r="AD50" s="118"/>
      <c r="AE50" s="113"/>
      <c r="AF50" s="118"/>
      <c r="AG50" s="113"/>
      <c r="AH50" s="118"/>
      <c r="AI50" s="113"/>
      <c r="AJ50" s="118"/>
      <c r="AK50" s="113"/>
      <c r="AL50" s="118"/>
      <c r="AM50" s="113"/>
      <c r="AN50" s="118"/>
      <c r="AO50" s="113"/>
      <c r="AP50" s="118"/>
      <c r="AQ50" s="113"/>
      <c r="AR50" s="118"/>
      <c r="AS50" s="113"/>
      <c r="AT50" s="118"/>
      <c r="AU50" s="113"/>
      <c r="AV50" s="118"/>
      <c r="AW50" s="113"/>
      <c r="AX50" s="118"/>
      <c r="AY50" s="113"/>
      <c r="AZ50" s="118"/>
      <c r="BA50" s="113"/>
      <c r="BB50" s="118"/>
      <c r="BC50" s="113"/>
      <c r="BD50" s="118"/>
      <c r="BE50" s="113"/>
      <c r="BF50" s="118"/>
      <c r="BG50" s="113"/>
      <c r="BH50" s="118"/>
      <c r="BI50" s="113"/>
      <c r="BJ50" s="118"/>
      <c r="BK50" s="113"/>
      <c r="BL50" s="118"/>
      <c r="BM50" s="113"/>
      <c r="BN50" s="118"/>
      <c r="BO50" s="113"/>
      <c r="BP50" s="118"/>
      <c r="BQ50" s="113"/>
      <c r="BR50" s="118"/>
      <c r="BS50" s="113"/>
      <c r="BT50" s="118"/>
      <c r="BU50" s="113"/>
      <c r="BV50" s="118"/>
      <c r="BW50" s="113"/>
      <c r="BX50" s="118"/>
    </row>
    <row r="51" spans="7:77" ht="20.149999999999999" customHeight="1" x14ac:dyDescent="0.25">
      <c r="H51" s="227">
        <f>H49-1</f>
        <v>44</v>
      </c>
      <c r="I51" s="117"/>
      <c r="J51" s="116"/>
      <c r="K51" s="117"/>
      <c r="L51" s="116"/>
      <c r="M51" s="117"/>
      <c r="N51" s="116"/>
      <c r="O51" s="117"/>
      <c r="P51" s="116"/>
      <c r="Q51" s="117"/>
      <c r="R51" s="116"/>
      <c r="S51" s="117"/>
      <c r="T51" s="116"/>
      <c r="U51" s="117"/>
      <c r="V51" s="116"/>
      <c r="W51" s="117"/>
      <c r="X51" s="116"/>
      <c r="Y51" s="117"/>
      <c r="Z51" s="116"/>
      <c r="AA51" s="117"/>
      <c r="AB51" s="116"/>
      <c r="AC51" s="117"/>
      <c r="AD51" s="116"/>
      <c r="AE51" s="117"/>
      <c r="AF51" s="116"/>
      <c r="AG51" s="117"/>
      <c r="AH51" s="116"/>
      <c r="AI51" s="117"/>
      <c r="AJ51" s="116"/>
      <c r="AK51" s="117"/>
      <c r="AL51" s="116"/>
      <c r="AM51" s="117"/>
      <c r="AN51" s="116"/>
      <c r="AO51" s="117"/>
      <c r="AP51" s="116"/>
      <c r="AQ51" s="117"/>
      <c r="AR51" s="116"/>
      <c r="AS51" s="117"/>
      <c r="AT51" s="116"/>
      <c r="AU51" s="117"/>
      <c r="AV51" s="116"/>
      <c r="AW51" s="117"/>
      <c r="AX51" s="116"/>
      <c r="AY51" s="117"/>
      <c r="AZ51" s="116"/>
      <c r="BA51" s="117"/>
      <c r="BB51" s="116"/>
      <c r="BC51" s="117"/>
      <c r="BD51" s="116"/>
      <c r="BE51" s="117"/>
      <c r="BF51" s="116"/>
      <c r="BG51" s="117"/>
      <c r="BH51" s="116"/>
      <c r="BI51" s="117"/>
      <c r="BJ51" s="116"/>
      <c r="BK51" s="117"/>
      <c r="BL51" s="116"/>
      <c r="BM51" s="117"/>
      <c r="BN51" s="116"/>
      <c r="BO51" s="117"/>
      <c r="BP51" s="116"/>
      <c r="BQ51" s="117"/>
      <c r="BR51" s="116"/>
      <c r="BS51" s="117"/>
      <c r="BT51" s="116"/>
      <c r="BU51" s="117"/>
      <c r="BV51" s="116"/>
      <c r="BW51" s="117"/>
      <c r="BX51" s="116"/>
      <c r="BY51" s="227">
        <f>BY49-1</f>
        <v>44</v>
      </c>
    </row>
    <row r="52" spans="7:77" ht="20.149999999999999" customHeight="1" x14ac:dyDescent="0.25">
      <c r="G52" s="227">
        <f>G54-1</f>
        <v>1923</v>
      </c>
      <c r="I52" s="113"/>
      <c r="J52" s="118"/>
      <c r="K52" s="113"/>
      <c r="L52" s="118"/>
      <c r="M52" s="113"/>
      <c r="N52" s="118"/>
      <c r="O52" s="113"/>
      <c r="P52" s="118"/>
      <c r="Q52" s="113"/>
      <c r="R52" s="118"/>
      <c r="S52" s="113"/>
      <c r="T52" s="118"/>
      <c r="U52" s="113"/>
      <c r="V52" s="118"/>
      <c r="W52" s="113"/>
      <c r="X52" s="118"/>
      <c r="Y52" s="113"/>
      <c r="Z52" s="118"/>
      <c r="AA52" s="113"/>
      <c r="AB52" s="118"/>
      <c r="AC52" s="113"/>
      <c r="AD52" s="118"/>
      <c r="AE52" s="113"/>
      <c r="AF52" s="118"/>
      <c r="AG52" s="113"/>
      <c r="AH52" s="118"/>
      <c r="AI52" s="113"/>
      <c r="AJ52" s="118"/>
      <c r="AK52" s="113"/>
      <c r="AL52" s="118"/>
      <c r="AM52" s="113"/>
      <c r="AN52" s="118"/>
      <c r="AO52" s="113"/>
      <c r="AP52" s="118"/>
      <c r="AQ52" s="113"/>
      <c r="AR52" s="118"/>
      <c r="AS52" s="113"/>
      <c r="AT52" s="118"/>
      <c r="AU52" s="113"/>
      <c r="AV52" s="118"/>
      <c r="AW52" s="113"/>
      <c r="AX52" s="118"/>
      <c r="AY52" s="113"/>
      <c r="AZ52" s="118"/>
      <c r="BA52" s="113"/>
      <c r="BB52" s="118"/>
      <c r="BC52" s="113"/>
      <c r="BD52" s="118"/>
      <c r="BE52" s="113"/>
      <c r="BF52" s="118"/>
      <c r="BG52" s="113"/>
      <c r="BH52" s="118"/>
      <c r="BI52" s="113"/>
      <c r="BJ52" s="118"/>
      <c r="BK52" s="113"/>
      <c r="BL52" s="118"/>
      <c r="BM52" s="113"/>
      <c r="BN52" s="118"/>
      <c r="BO52" s="113"/>
      <c r="BP52" s="118"/>
      <c r="BQ52" s="113"/>
      <c r="BR52" s="118"/>
      <c r="BS52" s="113"/>
      <c r="BT52" s="118"/>
      <c r="BU52" s="113"/>
      <c r="BV52" s="118"/>
      <c r="BW52" s="113"/>
      <c r="BX52" s="118"/>
    </row>
    <row r="53" spans="7:77" ht="20.149999999999999" customHeight="1" x14ac:dyDescent="0.25">
      <c r="H53" s="227">
        <f>H51-1</f>
        <v>43</v>
      </c>
      <c r="I53" s="117"/>
      <c r="J53" s="116"/>
      <c r="K53" s="117"/>
      <c r="L53" s="116"/>
      <c r="M53" s="117"/>
      <c r="N53" s="116"/>
      <c r="O53" s="117"/>
      <c r="P53" s="116"/>
      <c r="Q53" s="117"/>
      <c r="R53" s="116"/>
      <c r="S53" s="117"/>
      <c r="T53" s="116"/>
      <c r="U53" s="117"/>
      <c r="V53" s="116"/>
      <c r="W53" s="117"/>
      <c r="X53" s="116"/>
      <c r="Y53" s="117"/>
      <c r="Z53" s="116"/>
      <c r="AA53" s="117"/>
      <c r="AB53" s="116"/>
      <c r="AC53" s="117"/>
      <c r="AD53" s="116"/>
      <c r="AE53" s="117"/>
      <c r="AF53" s="116"/>
      <c r="AG53" s="117"/>
      <c r="AH53" s="116"/>
      <c r="AI53" s="117"/>
      <c r="AJ53" s="116"/>
      <c r="AK53" s="117"/>
      <c r="AL53" s="116"/>
      <c r="AM53" s="117"/>
      <c r="AN53" s="116"/>
      <c r="AO53" s="117"/>
      <c r="AP53" s="116"/>
      <c r="AQ53" s="117"/>
      <c r="AR53" s="116"/>
      <c r="AS53" s="117"/>
      <c r="AT53" s="116"/>
      <c r="AU53" s="117"/>
      <c r="AV53" s="116"/>
      <c r="AW53" s="117"/>
      <c r="AX53" s="116"/>
      <c r="AY53" s="117"/>
      <c r="AZ53" s="116"/>
      <c r="BA53" s="117"/>
      <c r="BB53" s="116"/>
      <c r="BC53" s="117"/>
      <c r="BD53" s="116"/>
      <c r="BE53" s="117"/>
      <c r="BF53" s="116"/>
      <c r="BG53" s="117"/>
      <c r="BH53" s="116"/>
      <c r="BI53" s="117"/>
      <c r="BJ53" s="116"/>
      <c r="BK53" s="117"/>
      <c r="BL53" s="116"/>
      <c r="BM53" s="117"/>
      <c r="BN53" s="116"/>
      <c r="BO53" s="117"/>
      <c r="BP53" s="116"/>
      <c r="BQ53" s="117"/>
      <c r="BR53" s="116"/>
      <c r="BS53" s="117"/>
      <c r="BT53" s="116"/>
      <c r="BU53" s="117"/>
      <c r="BV53" s="116"/>
      <c r="BW53" s="117"/>
      <c r="BX53" s="116"/>
      <c r="BY53" s="227">
        <f>BY51-1</f>
        <v>43</v>
      </c>
    </row>
    <row r="54" spans="7:77" ht="20.149999999999999" customHeight="1" x14ac:dyDescent="0.25">
      <c r="G54" s="227">
        <f>G56-1</f>
        <v>1924</v>
      </c>
      <c r="I54" s="113"/>
      <c r="J54" s="118"/>
      <c r="K54" s="113"/>
      <c r="L54" s="118"/>
      <c r="M54" s="113"/>
      <c r="N54" s="118"/>
      <c r="O54" s="113"/>
      <c r="P54" s="118"/>
      <c r="Q54" s="113"/>
      <c r="R54" s="118"/>
      <c r="S54" s="113"/>
      <c r="T54" s="118"/>
      <c r="U54" s="113"/>
      <c r="V54" s="118"/>
      <c r="W54" s="113"/>
      <c r="X54" s="118"/>
      <c r="Y54" s="113"/>
      <c r="Z54" s="118"/>
      <c r="AA54" s="113"/>
      <c r="AB54" s="118"/>
      <c r="AC54" s="113"/>
      <c r="AD54" s="118"/>
      <c r="AE54" s="113"/>
      <c r="AF54" s="118"/>
      <c r="AG54" s="113"/>
      <c r="AH54" s="118"/>
      <c r="AI54" s="113"/>
      <c r="AJ54" s="118"/>
      <c r="AK54" s="113"/>
      <c r="AL54" s="118"/>
      <c r="AM54" s="113"/>
      <c r="AN54" s="118"/>
      <c r="AO54" s="113"/>
      <c r="AP54" s="118"/>
      <c r="AQ54" s="113"/>
      <c r="AR54" s="118"/>
      <c r="AS54" s="113"/>
      <c r="AT54" s="118"/>
      <c r="AU54" s="113"/>
      <c r="AV54" s="118"/>
      <c r="AW54" s="113"/>
      <c r="AX54" s="118"/>
      <c r="AY54" s="113"/>
      <c r="AZ54" s="118"/>
      <c r="BA54" s="113"/>
      <c r="BB54" s="118"/>
      <c r="BC54" s="113"/>
      <c r="BD54" s="118"/>
      <c r="BE54" s="113"/>
      <c r="BF54" s="118"/>
      <c r="BG54" s="113"/>
      <c r="BH54" s="118"/>
      <c r="BI54" s="113"/>
      <c r="BJ54" s="118"/>
      <c r="BK54" s="113"/>
      <c r="BL54" s="118"/>
      <c r="BM54" s="113"/>
      <c r="BN54" s="118"/>
      <c r="BO54" s="113"/>
      <c r="BP54" s="118"/>
      <c r="BQ54" s="113"/>
      <c r="BR54" s="118"/>
      <c r="BS54" s="113"/>
      <c r="BT54" s="118"/>
      <c r="BU54" s="113"/>
      <c r="BV54" s="118"/>
      <c r="BW54" s="113"/>
      <c r="BX54" s="118"/>
    </row>
    <row r="55" spans="7:77" ht="20.149999999999999" customHeight="1" x14ac:dyDescent="0.25">
      <c r="H55" s="227">
        <f>H53-1</f>
        <v>42</v>
      </c>
      <c r="I55" s="117"/>
      <c r="J55" s="116"/>
      <c r="K55" s="117"/>
      <c r="L55" s="116"/>
      <c r="M55" s="117"/>
      <c r="N55" s="116"/>
      <c r="O55" s="117"/>
      <c r="P55" s="116"/>
      <c r="Q55" s="117"/>
      <c r="R55" s="116"/>
      <c r="S55" s="117"/>
      <c r="T55" s="116"/>
      <c r="U55" s="117"/>
      <c r="V55" s="116"/>
      <c r="W55" s="117"/>
      <c r="X55" s="116"/>
      <c r="Y55" s="117"/>
      <c r="Z55" s="116"/>
      <c r="AA55" s="117"/>
      <c r="AB55" s="116"/>
      <c r="AC55" s="117"/>
      <c r="AD55" s="116"/>
      <c r="AE55" s="117"/>
      <c r="AF55" s="116"/>
      <c r="AG55" s="117"/>
      <c r="AH55" s="116"/>
      <c r="AI55" s="117"/>
      <c r="AJ55" s="116"/>
      <c r="AK55" s="117"/>
      <c r="AL55" s="116"/>
      <c r="AM55" s="117"/>
      <c r="AN55" s="116"/>
      <c r="AO55" s="117"/>
      <c r="AP55" s="116"/>
      <c r="AQ55" s="117"/>
      <c r="AR55" s="116"/>
      <c r="AS55" s="117"/>
      <c r="AT55" s="116"/>
      <c r="AU55" s="117"/>
      <c r="AV55" s="116"/>
      <c r="AW55" s="117"/>
      <c r="AX55" s="116"/>
      <c r="AY55" s="117"/>
      <c r="AZ55" s="116"/>
      <c r="BA55" s="117"/>
      <c r="BB55" s="116"/>
      <c r="BC55" s="117"/>
      <c r="BD55" s="116"/>
      <c r="BE55" s="117"/>
      <c r="BF55" s="116"/>
      <c r="BG55" s="117"/>
      <c r="BH55" s="116"/>
      <c r="BI55" s="117"/>
      <c r="BJ55" s="116"/>
      <c r="BK55" s="117"/>
      <c r="BL55" s="116"/>
      <c r="BM55" s="117"/>
      <c r="BN55" s="116"/>
      <c r="BO55" s="117"/>
      <c r="BP55" s="116"/>
      <c r="BQ55" s="117"/>
      <c r="BR55" s="116"/>
      <c r="BS55" s="117"/>
      <c r="BT55" s="116"/>
      <c r="BU55" s="117"/>
      <c r="BV55" s="116"/>
      <c r="BW55" s="117"/>
      <c r="BX55" s="116"/>
      <c r="BY55" s="227">
        <f>BY53-1</f>
        <v>42</v>
      </c>
    </row>
    <row r="56" spans="7:77" ht="20.149999999999999" customHeight="1" x14ac:dyDescent="0.25">
      <c r="G56" s="227">
        <f>G58-1</f>
        <v>1925</v>
      </c>
      <c r="I56" s="113"/>
      <c r="J56" s="118"/>
      <c r="K56" s="113"/>
      <c r="L56" s="118"/>
      <c r="M56" s="113"/>
      <c r="N56" s="118"/>
      <c r="O56" s="113"/>
      <c r="P56" s="118"/>
      <c r="Q56" s="113"/>
      <c r="R56" s="118"/>
      <c r="S56" s="113"/>
      <c r="T56" s="118"/>
      <c r="U56" s="113"/>
      <c r="V56" s="118"/>
      <c r="W56" s="113"/>
      <c r="X56" s="118"/>
      <c r="Y56" s="113"/>
      <c r="Z56" s="118"/>
      <c r="AA56" s="113"/>
      <c r="AB56" s="118"/>
      <c r="AC56" s="113"/>
      <c r="AD56" s="118"/>
      <c r="AE56" s="113"/>
      <c r="AF56" s="118"/>
      <c r="AG56" s="113"/>
      <c r="AH56" s="118"/>
      <c r="AI56" s="113"/>
      <c r="AJ56" s="118"/>
      <c r="AK56" s="113"/>
      <c r="AL56" s="118"/>
      <c r="AM56" s="113"/>
      <c r="AN56" s="118"/>
      <c r="AO56" s="113"/>
      <c r="AP56" s="118"/>
      <c r="AQ56" s="113"/>
      <c r="AR56" s="118"/>
      <c r="AS56" s="113"/>
      <c r="AT56" s="118"/>
      <c r="AU56" s="113"/>
      <c r="AV56" s="118"/>
      <c r="AW56" s="113"/>
      <c r="AX56" s="118"/>
      <c r="AY56" s="113"/>
      <c r="AZ56" s="118"/>
      <c r="BA56" s="113"/>
      <c r="BB56" s="118"/>
      <c r="BC56" s="113"/>
      <c r="BD56" s="118"/>
      <c r="BE56" s="113"/>
      <c r="BF56" s="118"/>
      <c r="BG56" s="113"/>
      <c r="BH56" s="118"/>
      <c r="BI56" s="113"/>
      <c r="BJ56" s="118"/>
      <c r="BK56" s="113"/>
      <c r="BL56" s="118"/>
      <c r="BM56" s="113"/>
      <c r="BN56" s="118"/>
      <c r="BO56" s="113"/>
      <c r="BP56" s="118"/>
      <c r="BQ56" s="113"/>
      <c r="BR56" s="118"/>
      <c r="BS56" s="113"/>
      <c r="BT56" s="118"/>
      <c r="BU56" s="113"/>
      <c r="BV56" s="118"/>
      <c r="BW56" s="113"/>
      <c r="BX56" s="118"/>
    </row>
    <row r="57" spans="7:77" ht="20.149999999999999" customHeight="1" x14ac:dyDescent="0.25">
      <c r="H57" s="227">
        <f>H55-1</f>
        <v>41</v>
      </c>
      <c r="I57" s="117"/>
      <c r="J57" s="116"/>
      <c r="K57" s="117"/>
      <c r="L57" s="116"/>
      <c r="M57" s="117"/>
      <c r="N57" s="116"/>
      <c r="O57" s="117"/>
      <c r="P57" s="116"/>
      <c r="Q57" s="117"/>
      <c r="R57" s="116"/>
      <c r="S57" s="117"/>
      <c r="T57" s="116"/>
      <c r="U57" s="117"/>
      <c r="V57" s="116"/>
      <c r="W57" s="117"/>
      <c r="X57" s="116"/>
      <c r="Y57" s="117"/>
      <c r="Z57" s="116"/>
      <c r="AA57" s="117"/>
      <c r="AB57" s="116"/>
      <c r="AC57" s="117"/>
      <c r="AD57" s="116"/>
      <c r="AE57" s="117"/>
      <c r="AF57" s="116"/>
      <c r="AG57" s="117"/>
      <c r="AH57" s="116"/>
      <c r="AI57" s="117"/>
      <c r="AJ57" s="116"/>
      <c r="AK57" s="117"/>
      <c r="AL57" s="116"/>
      <c r="AM57" s="117"/>
      <c r="AN57" s="116"/>
      <c r="AO57" s="117"/>
      <c r="AP57" s="116"/>
      <c r="AQ57" s="117"/>
      <c r="AR57" s="116"/>
      <c r="AS57" s="117"/>
      <c r="AT57" s="116"/>
      <c r="AU57" s="117"/>
      <c r="AV57" s="116"/>
      <c r="AW57" s="117"/>
      <c r="AX57" s="116"/>
      <c r="AY57" s="117"/>
      <c r="AZ57" s="116"/>
      <c r="BA57" s="117"/>
      <c r="BB57" s="116"/>
      <c r="BC57" s="117"/>
      <c r="BD57" s="116"/>
      <c r="BE57" s="117"/>
      <c r="BF57" s="116"/>
      <c r="BG57" s="117"/>
      <c r="BH57" s="116"/>
      <c r="BI57" s="117"/>
      <c r="BJ57" s="116"/>
      <c r="BK57" s="117"/>
      <c r="BL57" s="116"/>
      <c r="BM57" s="117"/>
      <c r="BN57" s="116"/>
      <c r="BO57" s="117"/>
      <c r="BP57" s="116"/>
      <c r="BQ57" s="117"/>
      <c r="BR57" s="116"/>
      <c r="BS57" s="117"/>
      <c r="BT57" s="116"/>
      <c r="BU57" s="117"/>
      <c r="BV57" s="116"/>
      <c r="BW57" s="117"/>
      <c r="BX57" s="116"/>
      <c r="BY57" s="227">
        <f>BY55-1</f>
        <v>41</v>
      </c>
    </row>
    <row r="58" spans="7:77" ht="20.149999999999999" customHeight="1" x14ac:dyDescent="0.25">
      <c r="G58" s="227">
        <f>G60-1</f>
        <v>1926</v>
      </c>
      <c r="I58" s="113"/>
      <c r="J58" s="118"/>
      <c r="K58" s="113"/>
      <c r="L58" s="118"/>
      <c r="M58" s="113"/>
      <c r="N58" s="118"/>
      <c r="O58" s="113"/>
      <c r="P58" s="118"/>
      <c r="Q58" s="113"/>
      <c r="R58" s="118"/>
      <c r="S58" s="113"/>
      <c r="T58" s="118"/>
      <c r="U58" s="113"/>
      <c r="V58" s="118"/>
      <c r="W58" s="113"/>
      <c r="X58" s="118"/>
      <c r="Y58" s="113"/>
      <c r="Z58" s="118"/>
      <c r="AA58" s="113"/>
      <c r="AB58" s="118"/>
      <c r="AC58" s="113"/>
      <c r="AD58" s="118"/>
      <c r="AE58" s="113"/>
      <c r="AF58" s="118"/>
      <c r="AG58" s="113"/>
      <c r="AH58" s="118"/>
      <c r="AI58" s="113"/>
      <c r="AJ58" s="118"/>
      <c r="AK58" s="113"/>
      <c r="AL58" s="118"/>
      <c r="AM58" s="113"/>
      <c r="AN58" s="118"/>
      <c r="AO58" s="113"/>
      <c r="AP58" s="118"/>
      <c r="AQ58" s="113"/>
      <c r="AR58" s="118"/>
      <c r="AS58" s="113"/>
      <c r="AT58" s="118"/>
      <c r="AU58" s="113"/>
      <c r="AV58" s="118"/>
      <c r="AW58" s="113"/>
      <c r="AX58" s="118"/>
      <c r="AY58" s="113"/>
      <c r="AZ58" s="118"/>
      <c r="BA58" s="113"/>
      <c r="BB58" s="118"/>
      <c r="BC58" s="113"/>
      <c r="BD58" s="118"/>
      <c r="BE58" s="113"/>
      <c r="BF58" s="118"/>
      <c r="BG58" s="113"/>
      <c r="BH58" s="118"/>
      <c r="BI58" s="113"/>
      <c r="BJ58" s="118"/>
      <c r="BK58" s="113"/>
      <c r="BL58" s="118"/>
      <c r="BM58" s="113"/>
      <c r="BN58" s="118"/>
      <c r="BO58" s="113"/>
      <c r="BP58" s="118"/>
      <c r="BQ58" s="113"/>
      <c r="BR58" s="118"/>
      <c r="BS58" s="113"/>
      <c r="BT58" s="118"/>
      <c r="BU58" s="113"/>
      <c r="BV58" s="118"/>
      <c r="BW58" s="113"/>
      <c r="BX58" s="118"/>
    </row>
    <row r="59" spans="7:77" ht="20.149999999999999" customHeight="1" x14ac:dyDescent="0.25">
      <c r="H59" s="227">
        <f>H57-1</f>
        <v>40</v>
      </c>
      <c r="I59" s="117"/>
      <c r="J59" s="116"/>
      <c r="K59" s="117"/>
      <c r="L59" s="116"/>
      <c r="M59" s="117"/>
      <c r="N59" s="116"/>
      <c r="O59" s="117"/>
      <c r="P59" s="116"/>
      <c r="Q59" s="117"/>
      <c r="R59" s="116"/>
      <c r="S59" s="117"/>
      <c r="T59" s="116"/>
      <c r="U59" s="117"/>
      <c r="V59" s="116"/>
      <c r="W59" s="117"/>
      <c r="X59" s="116"/>
      <c r="Y59" s="117"/>
      <c r="Z59" s="116"/>
      <c r="AA59" s="117"/>
      <c r="AB59" s="116"/>
      <c r="AC59" s="117"/>
      <c r="AD59" s="116"/>
      <c r="AE59" s="117"/>
      <c r="AF59" s="116"/>
      <c r="AG59" s="117"/>
      <c r="AH59" s="116"/>
      <c r="AI59" s="117"/>
      <c r="AJ59" s="116"/>
      <c r="AK59" s="117"/>
      <c r="AL59" s="116"/>
      <c r="AM59" s="117"/>
      <c r="AN59" s="116"/>
      <c r="AO59" s="117"/>
      <c r="AP59" s="116"/>
      <c r="AQ59" s="117"/>
      <c r="AR59" s="116"/>
      <c r="AS59" s="117"/>
      <c r="AT59" s="116"/>
      <c r="AU59" s="117"/>
      <c r="AV59" s="116"/>
      <c r="AW59" s="117"/>
      <c r="AX59" s="116"/>
      <c r="AY59" s="117"/>
      <c r="AZ59" s="116"/>
      <c r="BA59" s="117"/>
      <c r="BB59" s="116"/>
      <c r="BC59" s="117"/>
      <c r="BD59" s="116"/>
      <c r="BE59" s="117"/>
      <c r="BF59" s="116"/>
      <c r="BG59" s="117"/>
      <c r="BH59" s="116"/>
      <c r="BI59" s="117"/>
      <c r="BJ59" s="116"/>
      <c r="BK59" s="117"/>
      <c r="BL59" s="116"/>
      <c r="BM59" s="117"/>
      <c r="BN59" s="116"/>
      <c r="BO59" s="117"/>
      <c r="BP59" s="116"/>
      <c r="BQ59" s="117"/>
      <c r="BR59" s="116"/>
      <c r="BS59" s="117"/>
      <c r="BT59" s="116"/>
      <c r="BU59" s="117"/>
      <c r="BV59" s="116"/>
      <c r="BW59" s="117"/>
      <c r="BX59" s="116"/>
      <c r="BY59" s="227">
        <f>BY57-1</f>
        <v>40</v>
      </c>
    </row>
    <row r="60" spans="7:77" ht="20.149999999999999" customHeight="1" x14ac:dyDescent="0.25">
      <c r="G60" s="227">
        <f>G62-1</f>
        <v>1927</v>
      </c>
      <c r="I60" s="113"/>
      <c r="J60" s="118"/>
      <c r="K60" s="113"/>
      <c r="L60" s="118"/>
      <c r="M60" s="113"/>
      <c r="N60" s="118"/>
      <c r="O60" s="113"/>
      <c r="P60" s="118"/>
      <c r="Q60" s="113"/>
      <c r="R60" s="118"/>
      <c r="S60" s="113"/>
      <c r="T60" s="118"/>
      <c r="U60" s="113"/>
      <c r="V60" s="118"/>
      <c r="W60" s="113"/>
      <c r="X60" s="118"/>
      <c r="Y60" s="113"/>
      <c r="Z60" s="118"/>
      <c r="AA60" s="113"/>
      <c r="AB60" s="118"/>
      <c r="AC60" s="113"/>
      <c r="AD60" s="118"/>
      <c r="AE60" s="113"/>
      <c r="AF60" s="118"/>
      <c r="AG60" s="113"/>
      <c r="AH60" s="118"/>
      <c r="AI60" s="113"/>
      <c r="AJ60" s="118"/>
      <c r="AK60" s="113"/>
      <c r="AL60" s="118"/>
      <c r="AM60" s="113"/>
      <c r="AN60" s="118"/>
      <c r="AO60" s="113"/>
      <c r="AP60" s="118"/>
      <c r="AQ60" s="113"/>
      <c r="AR60" s="118"/>
      <c r="AS60" s="113"/>
      <c r="AT60" s="118"/>
      <c r="AU60" s="113"/>
      <c r="AV60" s="118"/>
      <c r="AW60" s="113"/>
      <c r="AX60" s="118"/>
      <c r="AY60" s="113"/>
      <c r="AZ60" s="118"/>
      <c r="BA60" s="113"/>
      <c r="BB60" s="118"/>
      <c r="BC60" s="113"/>
      <c r="BD60" s="118"/>
      <c r="BE60" s="113"/>
      <c r="BF60" s="118"/>
      <c r="BG60" s="113"/>
      <c r="BH60" s="118"/>
      <c r="BI60" s="113"/>
      <c r="BJ60" s="118"/>
      <c r="BK60" s="113"/>
      <c r="BL60" s="118"/>
      <c r="BM60" s="113"/>
      <c r="BN60" s="118"/>
      <c r="BO60" s="113"/>
      <c r="BP60" s="118"/>
      <c r="BQ60" s="113"/>
      <c r="BR60" s="118"/>
      <c r="BS60" s="113"/>
      <c r="BT60" s="118"/>
      <c r="BU60" s="113"/>
      <c r="BV60" s="118"/>
      <c r="BW60" s="113"/>
      <c r="BX60" s="118"/>
    </row>
    <row r="61" spans="7:77" ht="20.149999999999999" customHeight="1" x14ac:dyDescent="0.25">
      <c r="H61" s="227">
        <f t="shared" ref="H61:H123" si="0">H59-1</f>
        <v>39</v>
      </c>
      <c r="I61" s="117"/>
      <c r="J61" s="116"/>
      <c r="K61" s="117"/>
      <c r="L61" s="116"/>
      <c r="M61" s="117"/>
      <c r="N61" s="116"/>
      <c r="O61" s="117"/>
      <c r="P61" s="116"/>
      <c r="Q61" s="117"/>
      <c r="R61" s="116"/>
      <c r="S61" s="117"/>
      <c r="T61" s="116"/>
      <c r="U61" s="117"/>
      <c r="V61" s="116"/>
      <c r="W61" s="117"/>
      <c r="X61" s="116"/>
      <c r="Y61" s="117"/>
      <c r="Z61" s="116"/>
      <c r="AA61" s="117"/>
      <c r="AB61" s="116"/>
      <c r="AC61" s="117"/>
      <c r="AD61" s="116"/>
      <c r="AE61" s="117"/>
      <c r="AF61" s="116"/>
      <c r="AG61" s="117"/>
      <c r="AH61" s="116"/>
      <c r="AI61" s="117"/>
      <c r="AJ61" s="116"/>
      <c r="AK61" s="117"/>
      <c r="AL61" s="116"/>
      <c r="AM61" s="117"/>
      <c r="AN61" s="116"/>
      <c r="AO61" s="117"/>
      <c r="AP61" s="116"/>
      <c r="AQ61" s="117"/>
      <c r="AR61" s="116"/>
      <c r="AS61" s="117"/>
      <c r="AT61" s="116"/>
      <c r="AU61" s="117"/>
      <c r="AV61" s="116"/>
      <c r="AW61" s="117"/>
      <c r="AX61" s="116"/>
      <c r="AY61" s="117"/>
      <c r="AZ61" s="116"/>
      <c r="BA61" s="117"/>
      <c r="BB61" s="116"/>
      <c r="BC61" s="117"/>
      <c r="BD61" s="116"/>
      <c r="BE61" s="117"/>
      <c r="BF61" s="116"/>
      <c r="BG61" s="117"/>
      <c r="BH61" s="116"/>
      <c r="BI61" s="117"/>
      <c r="BJ61" s="116"/>
      <c r="BK61" s="117"/>
      <c r="BL61" s="116"/>
      <c r="BM61" s="117"/>
      <c r="BN61" s="116"/>
      <c r="BO61" s="117"/>
      <c r="BP61" s="116"/>
      <c r="BQ61" s="117"/>
      <c r="BR61" s="116"/>
      <c r="BS61" s="117"/>
      <c r="BT61" s="116"/>
      <c r="BU61" s="117"/>
      <c r="BV61" s="116"/>
      <c r="BW61" s="117"/>
      <c r="BX61" s="116"/>
      <c r="BY61" s="227">
        <f t="shared" ref="BY61:BY123" si="1">BY59-1</f>
        <v>39</v>
      </c>
    </row>
    <row r="62" spans="7:77" ht="20.149999999999999" customHeight="1" x14ac:dyDescent="0.25">
      <c r="G62" s="227">
        <f>G64-1</f>
        <v>1928</v>
      </c>
      <c r="I62" s="113"/>
      <c r="J62" s="118"/>
      <c r="K62" s="113"/>
      <c r="L62" s="118"/>
      <c r="M62" s="113"/>
      <c r="N62" s="118"/>
      <c r="O62" s="113"/>
      <c r="P62" s="118"/>
      <c r="Q62" s="113"/>
      <c r="R62" s="118"/>
      <c r="S62" s="113"/>
      <c r="T62" s="118"/>
      <c r="U62" s="113"/>
      <c r="V62" s="118"/>
      <c r="W62" s="113"/>
      <c r="X62" s="118"/>
      <c r="Y62" s="113"/>
      <c r="Z62" s="118"/>
      <c r="AA62" s="113"/>
      <c r="AB62" s="118"/>
      <c r="AC62" s="113"/>
      <c r="AD62" s="118"/>
      <c r="AE62" s="113"/>
      <c r="AF62" s="118"/>
      <c r="AG62" s="113"/>
      <c r="AH62" s="118"/>
      <c r="AI62" s="113"/>
      <c r="AJ62" s="118"/>
      <c r="AK62" s="113"/>
      <c r="AL62" s="118"/>
      <c r="AM62" s="113"/>
      <c r="AN62" s="118"/>
      <c r="AO62" s="113"/>
      <c r="AP62" s="118"/>
      <c r="AQ62" s="113"/>
      <c r="AR62" s="118"/>
      <c r="AS62" s="113"/>
      <c r="AT62" s="118"/>
      <c r="AU62" s="113"/>
      <c r="AV62" s="118"/>
      <c r="AW62" s="113"/>
      <c r="AX62" s="118"/>
      <c r="AY62" s="113"/>
      <c r="AZ62" s="118"/>
      <c r="BA62" s="113"/>
      <c r="BB62" s="118"/>
      <c r="BC62" s="113"/>
      <c r="BD62" s="118"/>
      <c r="BE62" s="113"/>
      <c r="BF62" s="118"/>
      <c r="BG62" s="113"/>
      <c r="BH62" s="118"/>
      <c r="BI62" s="113"/>
      <c r="BJ62" s="118"/>
      <c r="BK62" s="113"/>
      <c r="BL62" s="118"/>
      <c r="BM62" s="113"/>
      <c r="BN62" s="118"/>
      <c r="BO62" s="113"/>
      <c r="BP62" s="118"/>
      <c r="BQ62" s="113"/>
      <c r="BR62" s="118"/>
      <c r="BS62" s="113"/>
      <c r="BT62" s="118"/>
      <c r="BU62" s="113"/>
      <c r="BV62" s="118"/>
      <c r="BW62" s="113"/>
      <c r="BX62" s="118"/>
    </row>
    <row r="63" spans="7:77" ht="20.149999999999999" customHeight="1" x14ac:dyDescent="0.25">
      <c r="H63" s="227">
        <f t="shared" si="0"/>
        <v>38</v>
      </c>
      <c r="I63" s="117"/>
      <c r="J63" s="116"/>
      <c r="K63" s="117"/>
      <c r="L63" s="116"/>
      <c r="M63" s="117"/>
      <c r="N63" s="116"/>
      <c r="O63" s="117"/>
      <c r="P63" s="116"/>
      <c r="Q63" s="117"/>
      <c r="R63" s="116"/>
      <c r="S63" s="117"/>
      <c r="T63" s="116"/>
      <c r="U63" s="117"/>
      <c r="V63" s="116"/>
      <c r="W63" s="117"/>
      <c r="X63" s="116"/>
      <c r="Y63" s="117"/>
      <c r="Z63" s="116"/>
      <c r="AA63" s="117"/>
      <c r="AB63" s="116"/>
      <c r="AC63" s="117"/>
      <c r="AD63" s="116"/>
      <c r="AE63" s="117"/>
      <c r="AF63" s="116"/>
      <c r="AG63" s="117"/>
      <c r="AH63" s="116"/>
      <c r="AI63" s="117"/>
      <c r="AJ63" s="116"/>
      <c r="AK63" s="117"/>
      <c r="AL63" s="116"/>
      <c r="AM63" s="117"/>
      <c r="AN63" s="116"/>
      <c r="AO63" s="117"/>
      <c r="AP63" s="116"/>
      <c r="AQ63" s="117"/>
      <c r="AR63" s="116"/>
      <c r="AS63" s="117"/>
      <c r="AT63" s="116"/>
      <c r="AU63" s="117"/>
      <c r="AV63" s="116"/>
      <c r="AW63" s="117"/>
      <c r="AX63" s="116"/>
      <c r="AY63" s="117"/>
      <c r="AZ63" s="116"/>
      <c r="BA63" s="117"/>
      <c r="BB63" s="116"/>
      <c r="BC63" s="117"/>
      <c r="BD63" s="116"/>
      <c r="BE63" s="117"/>
      <c r="BF63" s="116"/>
      <c r="BG63" s="117"/>
      <c r="BH63" s="116"/>
      <c r="BI63" s="117"/>
      <c r="BJ63" s="116"/>
      <c r="BK63" s="117"/>
      <c r="BL63" s="116"/>
      <c r="BM63" s="117"/>
      <c r="BN63" s="116"/>
      <c r="BO63" s="117"/>
      <c r="BP63" s="116"/>
      <c r="BQ63" s="117"/>
      <c r="BR63" s="116"/>
      <c r="BS63" s="117"/>
      <c r="BT63" s="116"/>
      <c r="BU63" s="117"/>
      <c r="BV63" s="116"/>
      <c r="BW63" s="117"/>
      <c r="BX63" s="116"/>
      <c r="BY63" s="227">
        <f t="shared" si="1"/>
        <v>38</v>
      </c>
    </row>
    <row r="64" spans="7:77" ht="20.149999999999999" customHeight="1" x14ac:dyDescent="0.25">
      <c r="G64" s="227">
        <f>G66-1</f>
        <v>1929</v>
      </c>
      <c r="I64" s="113"/>
      <c r="J64" s="118"/>
      <c r="K64" s="113"/>
      <c r="L64" s="118"/>
      <c r="M64" s="113"/>
      <c r="N64" s="118"/>
      <c r="O64" s="113"/>
      <c r="P64" s="118"/>
      <c r="Q64" s="113"/>
      <c r="R64" s="118"/>
      <c r="S64" s="113"/>
      <c r="T64" s="118"/>
      <c r="U64" s="113"/>
      <c r="V64" s="118"/>
      <c r="W64" s="113"/>
      <c r="X64" s="118"/>
      <c r="Y64" s="113"/>
      <c r="Z64" s="118"/>
      <c r="AA64" s="113"/>
      <c r="AB64" s="118"/>
      <c r="AC64" s="113"/>
      <c r="AD64" s="118"/>
      <c r="AE64" s="113"/>
      <c r="AF64" s="118"/>
      <c r="AG64" s="113"/>
      <c r="AH64" s="118"/>
      <c r="AI64" s="113"/>
      <c r="AJ64" s="118"/>
      <c r="AK64" s="113"/>
      <c r="AL64" s="118"/>
      <c r="AM64" s="113"/>
      <c r="AN64" s="118"/>
      <c r="AO64" s="113"/>
      <c r="AP64" s="118"/>
      <c r="AQ64" s="113"/>
      <c r="AR64" s="118"/>
      <c r="AS64" s="113"/>
      <c r="AT64" s="118"/>
      <c r="AU64" s="113"/>
      <c r="AV64" s="118"/>
      <c r="AW64" s="113"/>
      <c r="AX64" s="118"/>
      <c r="AY64" s="113"/>
      <c r="AZ64" s="118"/>
      <c r="BA64" s="113"/>
      <c r="BB64" s="118"/>
      <c r="BC64" s="113"/>
      <c r="BD64" s="118"/>
      <c r="BE64" s="113"/>
      <c r="BF64" s="118"/>
      <c r="BG64" s="113"/>
      <c r="BH64" s="118"/>
      <c r="BI64" s="113"/>
      <c r="BJ64" s="118"/>
      <c r="BK64" s="113"/>
      <c r="BL64" s="118"/>
      <c r="BM64" s="113"/>
      <c r="BN64" s="118"/>
      <c r="BO64" s="113"/>
      <c r="BP64" s="118"/>
      <c r="BQ64" s="113"/>
      <c r="BR64" s="118"/>
      <c r="BS64" s="113"/>
      <c r="BT64" s="118"/>
      <c r="BU64" s="113"/>
      <c r="BV64" s="118"/>
      <c r="BW64" s="113"/>
      <c r="BX64" s="118"/>
    </row>
    <row r="65" spans="7:77" ht="20.149999999999999" customHeight="1" x14ac:dyDescent="0.25">
      <c r="H65" s="227">
        <f t="shared" si="0"/>
        <v>37</v>
      </c>
      <c r="I65" s="117"/>
      <c r="J65" s="116"/>
      <c r="K65" s="117"/>
      <c r="L65" s="116"/>
      <c r="M65" s="117"/>
      <c r="N65" s="116"/>
      <c r="O65" s="117"/>
      <c r="P65" s="116"/>
      <c r="Q65" s="117"/>
      <c r="R65" s="116"/>
      <c r="S65" s="117"/>
      <c r="T65" s="116"/>
      <c r="U65" s="117"/>
      <c r="V65" s="116"/>
      <c r="W65" s="117"/>
      <c r="X65" s="116"/>
      <c r="Y65" s="117"/>
      <c r="Z65" s="116"/>
      <c r="AA65" s="117"/>
      <c r="AB65" s="116"/>
      <c r="AC65" s="117"/>
      <c r="AD65" s="116"/>
      <c r="AE65" s="117"/>
      <c r="AF65" s="116"/>
      <c r="AG65" s="117"/>
      <c r="AH65" s="116"/>
      <c r="AI65" s="117"/>
      <c r="AJ65" s="116"/>
      <c r="AK65" s="117"/>
      <c r="AL65" s="116"/>
      <c r="AM65" s="117"/>
      <c r="AN65" s="116"/>
      <c r="AO65" s="117"/>
      <c r="AP65" s="116"/>
      <c r="AQ65" s="117"/>
      <c r="AR65" s="116"/>
      <c r="AS65" s="117"/>
      <c r="AT65" s="116"/>
      <c r="AU65" s="117"/>
      <c r="AV65" s="116"/>
      <c r="AW65" s="117"/>
      <c r="AX65" s="116"/>
      <c r="AY65" s="117"/>
      <c r="AZ65" s="116"/>
      <c r="BA65" s="117"/>
      <c r="BB65" s="116"/>
      <c r="BC65" s="117"/>
      <c r="BD65" s="116"/>
      <c r="BE65" s="117"/>
      <c r="BF65" s="116"/>
      <c r="BG65" s="117"/>
      <c r="BH65" s="116"/>
      <c r="BI65" s="117"/>
      <c r="BJ65" s="116"/>
      <c r="BK65" s="117"/>
      <c r="BL65" s="116"/>
      <c r="BM65" s="117"/>
      <c r="BN65" s="116"/>
      <c r="BO65" s="117"/>
      <c r="BP65" s="116"/>
      <c r="BQ65" s="117"/>
      <c r="BR65" s="116"/>
      <c r="BS65" s="117"/>
      <c r="BT65" s="116"/>
      <c r="BU65" s="117"/>
      <c r="BV65" s="116"/>
      <c r="BW65" s="117"/>
      <c r="BX65" s="116"/>
      <c r="BY65" s="227">
        <f t="shared" si="1"/>
        <v>37</v>
      </c>
    </row>
    <row r="66" spans="7:77" ht="20.149999999999999" customHeight="1" x14ac:dyDescent="0.25">
      <c r="G66" s="227">
        <f>G68-1</f>
        <v>1930</v>
      </c>
      <c r="I66" s="113"/>
      <c r="J66" s="118"/>
      <c r="K66" s="113"/>
      <c r="L66" s="118"/>
      <c r="M66" s="113"/>
      <c r="N66" s="118"/>
      <c r="O66" s="113"/>
      <c r="P66" s="118"/>
      <c r="Q66" s="113"/>
      <c r="R66" s="118"/>
      <c r="S66" s="113"/>
      <c r="T66" s="118"/>
      <c r="U66" s="113"/>
      <c r="V66" s="118"/>
      <c r="W66" s="113"/>
      <c r="X66" s="118"/>
      <c r="Y66" s="113"/>
      <c r="Z66" s="118"/>
      <c r="AA66" s="113"/>
      <c r="AB66" s="118"/>
      <c r="AC66" s="113"/>
      <c r="AD66" s="118"/>
      <c r="AE66" s="113"/>
      <c r="AF66" s="118"/>
      <c r="AG66" s="113"/>
      <c r="AH66" s="118"/>
      <c r="AI66" s="113"/>
      <c r="AJ66" s="118"/>
      <c r="AK66" s="113"/>
      <c r="AL66" s="118"/>
      <c r="AM66" s="113"/>
      <c r="AN66" s="118"/>
      <c r="AO66" s="113"/>
      <c r="AP66" s="118"/>
      <c r="AQ66" s="113"/>
      <c r="AR66" s="118"/>
      <c r="AS66" s="113"/>
      <c r="AT66" s="118"/>
      <c r="AU66" s="113"/>
      <c r="AV66" s="118"/>
      <c r="AW66" s="113"/>
      <c r="AX66" s="118"/>
      <c r="AY66" s="113"/>
      <c r="AZ66" s="118"/>
      <c r="BA66" s="113"/>
      <c r="BB66" s="118"/>
      <c r="BC66" s="113"/>
      <c r="BD66" s="118"/>
      <c r="BE66" s="113"/>
      <c r="BF66" s="118"/>
      <c r="BG66" s="113"/>
      <c r="BH66" s="118"/>
      <c r="BI66" s="113"/>
      <c r="BJ66" s="118"/>
      <c r="BK66" s="113"/>
      <c r="BL66" s="118"/>
      <c r="BM66" s="113"/>
      <c r="BN66" s="118"/>
      <c r="BO66" s="113"/>
      <c r="BP66" s="118"/>
      <c r="BQ66" s="113"/>
      <c r="BR66" s="118"/>
      <c r="BS66" s="113"/>
      <c r="BT66" s="118"/>
      <c r="BU66" s="113"/>
      <c r="BV66" s="118"/>
      <c r="BW66" s="113"/>
      <c r="BX66" s="118"/>
    </row>
    <row r="67" spans="7:77" ht="20.149999999999999" customHeight="1" x14ac:dyDescent="0.25">
      <c r="H67" s="227">
        <f t="shared" si="0"/>
        <v>36</v>
      </c>
      <c r="I67" s="117"/>
      <c r="J67" s="116"/>
      <c r="K67" s="117"/>
      <c r="L67" s="116"/>
      <c r="M67" s="117"/>
      <c r="N67" s="116"/>
      <c r="O67" s="117"/>
      <c r="P67" s="116"/>
      <c r="Q67" s="117"/>
      <c r="R67" s="116"/>
      <c r="S67" s="117"/>
      <c r="T67" s="116"/>
      <c r="U67" s="117"/>
      <c r="V67" s="116"/>
      <c r="W67" s="117"/>
      <c r="X67" s="116"/>
      <c r="Y67" s="117"/>
      <c r="Z67" s="116"/>
      <c r="AA67" s="117"/>
      <c r="AB67" s="116"/>
      <c r="AC67" s="117"/>
      <c r="AD67" s="116"/>
      <c r="AE67" s="117"/>
      <c r="AF67" s="116"/>
      <c r="AG67" s="117"/>
      <c r="AH67" s="116"/>
      <c r="AI67" s="117"/>
      <c r="AJ67" s="116"/>
      <c r="AK67" s="117"/>
      <c r="AL67" s="116"/>
      <c r="AM67" s="117"/>
      <c r="AN67" s="116"/>
      <c r="AO67" s="117"/>
      <c r="AP67" s="116"/>
      <c r="AQ67" s="117"/>
      <c r="AR67" s="116"/>
      <c r="AS67" s="117"/>
      <c r="AT67" s="116"/>
      <c r="AU67" s="117"/>
      <c r="AV67" s="116"/>
      <c r="AW67" s="117"/>
      <c r="AX67" s="116"/>
      <c r="AY67" s="117"/>
      <c r="AZ67" s="116"/>
      <c r="BA67" s="117"/>
      <c r="BB67" s="116"/>
      <c r="BC67" s="117"/>
      <c r="BD67" s="116"/>
      <c r="BE67" s="117"/>
      <c r="BF67" s="116"/>
      <c r="BG67" s="117"/>
      <c r="BH67" s="116"/>
      <c r="BI67" s="117"/>
      <c r="BJ67" s="116"/>
      <c r="BK67" s="117"/>
      <c r="BL67" s="116"/>
      <c r="BM67" s="117"/>
      <c r="BN67" s="116"/>
      <c r="BO67" s="117"/>
      <c r="BP67" s="116"/>
      <c r="BQ67" s="117"/>
      <c r="BR67" s="116"/>
      <c r="BS67" s="117"/>
      <c r="BT67" s="116"/>
      <c r="BU67" s="117"/>
      <c r="BV67" s="116"/>
      <c r="BW67" s="117"/>
      <c r="BX67" s="116"/>
      <c r="BY67" s="227">
        <f t="shared" si="1"/>
        <v>36</v>
      </c>
    </row>
    <row r="68" spans="7:77" ht="20.149999999999999" customHeight="1" x14ac:dyDescent="0.25">
      <c r="G68" s="227">
        <f>G70-1</f>
        <v>1931</v>
      </c>
      <c r="I68" s="113"/>
      <c r="J68" s="118"/>
      <c r="K68" s="113"/>
      <c r="L68" s="118"/>
      <c r="M68" s="113"/>
      <c r="N68" s="118"/>
      <c r="O68" s="113"/>
      <c r="P68" s="118"/>
      <c r="Q68" s="113"/>
      <c r="R68" s="118"/>
      <c r="S68" s="113"/>
      <c r="T68" s="118"/>
      <c r="U68" s="113"/>
      <c r="V68" s="118"/>
      <c r="W68" s="113"/>
      <c r="X68" s="118"/>
      <c r="Y68" s="113"/>
      <c r="Z68" s="118"/>
      <c r="AA68" s="113"/>
      <c r="AB68" s="118"/>
      <c r="AC68" s="113"/>
      <c r="AD68" s="118"/>
      <c r="AE68" s="113"/>
      <c r="AF68" s="118"/>
      <c r="AG68" s="113"/>
      <c r="AH68" s="118"/>
      <c r="AI68" s="113"/>
      <c r="AJ68" s="118"/>
      <c r="AK68" s="113"/>
      <c r="AL68" s="118"/>
      <c r="AM68" s="113"/>
      <c r="AN68" s="118"/>
      <c r="AO68" s="113"/>
      <c r="AP68" s="118"/>
      <c r="AQ68" s="113"/>
      <c r="AR68" s="118"/>
      <c r="AS68" s="113"/>
      <c r="AT68" s="118"/>
      <c r="AU68" s="113"/>
      <c r="AV68" s="118"/>
      <c r="AW68" s="113"/>
      <c r="AX68" s="118"/>
      <c r="AY68" s="113"/>
      <c r="AZ68" s="118"/>
      <c r="BA68" s="113"/>
      <c r="BB68" s="118"/>
      <c r="BC68" s="113"/>
      <c r="BD68" s="118"/>
      <c r="BE68" s="113"/>
      <c r="BF68" s="118"/>
      <c r="BG68" s="113"/>
      <c r="BH68" s="118"/>
      <c r="BI68" s="113"/>
      <c r="BJ68" s="118"/>
      <c r="BK68" s="113"/>
      <c r="BL68" s="118"/>
      <c r="BM68" s="113"/>
      <c r="BN68" s="118"/>
      <c r="BO68" s="113"/>
      <c r="BP68" s="118"/>
      <c r="BQ68" s="113"/>
      <c r="BR68" s="118"/>
      <c r="BS68" s="113"/>
      <c r="BT68" s="118"/>
      <c r="BU68" s="113"/>
      <c r="BV68" s="118"/>
      <c r="BW68" s="113"/>
      <c r="BX68" s="118"/>
    </row>
    <row r="69" spans="7:77" ht="20.149999999999999" customHeight="1" x14ac:dyDescent="0.25">
      <c r="H69" s="227">
        <f t="shared" si="0"/>
        <v>35</v>
      </c>
      <c r="I69" s="117"/>
      <c r="J69" s="116"/>
      <c r="K69" s="117"/>
      <c r="L69" s="116"/>
      <c r="M69" s="117"/>
      <c r="N69" s="116"/>
      <c r="O69" s="117"/>
      <c r="P69" s="116"/>
      <c r="Q69" s="117"/>
      <c r="R69" s="116"/>
      <c r="S69" s="117"/>
      <c r="T69" s="116"/>
      <c r="U69" s="117"/>
      <c r="V69" s="116"/>
      <c r="W69" s="117"/>
      <c r="X69" s="116"/>
      <c r="Y69" s="117"/>
      <c r="Z69" s="116"/>
      <c r="AA69" s="117"/>
      <c r="AB69" s="116"/>
      <c r="AC69" s="117"/>
      <c r="AD69" s="116"/>
      <c r="AE69" s="117"/>
      <c r="AF69" s="116"/>
      <c r="AG69" s="117"/>
      <c r="AH69" s="116"/>
      <c r="AI69" s="117"/>
      <c r="AJ69" s="116"/>
      <c r="AK69" s="117"/>
      <c r="AL69" s="116"/>
      <c r="AM69" s="117"/>
      <c r="AN69" s="116"/>
      <c r="AO69" s="117"/>
      <c r="AP69" s="116"/>
      <c r="AQ69" s="117"/>
      <c r="AR69" s="116"/>
      <c r="AS69" s="117"/>
      <c r="AT69" s="116"/>
      <c r="AU69" s="117"/>
      <c r="AV69" s="116"/>
      <c r="AW69" s="117"/>
      <c r="AX69" s="116"/>
      <c r="AY69" s="117"/>
      <c r="AZ69" s="116"/>
      <c r="BA69" s="117"/>
      <c r="BB69" s="116"/>
      <c r="BC69" s="117"/>
      <c r="BD69" s="116"/>
      <c r="BE69" s="117"/>
      <c r="BF69" s="116"/>
      <c r="BG69" s="117"/>
      <c r="BH69" s="116"/>
      <c r="BI69" s="117"/>
      <c r="BJ69" s="116"/>
      <c r="BK69" s="117"/>
      <c r="BL69" s="116"/>
      <c r="BM69" s="117"/>
      <c r="BN69" s="116"/>
      <c r="BO69" s="117"/>
      <c r="BP69" s="116"/>
      <c r="BQ69" s="117"/>
      <c r="BR69" s="116"/>
      <c r="BS69" s="117"/>
      <c r="BT69" s="116"/>
      <c r="BU69" s="117"/>
      <c r="BV69" s="116"/>
      <c r="BW69" s="117"/>
      <c r="BX69" s="116"/>
      <c r="BY69" s="227">
        <f t="shared" si="1"/>
        <v>35</v>
      </c>
    </row>
    <row r="70" spans="7:77" ht="20.149999999999999" customHeight="1" x14ac:dyDescent="0.25">
      <c r="G70" s="227">
        <f>G72-1</f>
        <v>1932</v>
      </c>
      <c r="I70" s="113"/>
      <c r="J70" s="118"/>
      <c r="K70" s="113"/>
      <c r="L70" s="118"/>
      <c r="M70" s="113"/>
      <c r="N70" s="118"/>
      <c r="O70" s="113"/>
      <c r="P70" s="118"/>
      <c r="Q70" s="113"/>
      <c r="R70" s="118"/>
      <c r="S70" s="113"/>
      <c r="T70" s="118"/>
      <c r="U70" s="113"/>
      <c r="V70" s="118"/>
      <c r="W70" s="113"/>
      <c r="X70" s="118"/>
      <c r="Y70" s="113"/>
      <c r="Z70" s="118"/>
      <c r="AA70" s="113"/>
      <c r="AB70" s="118"/>
      <c r="AC70" s="113"/>
      <c r="AD70" s="118"/>
      <c r="AE70" s="113"/>
      <c r="AF70" s="118"/>
      <c r="AG70" s="113"/>
      <c r="AH70" s="118"/>
      <c r="AI70" s="113"/>
      <c r="AJ70" s="118"/>
      <c r="AK70" s="113"/>
      <c r="AL70" s="118"/>
      <c r="AM70" s="113"/>
      <c r="AN70" s="118"/>
      <c r="AO70" s="113"/>
      <c r="AP70" s="118"/>
      <c r="AQ70" s="113"/>
      <c r="AR70" s="118"/>
      <c r="AS70" s="113"/>
      <c r="AT70" s="118"/>
      <c r="AU70" s="113"/>
      <c r="AV70" s="118"/>
      <c r="AW70" s="113"/>
      <c r="AX70" s="118"/>
      <c r="AY70" s="113"/>
      <c r="AZ70" s="118"/>
      <c r="BA70" s="113"/>
      <c r="BB70" s="118"/>
      <c r="BC70" s="113"/>
      <c r="BD70" s="118"/>
      <c r="BE70" s="113"/>
      <c r="BF70" s="118"/>
      <c r="BG70" s="113"/>
      <c r="BH70" s="118"/>
      <c r="BI70" s="113"/>
      <c r="BJ70" s="118"/>
      <c r="BK70" s="113"/>
      <c r="BL70" s="118"/>
      <c r="BM70" s="113"/>
      <c r="BN70" s="118"/>
      <c r="BO70" s="113"/>
      <c r="BP70" s="118"/>
      <c r="BQ70" s="113"/>
      <c r="BR70" s="118"/>
      <c r="BS70" s="113"/>
      <c r="BT70" s="118"/>
      <c r="BU70" s="113"/>
      <c r="BV70" s="118"/>
      <c r="BW70" s="113"/>
      <c r="BX70" s="118"/>
    </row>
    <row r="71" spans="7:77" ht="20.149999999999999" customHeight="1" x14ac:dyDescent="0.25">
      <c r="H71" s="227">
        <f t="shared" si="0"/>
        <v>34</v>
      </c>
      <c r="I71" s="117"/>
      <c r="J71" s="116"/>
      <c r="K71" s="117"/>
      <c r="L71" s="116"/>
      <c r="M71" s="117"/>
      <c r="N71" s="116"/>
      <c r="O71" s="117"/>
      <c r="P71" s="116"/>
      <c r="Q71" s="117"/>
      <c r="R71" s="116"/>
      <c r="S71" s="117"/>
      <c r="T71" s="116"/>
      <c r="U71" s="117"/>
      <c r="V71" s="116"/>
      <c r="W71" s="117"/>
      <c r="X71" s="116"/>
      <c r="Y71" s="117"/>
      <c r="Z71" s="116"/>
      <c r="AA71" s="117"/>
      <c r="AB71" s="116"/>
      <c r="AC71" s="117"/>
      <c r="AD71" s="116"/>
      <c r="AE71" s="117"/>
      <c r="AF71" s="116"/>
      <c r="AG71" s="117"/>
      <c r="AH71" s="116"/>
      <c r="AI71" s="117"/>
      <c r="AJ71" s="116"/>
      <c r="AK71" s="117"/>
      <c r="AL71" s="116"/>
      <c r="AM71" s="117"/>
      <c r="AN71" s="116"/>
      <c r="AO71" s="117"/>
      <c r="AP71" s="116"/>
      <c r="AQ71" s="117"/>
      <c r="AR71" s="116"/>
      <c r="AS71" s="117"/>
      <c r="AT71" s="116"/>
      <c r="AU71" s="117"/>
      <c r="AV71" s="116"/>
      <c r="AW71" s="117"/>
      <c r="AX71" s="116"/>
      <c r="AY71" s="117"/>
      <c r="AZ71" s="116"/>
      <c r="BA71" s="117"/>
      <c r="BB71" s="116"/>
      <c r="BC71" s="117"/>
      <c r="BD71" s="116"/>
      <c r="BE71" s="117"/>
      <c r="BF71" s="116"/>
      <c r="BG71" s="117"/>
      <c r="BH71" s="116"/>
      <c r="BI71" s="117"/>
      <c r="BJ71" s="116"/>
      <c r="BK71" s="117"/>
      <c r="BL71" s="116"/>
      <c r="BM71" s="117"/>
      <c r="BN71" s="116"/>
      <c r="BO71" s="117"/>
      <c r="BP71" s="116"/>
      <c r="BQ71" s="117"/>
      <c r="BR71" s="116"/>
      <c r="BS71" s="117"/>
      <c r="BT71" s="116"/>
      <c r="BU71" s="117"/>
      <c r="BV71" s="116"/>
      <c r="BW71" s="117"/>
      <c r="BX71" s="116"/>
      <c r="BY71" s="227">
        <f t="shared" si="1"/>
        <v>34</v>
      </c>
    </row>
    <row r="72" spans="7:77" ht="20.149999999999999" customHeight="1" x14ac:dyDescent="0.25">
      <c r="G72" s="227">
        <f>G74-1</f>
        <v>1933</v>
      </c>
      <c r="I72" s="113"/>
      <c r="J72" s="118"/>
      <c r="K72" s="113"/>
      <c r="L72" s="118"/>
      <c r="M72" s="113"/>
      <c r="N72" s="118"/>
      <c r="O72" s="113"/>
      <c r="P72" s="118"/>
      <c r="Q72" s="113"/>
      <c r="R72" s="118"/>
      <c r="S72" s="113"/>
      <c r="T72" s="118"/>
      <c r="U72" s="113"/>
      <c r="V72" s="118"/>
      <c r="W72" s="113"/>
      <c r="X72" s="118"/>
      <c r="Y72" s="113"/>
      <c r="Z72" s="118"/>
      <c r="AA72" s="113"/>
      <c r="AB72" s="118"/>
      <c r="AC72" s="113"/>
      <c r="AD72" s="118"/>
      <c r="AE72" s="113"/>
      <c r="AF72" s="118"/>
      <c r="AG72" s="113"/>
      <c r="AH72" s="118"/>
      <c r="AI72" s="113"/>
      <c r="AJ72" s="118"/>
      <c r="AK72" s="113"/>
      <c r="AL72" s="118"/>
      <c r="AM72" s="113"/>
      <c r="AN72" s="118"/>
      <c r="AO72" s="113"/>
      <c r="AP72" s="118"/>
      <c r="AQ72" s="113"/>
      <c r="AR72" s="118"/>
      <c r="AS72" s="113"/>
      <c r="AT72" s="118"/>
      <c r="AU72" s="113"/>
      <c r="AV72" s="118"/>
      <c r="AW72" s="113"/>
      <c r="AX72" s="118"/>
      <c r="AY72" s="113"/>
      <c r="AZ72" s="118"/>
      <c r="BA72" s="113"/>
      <c r="BB72" s="118"/>
      <c r="BC72" s="113"/>
      <c r="BD72" s="118"/>
      <c r="BE72" s="113"/>
      <c r="BF72" s="118"/>
      <c r="BG72" s="113"/>
      <c r="BH72" s="118"/>
      <c r="BI72" s="113"/>
      <c r="BJ72" s="118"/>
      <c r="BK72" s="113"/>
      <c r="BL72" s="118"/>
      <c r="BM72" s="113"/>
      <c r="BN72" s="118"/>
      <c r="BO72" s="113"/>
      <c r="BP72" s="118"/>
      <c r="BQ72" s="113"/>
      <c r="BR72" s="118"/>
      <c r="BS72" s="113"/>
      <c r="BT72" s="118"/>
      <c r="BU72" s="113"/>
      <c r="BV72" s="118"/>
      <c r="BW72" s="113"/>
      <c r="BX72" s="118"/>
    </row>
    <row r="73" spans="7:77" ht="20.149999999999999" customHeight="1" x14ac:dyDescent="0.25">
      <c r="H73" s="227">
        <f t="shared" si="0"/>
        <v>33</v>
      </c>
      <c r="I73" s="117"/>
      <c r="J73" s="116"/>
      <c r="K73" s="117"/>
      <c r="L73" s="116"/>
      <c r="M73" s="117"/>
      <c r="N73" s="116"/>
      <c r="O73" s="117"/>
      <c r="P73" s="116"/>
      <c r="Q73" s="117"/>
      <c r="R73" s="116"/>
      <c r="S73" s="117"/>
      <c r="T73" s="116"/>
      <c r="U73" s="117"/>
      <c r="V73" s="116"/>
      <c r="W73" s="117"/>
      <c r="X73" s="116"/>
      <c r="Y73" s="117"/>
      <c r="Z73" s="116"/>
      <c r="AA73" s="117"/>
      <c r="AB73" s="116"/>
      <c r="AC73" s="117"/>
      <c r="AD73" s="116"/>
      <c r="AE73" s="117"/>
      <c r="AF73" s="116"/>
      <c r="AG73" s="117"/>
      <c r="AH73" s="116"/>
      <c r="AI73" s="117"/>
      <c r="AJ73" s="116"/>
      <c r="AK73" s="117"/>
      <c r="AL73" s="116"/>
      <c r="AM73" s="117"/>
      <c r="AN73" s="116"/>
      <c r="AO73" s="117"/>
      <c r="AP73" s="116"/>
      <c r="AQ73" s="117"/>
      <c r="AR73" s="116"/>
      <c r="AS73" s="117"/>
      <c r="AT73" s="116"/>
      <c r="AU73" s="117"/>
      <c r="AV73" s="116"/>
      <c r="AW73" s="117"/>
      <c r="AX73" s="116"/>
      <c r="AY73" s="117"/>
      <c r="AZ73" s="116"/>
      <c r="BA73" s="117"/>
      <c r="BB73" s="116"/>
      <c r="BC73" s="117"/>
      <c r="BD73" s="116"/>
      <c r="BE73" s="117"/>
      <c r="BF73" s="116"/>
      <c r="BG73" s="117"/>
      <c r="BH73" s="116"/>
      <c r="BI73" s="117"/>
      <c r="BJ73" s="116"/>
      <c r="BK73" s="117"/>
      <c r="BL73" s="116"/>
      <c r="BM73" s="117"/>
      <c r="BN73" s="116"/>
      <c r="BO73" s="117"/>
      <c r="BP73" s="116"/>
      <c r="BQ73" s="117"/>
      <c r="BR73" s="116"/>
      <c r="BS73" s="117"/>
      <c r="BT73" s="116"/>
      <c r="BU73" s="117"/>
      <c r="BV73" s="116"/>
      <c r="BW73" s="117"/>
      <c r="BX73" s="116"/>
      <c r="BY73" s="227">
        <f t="shared" si="1"/>
        <v>33</v>
      </c>
    </row>
    <row r="74" spans="7:77" ht="20.149999999999999" customHeight="1" x14ac:dyDescent="0.25">
      <c r="G74" s="227">
        <f>G76-1</f>
        <v>1934</v>
      </c>
      <c r="I74" s="113"/>
      <c r="J74" s="118"/>
      <c r="K74" s="113"/>
      <c r="L74" s="118"/>
      <c r="M74" s="113"/>
      <c r="N74" s="118"/>
      <c r="O74" s="113"/>
      <c r="P74" s="118"/>
      <c r="Q74" s="113"/>
      <c r="R74" s="118"/>
      <c r="S74" s="113"/>
      <c r="T74" s="118"/>
      <c r="U74" s="113"/>
      <c r="V74" s="118"/>
      <c r="W74" s="113"/>
      <c r="X74" s="118"/>
      <c r="Y74" s="113"/>
      <c r="Z74" s="118"/>
      <c r="AA74" s="113"/>
      <c r="AB74" s="118"/>
      <c r="AC74" s="113"/>
      <c r="AD74" s="118"/>
      <c r="AE74" s="113"/>
      <c r="AF74" s="118"/>
      <c r="AG74" s="113"/>
      <c r="AH74" s="118"/>
      <c r="AI74" s="113"/>
      <c r="AJ74" s="118"/>
      <c r="AK74" s="113"/>
      <c r="AL74" s="118"/>
      <c r="AM74" s="113"/>
      <c r="AN74" s="118"/>
      <c r="AO74" s="113"/>
      <c r="AP74" s="118"/>
      <c r="AQ74" s="113"/>
      <c r="AR74" s="118"/>
      <c r="AS74" s="113"/>
      <c r="AT74" s="118"/>
      <c r="AU74" s="113"/>
      <c r="AV74" s="118"/>
      <c r="AW74" s="113"/>
      <c r="AX74" s="118"/>
      <c r="AY74" s="113"/>
      <c r="AZ74" s="118"/>
      <c r="BA74" s="113"/>
      <c r="BB74" s="118"/>
      <c r="BC74" s="113"/>
      <c r="BD74" s="118"/>
      <c r="BE74" s="113"/>
      <c r="BF74" s="118"/>
      <c r="BG74" s="113"/>
      <c r="BH74" s="118"/>
      <c r="BI74" s="113"/>
      <c r="BJ74" s="118"/>
      <c r="BK74" s="113"/>
      <c r="BL74" s="118"/>
      <c r="BM74" s="113"/>
      <c r="BN74" s="118"/>
      <c r="BO74" s="113"/>
      <c r="BP74" s="118"/>
      <c r="BQ74" s="113"/>
      <c r="BR74" s="118"/>
      <c r="BS74" s="113"/>
      <c r="BT74" s="118"/>
      <c r="BU74" s="113"/>
      <c r="BV74" s="118"/>
      <c r="BW74" s="113"/>
      <c r="BX74" s="118"/>
    </row>
    <row r="75" spans="7:77" ht="20.149999999999999" customHeight="1" x14ac:dyDescent="0.25">
      <c r="H75" s="227">
        <f t="shared" si="0"/>
        <v>32</v>
      </c>
      <c r="I75" s="117"/>
      <c r="J75" s="116"/>
      <c r="K75" s="117"/>
      <c r="L75" s="116"/>
      <c r="M75" s="117"/>
      <c r="N75" s="116"/>
      <c r="O75" s="117"/>
      <c r="P75" s="116"/>
      <c r="Q75" s="117"/>
      <c r="R75" s="116"/>
      <c r="S75" s="117"/>
      <c r="T75" s="116"/>
      <c r="U75" s="117"/>
      <c r="V75" s="116"/>
      <c r="W75" s="117"/>
      <c r="X75" s="116"/>
      <c r="Y75" s="117"/>
      <c r="Z75" s="116"/>
      <c r="AA75" s="117"/>
      <c r="AB75" s="116"/>
      <c r="AC75" s="117"/>
      <c r="AD75" s="116"/>
      <c r="AE75" s="117"/>
      <c r="AF75" s="116"/>
      <c r="AG75" s="117"/>
      <c r="AH75" s="116"/>
      <c r="AI75" s="117"/>
      <c r="AJ75" s="116"/>
      <c r="AK75" s="117"/>
      <c r="AL75" s="116"/>
      <c r="AM75" s="117"/>
      <c r="AN75" s="116"/>
      <c r="AO75" s="117"/>
      <c r="AP75" s="116"/>
      <c r="AQ75" s="117"/>
      <c r="AR75" s="116"/>
      <c r="AS75" s="117"/>
      <c r="AT75" s="116"/>
      <c r="AU75" s="117"/>
      <c r="AV75" s="116"/>
      <c r="AW75" s="117"/>
      <c r="AX75" s="116"/>
      <c r="AY75" s="117"/>
      <c r="AZ75" s="116"/>
      <c r="BA75" s="117"/>
      <c r="BB75" s="116"/>
      <c r="BC75" s="117"/>
      <c r="BD75" s="116"/>
      <c r="BE75" s="117"/>
      <c r="BF75" s="116"/>
      <c r="BG75" s="117"/>
      <c r="BH75" s="116"/>
      <c r="BI75" s="117"/>
      <c r="BJ75" s="116"/>
      <c r="BK75" s="117"/>
      <c r="BL75" s="116"/>
      <c r="BM75" s="117"/>
      <c r="BN75" s="116"/>
      <c r="BO75" s="117"/>
      <c r="BP75" s="116"/>
      <c r="BQ75" s="117"/>
      <c r="BR75" s="116"/>
      <c r="BS75" s="117"/>
      <c r="BT75" s="116"/>
      <c r="BU75" s="117"/>
      <c r="BV75" s="116"/>
      <c r="BW75" s="117"/>
      <c r="BX75" s="116"/>
      <c r="BY75" s="227">
        <f t="shared" si="1"/>
        <v>32</v>
      </c>
    </row>
    <row r="76" spans="7:77" ht="20.149999999999999" customHeight="1" x14ac:dyDescent="0.25">
      <c r="G76" s="227">
        <f>G78-1</f>
        <v>1935</v>
      </c>
      <c r="I76" s="113"/>
      <c r="J76" s="118"/>
      <c r="K76" s="113"/>
      <c r="L76" s="118"/>
      <c r="M76" s="113"/>
      <c r="N76" s="118"/>
      <c r="O76" s="113"/>
      <c r="P76" s="118"/>
      <c r="Q76" s="113"/>
      <c r="R76" s="118"/>
      <c r="S76" s="113"/>
      <c r="T76" s="118"/>
      <c r="U76" s="113"/>
      <c r="V76" s="118"/>
      <c r="W76" s="113"/>
      <c r="X76" s="118"/>
      <c r="Y76" s="113"/>
      <c r="Z76" s="118"/>
      <c r="AA76" s="113"/>
      <c r="AB76" s="118"/>
      <c r="AC76" s="113"/>
      <c r="AD76" s="118"/>
      <c r="AE76" s="113"/>
      <c r="AF76" s="118"/>
      <c r="AG76" s="113"/>
      <c r="AH76" s="118"/>
      <c r="AI76" s="113"/>
      <c r="AJ76" s="118"/>
      <c r="AK76" s="113"/>
      <c r="AL76" s="118"/>
      <c r="AM76" s="113"/>
      <c r="AN76" s="118"/>
      <c r="AO76" s="113"/>
      <c r="AP76" s="118"/>
      <c r="AQ76" s="113"/>
      <c r="AR76" s="118"/>
      <c r="AS76" s="113"/>
      <c r="AT76" s="118"/>
      <c r="AU76" s="113"/>
      <c r="AV76" s="118"/>
      <c r="AW76" s="113"/>
      <c r="AX76" s="118"/>
      <c r="AY76" s="113"/>
      <c r="AZ76" s="118"/>
      <c r="BA76" s="113"/>
      <c r="BB76" s="118"/>
      <c r="BC76" s="113"/>
      <c r="BD76" s="118"/>
      <c r="BE76" s="113"/>
      <c r="BF76" s="118"/>
      <c r="BG76" s="113"/>
      <c r="BH76" s="118"/>
      <c r="BI76" s="113"/>
      <c r="BJ76" s="118"/>
      <c r="BK76" s="113"/>
      <c r="BL76" s="118"/>
      <c r="BM76" s="113"/>
      <c r="BN76" s="118"/>
      <c r="BO76" s="113"/>
      <c r="BP76" s="118"/>
      <c r="BQ76" s="113"/>
      <c r="BR76" s="118"/>
      <c r="BS76" s="113"/>
      <c r="BT76" s="118"/>
      <c r="BU76" s="113"/>
      <c r="BV76" s="118"/>
      <c r="BW76" s="113"/>
      <c r="BX76" s="118"/>
    </row>
    <row r="77" spans="7:77" ht="20.149999999999999" customHeight="1" x14ac:dyDescent="0.25">
      <c r="H77" s="227">
        <f t="shared" si="0"/>
        <v>31</v>
      </c>
      <c r="I77" s="117"/>
      <c r="J77" s="116"/>
      <c r="K77" s="117"/>
      <c r="L77" s="116"/>
      <c r="M77" s="117"/>
      <c r="N77" s="116"/>
      <c r="O77" s="117"/>
      <c r="P77" s="116"/>
      <c r="Q77" s="117"/>
      <c r="R77" s="116"/>
      <c r="S77" s="117"/>
      <c r="T77" s="116"/>
      <c r="U77" s="117"/>
      <c r="V77" s="116"/>
      <c r="W77" s="117"/>
      <c r="X77" s="116"/>
      <c r="Y77" s="117"/>
      <c r="Z77" s="116"/>
      <c r="AA77" s="117"/>
      <c r="AB77" s="116"/>
      <c r="AC77" s="117"/>
      <c r="AD77" s="116"/>
      <c r="AE77" s="117"/>
      <c r="AF77" s="116"/>
      <c r="AG77" s="117"/>
      <c r="AH77" s="116"/>
      <c r="AI77" s="117"/>
      <c r="AJ77" s="116"/>
      <c r="AK77" s="117"/>
      <c r="AL77" s="116"/>
      <c r="AM77" s="117"/>
      <c r="AN77" s="116"/>
      <c r="AO77" s="117"/>
      <c r="AP77" s="116"/>
      <c r="AQ77" s="117"/>
      <c r="AR77" s="116"/>
      <c r="AS77" s="117"/>
      <c r="AT77" s="116"/>
      <c r="AU77" s="117"/>
      <c r="AV77" s="116"/>
      <c r="AW77" s="117"/>
      <c r="AX77" s="116"/>
      <c r="AY77" s="117"/>
      <c r="AZ77" s="116"/>
      <c r="BA77" s="117"/>
      <c r="BB77" s="116"/>
      <c r="BC77" s="117"/>
      <c r="BD77" s="116"/>
      <c r="BE77" s="117"/>
      <c r="BF77" s="116"/>
      <c r="BG77" s="117"/>
      <c r="BH77" s="116"/>
      <c r="BI77" s="117"/>
      <c r="BJ77" s="116"/>
      <c r="BK77" s="117"/>
      <c r="BL77" s="116"/>
      <c r="BM77" s="117"/>
      <c r="BN77" s="116"/>
      <c r="BO77" s="117"/>
      <c r="BP77" s="116"/>
      <c r="BQ77" s="117"/>
      <c r="BR77" s="116"/>
      <c r="BS77" s="117"/>
      <c r="BT77" s="116"/>
      <c r="BU77" s="117"/>
      <c r="BV77" s="116"/>
      <c r="BW77" s="117"/>
      <c r="BX77" s="116"/>
      <c r="BY77" s="227">
        <f t="shared" si="1"/>
        <v>31</v>
      </c>
    </row>
    <row r="78" spans="7:77" ht="20.149999999999999" customHeight="1" x14ac:dyDescent="0.25">
      <c r="G78" s="227">
        <f>G80-1</f>
        <v>1936</v>
      </c>
      <c r="I78" s="113"/>
      <c r="J78" s="118"/>
      <c r="K78" s="113"/>
      <c r="L78" s="118"/>
      <c r="M78" s="113"/>
      <c r="N78" s="118"/>
      <c r="O78" s="113"/>
      <c r="P78" s="118"/>
      <c r="Q78" s="113"/>
      <c r="R78" s="118"/>
      <c r="S78" s="113"/>
      <c r="T78" s="118"/>
      <c r="U78" s="113"/>
      <c r="V78" s="118"/>
      <c r="W78" s="113"/>
      <c r="X78" s="118"/>
      <c r="Y78" s="113"/>
      <c r="Z78" s="118"/>
      <c r="AA78" s="113"/>
      <c r="AB78" s="118"/>
      <c r="AC78" s="113"/>
      <c r="AD78" s="118"/>
      <c r="AE78" s="113"/>
      <c r="AF78" s="118"/>
      <c r="AG78" s="113"/>
      <c r="AH78" s="118"/>
      <c r="AI78" s="113"/>
      <c r="AJ78" s="118"/>
      <c r="AK78" s="113"/>
      <c r="AL78" s="118"/>
      <c r="AM78" s="113"/>
      <c r="AN78" s="118"/>
      <c r="AO78" s="113"/>
      <c r="AP78" s="118"/>
      <c r="AQ78" s="113"/>
      <c r="AR78" s="118"/>
      <c r="AS78" s="113"/>
      <c r="AT78" s="118"/>
      <c r="AU78" s="113"/>
      <c r="AV78" s="118"/>
      <c r="AW78" s="113"/>
      <c r="AX78" s="118"/>
      <c r="AY78" s="113"/>
      <c r="AZ78" s="118"/>
      <c r="BA78" s="113"/>
      <c r="BB78" s="118"/>
      <c r="BC78" s="113"/>
      <c r="BD78" s="118"/>
      <c r="BE78" s="113"/>
      <c r="BF78" s="118"/>
      <c r="BG78" s="113"/>
      <c r="BH78" s="118"/>
      <c r="BI78" s="113"/>
      <c r="BJ78" s="118"/>
      <c r="BK78" s="113"/>
      <c r="BL78" s="118"/>
      <c r="BM78" s="113"/>
      <c r="BN78" s="118"/>
      <c r="BO78" s="113"/>
      <c r="BP78" s="118"/>
      <c r="BQ78" s="113"/>
      <c r="BR78" s="118"/>
      <c r="BS78" s="113"/>
      <c r="BT78" s="118"/>
      <c r="BU78" s="113"/>
      <c r="BV78" s="118"/>
      <c r="BW78" s="113"/>
      <c r="BX78" s="118"/>
    </row>
    <row r="79" spans="7:77" ht="20.149999999999999" customHeight="1" x14ac:dyDescent="0.25">
      <c r="H79" s="227">
        <f t="shared" si="0"/>
        <v>30</v>
      </c>
      <c r="I79" s="117"/>
      <c r="J79" s="116"/>
      <c r="K79" s="117"/>
      <c r="L79" s="116"/>
      <c r="M79" s="117"/>
      <c r="N79" s="116"/>
      <c r="O79" s="117"/>
      <c r="P79" s="116"/>
      <c r="Q79" s="117"/>
      <c r="R79" s="116"/>
      <c r="S79" s="117"/>
      <c r="T79" s="116"/>
      <c r="U79" s="117"/>
      <c r="V79" s="116"/>
      <c r="W79" s="117"/>
      <c r="X79" s="116"/>
      <c r="Y79" s="117"/>
      <c r="Z79" s="116"/>
      <c r="AA79" s="117"/>
      <c r="AB79" s="116"/>
      <c r="AC79" s="117"/>
      <c r="AD79" s="116"/>
      <c r="AE79" s="117"/>
      <c r="AF79" s="116"/>
      <c r="AG79" s="117"/>
      <c r="AH79" s="116"/>
      <c r="AI79" s="117"/>
      <c r="AJ79" s="116"/>
      <c r="AK79" s="117"/>
      <c r="AL79" s="116"/>
      <c r="AM79" s="117"/>
      <c r="AN79" s="116"/>
      <c r="AO79" s="117"/>
      <c r="AP79" s="116"/>
      <c r="AQ79" s="117"/>
      <c r="AR79" s="116"/>
      <c r="AS79" s="117"/>
      <c r="AT79" s="116"/>
      <c r="AU79" s="117"/>
      <c r="AV79" s="116"/>
      <c r="AW79" s="117"/>
      <c r="AX79" s="116"/>
      <c r="AY79" s="117"/>
      <c r="AZ79" s="116"/>
      <c r="BA79" s="117"/>
      <c r="BB79" s="116"/>
      <c r="BC79" s="117"/>
      <c r="BD79" s="116"/>
      <c r="BE79" s="117"/>
      <c r="BF79" s="116"/>
      <c r="BG79" s="117"/>
      <c r="BH79" s="116"/>
      <c r="BI79" s="117"/>
      <c r="BJ79" s="116"/>
      <c r="BK79" s="117"/>
      <c r="BL79" s="116"/>
      <c r="BM79" s="117"/>
      <c r="BN79" s="116"/>
      <c r="BO79" s="117"/>
      <c r="BP79" s="116"/>
      <c r="BQ79" s="117"/>
      <c r="BR79" s="116"/>
      <c r="BS79" s="117"/>
      <c r="BT79" s="116"/>
      <c r="BU79" s="117"/>
      <c r="BV79" s="116"/>
      <c r="BW79" s="117"/>
      <c r="BX79" s="116"/>
      <c r="BY79" s="227">
        <f t="shared" si="1"/>
        <v>30</v>
      </c>
    </row>
    <row r="80" spans="7:77" ht="20.149999999999999" customHeight="1" x14ac:dyDescent="0.25">
      <c r="G80" s="227">
        <f>G82-1</f>
        <v>1937</v>
      </c>
      <c r="I80" s="113"/>
      <c r="J80" s="118"/>
      <c r="K80" s="113"/>
      <c r="L80" s="118"/>
      <c r="M80" s="113"/>
      <c r="N80" s="118"/>
      <c r="O80" s="113"/>
      <c r="P80" s="118"/>
      <c r="Q80" s="113"/>
      <c r="R80" s="118"/>
      <c r="S80" s="113"/>
      <c r="T80" s="118"/>
      <c r="U80" s="113"/>
      <c r="V80" s="118"/>
      <c r="W80" s="113"/>
      <c r="X80" s="118"/>
      <c r="Y80" s="113"/>
      <c r="Z80" s="118"/>
      <c r="AA80" s="113"/>
      <c r="AB80" s="118"/>
      <c r="AC80" s="113"/>
      <c r="AD80" s="118"/>
      <c r="AE80" s="113"/>
      <c r="AF80" s="118"/>
      <c r="AG80" s="113"/>
      <c r="AH80" s="118"/>
      <c r="AI80" s="113"/>
      <c r="AJ80" s="118"/>
      <c r="AK80" s="113"/>
      <c r="AL80" s="118"/>
      <c r="AM80" s="113"/>
      <c r="AN80" s="118"/>
      <c r="AO80" s="113"/>
      <c r="AP80" s="118"/>
      <c r="AQ80" s="113"/>
      <c r="AR80" s="118"/>
      <c r="AS80" s="113"/>
      <c r="AT80" s="118"/>
      <c r="AU80" s="113"/>
      <c r="AV80" s="118"/>
      <c r="AW80" s="113"/>
      <c r="AX80" s="118"/>
      <c r="AY80" s="113"/>
      <c r="AZ80" s="118"/>
      <c r="BA80" s="113"/>
      <c r="BB80" s="118"/>
      <c r="BC80" s="113"/>
      <c r="BD80" s="118"/>
      <c r="BE80" s="113"/>
      <c r="BF80" s="118"/>
      <c r="BG80" s="113"/>
      <c r="BH80" s="118"/>
      <c r="BI80" s="113"/>
      <c r="BJ80" s="118"/>
      <c r="BK80" s="113"/>
      <c r="BL80" s="118"/>
      <c r="BM80" s="113"/>
      <c r="BN80" s="118"/>
      <c r="BO80" s="113"/>
      <c r="BP80" s="118"/>
      <c r="BQ80" s="113"/>
      <c r="BR80" s="118"/>
      <c r="BS80" s="113"/>
      <c r="BT80" s="118"/>
      <c r="BU80" s="113"/>
      <c r="BV80" s="118"/>
      <c r="BW80" s="113"/>
      <c r="BX80" s="118"/>
    </row>
    <row r="81" spans="7:77" ht="20.149999999999999" customHeight="1" x14ac:dyDescent="0.25">
      <c r="H81" s="227">
        <f t="shared" si="0"/>
        <v>29</v>
      </c>
      <c r="I81" s="117"/>
      <c r="J81" s="116"/>
      <c r="K81" s="117"/>
      <c r="L81" s="116"/>
      <c r="M81" s="117"/>
      <c r="N81" s="116"/>
      <c r="O81" s="117"/>
      <c r="P81" s="116"/>
      <c r="Q81" s="117"/>
      <c r="R81" s="116"/>
      <c r="S81" s="117"/>
      <c r="T81" s="116"/>
      <c r="U81" s="117"/>
      <c r="V81" s="116"/>
      <c r="W81" s="117"/>
      <c r="X81" s="116"/>
      <c r="Y81" s="117"/>
      <c r="Z81" s="116"/>
      <c r="AA81" s="117"/>
      <c r="AB81" s="116"/>
      <c r="AC81" s="117"/>
      <c r="AD81" s="116"/>
      <c r="AE81" s="117"/>
      <c r="AF81" s="116"/>
      <c r="AG81" s="117"/>
      <c r="AH81" s="116"/>
      <c r="AI81" s="117"/>
      <c r="AJ81" s="116"/>
      <c r="AK81" s="117"/>
      <c r="AL81" s="116"/>
      <c r="AM81" s="117"/>
      <c r="AN81" s="116"/>
      <c r="AO81" s="117"/>
      <c r="AP81" s="116"/>
      <c r="AQ81" s="117"/>
      <c r="AR81" s="116"/>
      <c r="AS81" s="117"/>
      <c r="AT81" s="116"/>
      <c r="AU81" s="117"/>
      <c r="AV81" s="116"/>
      <c r="AW81" s="117"/>
      <c r="AX81" s="116"/>
      <c r="AY81" s="117"/>
      <c r="AZ81" s="116"/>
      <c r="BA81" s="117"/>
      <c r="BB81" s="116"/>
      <c r="BC81" s="117"/>
      <c r="BD81" s="116"/>
      <c r="BE81" s="117"/>
      <c r="BF81" s="116"/>
      <c r="BG81" s="117"/>
      <c r="BH81" s="116"/>
      <c r="BI81" s="117"/>
      <c r="BJ81" s="116"/>
      <c r="BK81" s="117"/>
      <c r="BL81" s="116"/>
      <c r="BM81" s="117"/>
      <c r="BN81" s="116"/>
      <c r="BO81" s="117"/>
      <c r="BP81" s="116"/>
      <c r="BQ81" s="117"/>
      <c r="BR81" s="116"/>
      <c r="BS81" s="117"/>
      <c r="BT81" s="116"/>
      <c r="BU81" s="117"/>
      <c r="BV81" s="116"/>
      <c r="BW81" s="117"/>
      <c r="BX81" s="116"/>
      <c r="BY81" s="227">
        <f t="shared" si="1"/>
        <v>29</v>
      </c>
    </row>
    <row r="82" spans="7:77" ht="20.149999999999999" customHeight="1" x14ac:dyDescent="0.25">
      <c r="G82" s="227">
        <f>G84-1</f>
        <v>1938</v>
      </c>
      <c r="I82" s="113"/>
      <c r="J82" s="118"/>
      <c r="K82" s="113"/>
      <c r="L82" s="118"/>
      <c r="M82" s="113"/>
      <c r="N82" s="118"/>
      <c r="O82" s="113"/>
      <c r="P82" s="118"/>
      <c r="Q82" s="113"/>
      <c r="R82" s="118"/>
      <c r="S82" s="113"/>
      <c r="T82" s="118"/>
      <c r="U82" s="113"/>
      <c r="V82" s="118"/>
      <c r="W82" s="113"/>
      <c r="X82" s="118"/>
      <c r="Y82" s="113"/>
      <c r="Z82" s="118"/>
      <c r="AA82" s="113"/>
      <c r="AB82" s="118"/>
      <c r="AC82" s="113"/>
      <c r="AD82" s="118"/>
      <c r="AE82" s="113"/>
      <c r="AF82" s="118"/>
      <c r="AG82" s="113"/>
      <c r="AH82" s="118"/>
      <c r="AI82" s="113"/>
      <c r="AJ82" s="118"/>
      <c r="AK82" s="113"/>
      <c r="AL82" s="118"/>
      <c r="AM82" s="113"/>
      <c r="AN82" s="118"/>
      <c r="AO82" s="113"/>
      <c r="AP82" s="118"/>
      <c r="AQ82" s="113"/>
      <c r="AR82" s="118"/>
      <c r="AS82" s="113"/>
      <c r="AT82" s="118"/>
      <c r="AU82" s="113"/>
      <c r="AV82" s="118"/>
      <c r="AW82" s="113"/>
      <c r="AX82" s="118"/>
      <c r="AY82" s="113"/>
      <c r="AZ82" s="118"/>
      <c r="BA82" s="113"/>
      <c r="BB82" s="118"/>
      <c r="BC82" s="113"/>
      <c r="BD82" s="118"/>
      <c r="BE82" s="113"/>
      <c r="BF82" s="118"/>
      <c r="BG82" s="113"/>
      <c r="BH82" s="118"/>
      <c r="BI82" s="113"/>
      <c r="BJ82" s="118"/>
      <c r="BK82" s="113"/>
      <c r="BL82" s="118"/>
      <c r="BM82" s="113"/>
      <c r="BN82" s="118"/>
      <c r="BO82" s="113"/>
      <c r="BP82" s="118"/>
      <c r="BQ82" s="113"/>
      <c r="BR82" s="118"/>
      <c r="BS82" s="113"/>
      <c r="BT82" s="118"/>
      <c r="BU82" s="113"/>
      <c r="BV82" s="118"/>
      <c r="BW82" s="113"/>
      <c r="BX82" s="118"/>
    </row>
    <row r="83" spans="7:77" ht="20.149999999999999" customHeight="1" x14ac:dyDescent="0.25">
      <c r="H83" s="227">
        <f t="shared" si="0"/>
        <v>28</v>
      </c>
      <c r="I83" s="117"/>
      <c r="J83" s="116"/>
      <c r="K83" s="117"/>
      <c r="L83" s="116"/>
      <c r="M83" s="117"/>
      <c r="N83" s="116"/>
      <c r="O83" s="117"/>
      <c r="P83" s="116"/>
      <c r="Q83" s="117"/>
      <c r="R83" s="116"/>
      <c r="S83" s="117"/>
      <c r="T83" s="116"/>
      <c r="U83" s="117"/>
      <c r="V83" s="116"/>
      <c r="W83" s="117"/>
      <c r="X83" s="116"/>
      <c r="Y83" s="117"/>
      <c r="Z83" s="116"/>
      <c r="AA83" s="117"/>
      <c r="AB83" s="116"/>
      <c r="AC83" s="117"/>
      <c r="AD83" s="116"/>
      <c r="AE83" s="117"/>
      <c r="AF83" s="116"/>
      <c r="AG83" s="117"/>
      <c r="AH83" s="116"/>
      <c r="AI83" s="117"/>
      <c r="AJ83" s="116"/>
      <c r="AK83" s="117"/>
      <c r="AL83" s="116"/>
      <c r="AM83" s="117"/>
      <c r="AN83" s="116"/>
      <c r="AO83" s="117"/>
      <c r="AP83" s="116"/>
      <c r="AQ83" s="117"/>
      <c r="AR83" s="116"/>
      <c r="AS83" s="117"/>
      <c r="AT83" s="116"/>
      <c r="AU83" s="117"/>
      <c r="AV83" s="116"/>
      <c r="AW83" s="117"/>
      <c r="AX83" s="116"/>
      <c r="AY83" s="117"/>
      <c r="AZ83" s="116"/>
      <c r="BA83" s="117"/>
      <c r="BB83" s="116"/>
      <c r="BC83" s="117"/>
      <c r="BD83" s="116"/>
      <c r="BE83" s="117"/>
      <c r="BF83" s="116"/>
      <c r="BG83" s="117"/>
      <c r="BH83" s="116"/>
      <c r="BI83" s="117"/>
      <c r="BJ83" s="116"/>
      <c r="BK83" s="117"/>
      <c r="BL83" s="116"/>
      <c r="BM83" s="117"/>
      <c r="BN83" s="116"/>
      <c r="BO83" s="117"/>
      <c r="BP83" s="116"/>
      <c r="BQ83" s="117"/>
      <c r="BR83" s="116"/>
      <c r="BS83" s="117"/>
      <c r="BT83" s="116"/>
      <c r="BU83" s="117"/>
      <c r="BV83" s="116"/>
      <c r="BW83" s="117"/>
      <c r="BX83" s="116"/>
      <c r="BY83" s="227">
        <f t="shared" si="1"/>
        <v>28</v>
      </c>
    </row>
    <row r="84" spans="7:77" ht="20.149999999999999" customHeight="1" x14ac:dyDescent="0.25">
      <c r="G84" s="227">
        <f>G86-1</f>
        <v>1939</v>
      </c>
      <c r="I84" s="113"/>
      <c r="J84" s="118"/>
      <c r="K84" s="113"/>
      <c r="L84" s="118"/>
      <c r="M84" s="113"/>
      <c r="N84" s="118"/>
      <c r="O84" s="113"/>
      <c r="P84" s="118"/>
      <c r="Q84" s="113"/>
      <c r="R84" s="118"/>
      <c r="S84" s="113"/>
      <c r="T84" s="118"/>
      <c r="U84" s="113"/>
      <c r="V84" s="118"/>
      <c r="W84" s="113"/>
      <c r="X84" s="118"/>
      <c r="Y84" s="113"/>
      <c r="Z84" s="118"/>
      <c r="AA84" s="113"/>
      <c r="AB84" s="118"/>
      <c r="AC84" s="113"/>
      <c r="AD84" s="118"/>
      <c r="AE84" s="113"/>
      <c r="AF84" s="118"/>
      <c r="AG84" s="113"/>
      <c r="AH84" s="118"/>
      <c r="AI84" s="113"/>
      <c r="AJ84" s="118"/>
      <c r="AK84" s="113"/>
      <c r="AL84" s="118"/>
      <c r="AM84" s="113"/>
      <c r="AN84" s="118"/>
      <c r="AO84" s="113"/>
      <c r="AP84" s="118"/>
      <c r="AQ84" s="113"/>
      <c r="AR84" s="118"/>
      <c r="AS84" s="113"/>
      <c r="AT84" s="118"/>
      <c r="AU84" s="113"/>
      <c r="AV84" s="118"/>
      <c r="AW84" s="113"/>
      <c r="AX84" s="118"/>
      <c r="AY84" s="113"/>
      <c r="AZ84" s="118"/>
      <c r="BA84" s="113"/>
      <c r="BB84" s="118"/>
      <c r="BC84" s="113"/>
      <c r="BD84" s="118"/>
      <c r="BE84" s="113"/>
      <c r="BF84" s="118"/>
      <c r="BG84" s="113"/>
      <c r="BH84" s="118"/>
      <c r="BI84" s="113"/>
      <c r="BJ84" s="118"/>
      <c r="BK84" s="113"/>
      <c r="BL84" s="118"/>
      <c r="BM84" s="113"/>
      <c r="BN84" s="118"/>
      <c r="BO84" s="113"/>
      <c r="BP84" s="118"/>
      <c r="BQ84" s="113"/>
      <c r="BR84" s="118"/>
      <c r="BS84" s="113"/>
      <c r="BT84" s="118"/>
      <c r="BU84" s="113"/>
      <c r="BV84" s="118"/>
      <c r="BW84" s="113"/>
      <c r="BX84" s="118"/>
    </row>
    <row r="85" spans="7:77" ht="20.149999999999999" customHeight="1" x14ac:dyDescent="0.25">
      <c r="H85" s="227">
        <f t="shared" si="0"/>
        <v>27</v>
      </c>
      <c r="I85" s="117"/>
      <c r="J85" s="116"/>
      <c r="K85" s="117"/>
      <c r="L85" s="116"/>
      <c r="M85" s="117"/>
      <c r="N85" s="116"/>
      <c r="O85" s="117"/>
      <c r="P85" s="116"/>
      <c r="Q85" s="117"/>
      <c r="R85" s="116"/>
      <c r="S85" s="117"/>
      <c r="T85" s="116"/>
      <c r="U85" s="117"/>
      <c r="V85" s="116"/>
      <c r="W85" s="117"/>
      <c r="X85" s="116"/>
      <c r="Y85" s="117"/>
      <c r="Z85" s="116"/>
      <c r="AA85" s="117"/>
      <c r="AB85" s="116"/>
      <c r="AC85" s="117"/>
      <c r="AD85" s="116"/>
      <c r="AE85" s="117"/>
      <c r="AF85" s="116"/>
      <c r="AG85" s="117"/>
      <c r="AH85" s="116"/>
      <c r="AI85" s="117"/>
      <c r="AJ85" s="116"/>
      <c r="AK85" s="117"/>
      <c r="AL85" s="116"/>
      <c r="AM85" s="117"/>
      <c r="AN85" s="116"/>
      <c r="AO85" s="117"/>
      <c r="AP85" s="116"/>
      <c r="AQ85" s="117"/>
      <c r="AR85" s="116"/>
      <c r="AS85" s="117"/>
      <c r="AT85" s="116"/>
      <c r="AU85" s="117"/>
      <c r="AV85" s="116"/>
      <c r="AW85" s="117"/>
      <c r="AX85" s="116"/>
      <c r="AY85" s="117"/>
      <c r="AZ85" s="116"/>
      <c r="BA85" s="117"/>
      <c r="BB85" s="116"/>
      <c r="BC85" s="117"/>
      <c r="BD85" s="116"/>
      <c r="BE85" s="117"/>
      <c r="BF85" s="116"/>
      <c r="BG85" s="117"/>
      <c r="BH85" s="116"/>
      <c r="BI85" s="117"/>
      <c r="BJ85" s="116"/>
      <c r="BK85" s="117"/>
      <c r="BL85" s="116"/>
      <c r="BM85" s="117"/>
      <c r="BN85" s="116"/>
      <c r="BO85" s="117"/>
      <c r="BP85" s="116"/>
      <c r="BQ85" s="117"/>
      <c r="BR85" s="116"/>
      <c r="BS85" s="117"/>
      <c r="BT85" s="116"/>
      <c r="BU85" s="117"/>
      <c r="BV85" s="116"/>
      <c r="BW85" s="117"/>
      <c r="BX85" s="116"/>
      <c r="BY85" s="227">
        <f t="shared" si="1"/>
        <v>27</v>
      </c>
    </row>
    <row r="86" spans="7:77" ht="20.149999999999999" customHeight="1" x14ac:dyDescent="0.25">
      <c r="G86" s="227">
        <f>G88-1</f>
        <v>1940</v>
      </c>
      <c r="I86" s="113"/>
      <c r="J86" s="118"/>
      <c r="K86" s="113"/>
      <c r="L86" s="118"/>
      <c r="M86" s="113"/>
      <c r="N86" s="118"/>
      <c r="O86" s="113"/>
      <c r="P86" s="118"/>
      <c r="Q86" s="113"/>
      <c r="R86" s="118"/>
      <c r="S86" s="113"/>
      <c r="T86" s="118"/>
      <c r="U86" s="113"/>
      <c r="V86" s="118"/>
      <c r="W86" s="113"/>
      <c r="X86" s="118"/>
      <c r="Y86" s="113"/>
      <c r="Z86" s="118"/>
      <c r="AA86" s="113"/>
      <c r="AB86" s="118"/>
      <c r="AC86" s="113"/>
      <c r="AD86" s="118"/>
      <c r="AE86" s="113"/>
      <c r="AF86" s="118"/>
      <c r="AG86" s="113"/>
      <c r="AH86" s="118"/>
      <c r="AI86" s="113"/>
      <c r="AJ86" s="118"/>
      <c r="AK86" s="113"/>
      <c r="AL86" s="118"/>
      <c r="AM86" s="113"/>
      <c r="AN86" s="118"/>
      <c r="AO86" s="113"/>
      <c r="AP86" s="118"/>
      <c r="AQ86" s="113"/>
      <c r="AR86" s="118"/>
      <c r="AS86" s="113"/>
      <c r="AT86" s="118"/>
      <c r="AU86" s="113"/>
      <c r="AV86" s="118"/>
      <c r="AW86" s="113"/>
      <c r="AX86" s="118"/>
      <c r="AY86" s="113"/>
      <c r="AZ86" s="118"/>
      <c r="BA86" s="113"/>
      <c r="BB86" s="118"/>
      <c r="BC86" s="113"/>
      <c r="BD86" s="118"/>
      <c r="BE86" s="113"/>
      <c r="BF86" s="118"/>
      <c r="BG86" s="113"/>
      <c r="BH86" s="118"/>
      <c r="BI86" s="113"/>
      <c r="BJ86" s="118"/>
      <c r="BK86" s="113"/>
      <c r="BL86" s="118"/>
      <c r="BM86" s="113"/>
      <c r="BN86" s="118"/>
      <c r="BO86" s="113"/>
      <c r="BP86" s="118"/>
      <c r="BQ86" s="113"/>
      <c r="BR86" s="118"/>
      <c r="BS86" s="113"/>
      <c r="BT86" s="118"/>
      <c r="BU86" s="113"/>
      <c r="BV86" s="118"/>
      <c r="BW86" s="113"/>
      <c r="BX86" s="118"/>
    </row>
    <row r="87" spans="7:77" ht="20.149999999999999" customHeight="1" x14ac:dyDescent="0.25">
      <c r="H87" s="227">
        <f t="shared" si="0"/>
        <v>26</v>
      </c>
      <c r="I87" s="117"/>
      <c r="J87" s="116"/>
      <c r="K87" s="117"/>
      <c r="L87" s="116"/>
      <c r="M87" s="117"/>
      <c r="N87" s="116"/>
      <c r="O87" s="117"/>
      <c r="P87" s="116"/>
      <c r="Q87" s="117"/>
      <c r="R87" s="116"/>
      <c r="S87" s="117"/>
      <c r="T87" s="116"/>
      <c r="U87" s="117"/>
      <c r="V87" s="116"/>
      <c r="W87" s="117"/>
      <c r="X87" s="116"/>
      <c r="Y87" s="117"/>
      <c r="Z87" s="116"/>
      <c r="AA87" s="117"/>
      <c r="AB87" s="116"/>
      <c r="AC87" s="117"/>
      <c r="AD87" s="116"/>
      <c r="AE87" s="117"/>
      <c r="AF87" s="116"/>
      <c r="AG87" s="117"/>
      <c r="AH87" s="116"/>
      <c r="AI87" s="117"/>
      <c r="AJ87" s="116"/>
      <c r="AK87" s="117"/>
      <c r="AL87" s="116"/>
      <c r="AM87" s="117"/>
      <c r="AN87" s="116"/>
      <c r="AO87" s="117"/>
      <c r="AP87" s="116"/>
      <c r="AQ87" s="117"/>
      <c r="AR87" s="116"/>
      <c r="AS87" s="117"/>
      <c r="AT87" s="116"/>
      <c r="AU87" s="117"/>
      <c r="AV87" s="116"/>
      <c r="AW87" s="117"/>
      <c r="AX87" s="116"/>
      <c r="AY87" s="117"/>
      <c r="AZ87" s="116"/>
      <c r="BA87" s="117"/>
      <c r="BB87" s="116"/>
      <c r="BC87" s="117"/>
      <c r="BD87" s="116"/>
      <c r="BE87" s="117"/>
      <c r="BF87" s="116"/>
      <c r="BG87" s="117"/>
      <c r="BH87" s="116"/>
      <c r="BI87" s="117"/>
      <c r="BJ87" s="116"/>
      <c r="BK87" s="117"/>
      <c r="BL87" s="116"/>
      <c r="BM87" s="117"/>
      <c r="BN87" s="116"/>
      <c r="BO87" s="117"/>
      <c r="BP87" s="116"/>
      <c r="BQ87" s="117"/>
      <c r="BR87" s="116"/>
      <c r="BS87" s="117"/>
      <c r="BT87" s="116"/>
      <c r="BU87" s="117"/>
      <c r="BV87" s="116"/>
      <c r="BW87" s="117"/>
      <c r="BX87" s="116"/>
      <c r="BY87" s="227">
        <f t="shared" si="1"/>
        <v>26</v>
      </c>
    </row>
    <row r="88" spans="7:77" ht="20.149999999999999" customHeight="1" x14ac:dyDescent="0.25">
      <c r="G88" s="227">
        <f>G90-1</f>
        <v>1941</v>
      </c>
      <c r="I88" s="113"/>
      <c r="J88" s="118"/>
      <c r="K88" s="113"/>
      <c r="L88" s="118"/>
      <c r="M88" s="113"/>
      <c r="N88" s="118"/>
      <c r="O88" s="113"/>
      <c r="P88" s="118"/>
      <c r="Q88" s="113"/>
      <c r="R88" s="118"/>
      <c r="S88" s="113"/>
      <c r="T88" s="118"/>
      <c r="U88" s="113"/>
      <c r="V88" s="118"/>
      <c r="W88" s="113"/>
      <c r="X88" s="118"/>
      <c r="Y88" s="113"/>
      <c r="Z88" s="118"/>
      <c r="AA88" s="113"/>
      <c r="AB88" s="118"/>
      <c r="AC88" s="113"/>
      <c r="AD88" s="118"/>
      <c r="AE88" s="113"/>
      <c r="AF88" s="118"/>
      <c r="AG88" s="113"/>
      <c r="AH88" s="118"/>
      <c r="AI88" s="113"/>
      <c r="AJ88" s="118"/>
      <c r="AK88" s="113"/>
      <c r="AL88" s="118"/>
      <c r="AM88" s="113"/>
      <c r="AN88" s="118"/>
      <c r="AO88" s="113"/>
      <c r="AP88" s="118"/>
      <c r="AQ88" s="113"/>
      <c r="AR88" s="118"/>
      <c r="AS88" s="113"/>
      <c r="AT88" s="118"/>
      <c r="AU88" s="113"/>
      <c r="AV88" s="118"/>
      <c r="AW88" s="113"/>
      <c r="AX88" s="118"/>
      <c r="AY88" s="113"/>
      <c r="AZ88" s="118"/>
      <c r="BA88" s="113"/>
      <c r="BB88" s="118"/>
      <c r="BC88" s="113"/>
      <c r="BD88" s="118"/>
      <c r="BE88" s="113"/>
      <c r="BF88" s="118"/>
      <c r="BG88" s="113"/>
      <c r="BH88" s="118"/>
      <c r="BI88" s="113"/>
      <c r="BJ88" s="118"/>
      <c r="BK88" s="113"/>
      <c r="BL88" s="118"/>
      <c r="BM88" s="113"/>
      <c r="BN88" s="118"/>
      <c r="BO88" s="113"/>
      <c r="BP88" s="118"/>
      <c r="BQ88" s="113"/>
      <c r="BR88" s="118"/>
      <c r="BS88" s="113"/>
      <c r="BT88" s="118"/>
      <c r="BU88" s="113"/>
      <c r="BV88" s="118"/>
      <c r="BW88" s="113"/>
      <c r="BX88" s="118"/>
    </row>
    <row r="89" spans="7:77" ht="20.149999999999999" customHeight="1" x14ac:dyDescent="0.25">
      <c r="H89" s="227">
        <f t="shared" si="0"/>
        <v>25</v>
      </c>
      <c r="I89" s="117"/>
      <c r="J89" s="116"/>
      <c r="K89" s="117"/>
      <c r="L89" s="116"/>
      <c r="M89" s="117"/>
      <c r="N89" s="116"/>
      <c r="O89" s="117"/>
      <c r="P89" s="116"/>
      <c r="Q89" s="117"/>
      <c r="R89" s="116"/>
      <c r="S89" s="117"/>
      <c r="T89" s="116"/>
      <c r="U89" s="117"/>
      <c r="V89" s="116"/>
      <c r="W89" s="117"/>
      <c r="X89" s="116"/>
      <c r="Y89" s="117"/>
      <c r="Z89" s="116"/>
      <c r="AA89" s="117"/>
      <c r="AB89" s="116"/>
      <c r="AC89" s="117"/>
      <c r="AD89" s="116"/>
      <c r="AE89" s="117"/>
      <c r="AF89" s="116"/>
      <c r="AG89" s="117"/>
      <c r="AH89" s="116"/>
      <c r="AI89" s="117"/>
      <c r="AJ89" s="116"/>
      <c r="AK89" s="117"/>
      <c r="AL89" s="116"/>
      <c r="AM89" s="117"/>
      <c r="AN89" s="116"/>
      <c r="AO89" s="117"/>
      <c r="AP89" s="116"/>
      <c r="AQ89" s="117"/>
      <c r="AR89" s="116"/>
      <c r="AS89" s="117"/>
      <c r="AT89" s="116"/>
      <c r="AU89" s="117"/>
      <c r="AV89" s="116"/>
      <c r="AW89" s="117"/>
      <c r="AX89" s="116"/>
      <c r="AY89" s="117"/>
      <c r="AZ89" s="116"/>
      <c r="BA89" s="117"/>
      <c r="BB89" s="116"/>
      <c r="BC89" s="117"/>
      <c r="BD89" s="116"/>
      <c r="BE89" s="117"/>
      <c r="BF89" s="116"/>
      <c r="BG89" s="117"/>
      <c r="BH89" s="116"/>
      <c r="BI89" s="117"/>
      <c r="BJ89" s="116"/>
      <c r="BK89" s="117"/>
      <c r="BL89" s="116"/>
      <c r="BM89" s="117"/>
      <c r="BN89" s="116"/>
      <c r="BO89" s="117"/>
      <c r="BP89" s="116"/>
      <c r="BQ89" s="117"/>
      <c r="BR89" s="116"/>
      <c r="BS89" s="117"/>
      <c r="BT89" s="116"/>
      <c r="BU89" s="117"/>
      <c r="BV89" s="116"/>
      <c r="BW89" s="117"/>
      <c r="BX89" s="116"/>
      <c r="BY89" s="227">
        <f t="shared" si="1"/>
        <v>25</v>
      </c>
    </row>
    <row r="90" spans="7:77" ht="20.149999999999999" customHeight="1" x14ac:dyDescent="0.25">
      <c r="G90" s="227">
        <f>G92-1</f>
        <v>1942</v>
      </c>
      <c r="I90" s="113"/>
      <c r="J90" s="118"/>
      <c r="K90" s="113"/>
      <c r="L90" s="118"/>
      <c r="M90" s="113"/>
      <c r="N90" s="118"/>
      <c r="O90" s="113"/>
      <c r="P90" s="118"/>
      <c r="Q90" s="113"/>
      <c r="R90" s="118"/>
      <c r="S90" s="113"/>
      <c r="T90" s="118"/>
      <c r="U90" s="113"/>
      <c r="V90" s="118"/>
      <c r="W90" s="113"/>
      <c r="X90" s="118"/>
      <c r="Y90" s="113"/>
      <c r="Z90" s="118"/>
      <c r="AA90" s="113"/>
      <c r="AB90" s="118"/>
      <c r="AC90" s="113"/>
      <c r="AD90" s="118"/>
      <c r="AE90" s="113"/>
      <c r="AF90" s="118"/>
      <c r="AG90" s="113"/>
      <c r="AH90" s="118"/>
      <c r="AI90" s="113"/>
      <c r="AJ90" s="118"/>
      <c r="AK90" s="113"/>
      <c r="AL90" s="118"/>
      <c r="AM90" s="113"/>
      <c r="AN90" s="118"/>
      <c r="AO90" s="113"/>
      <c r="AP90" s="118"/>
      <c r="AQ90" s="113"/>
      <c r="AR90" s="118"/>
      <c r="AS90" s="113"/>
      <c r="AT90" s="118"/>
      <c r="AU90" s="113"/>
      <c r="AV90" s="118"/>
      <c r="AW90" s="113"/>
      <c r="AX90" s="118"/>
      <c r="AY90" s="113"/>
      <c r="AZ90" s="118"/>
      <c r="BA90" s="113"/>
      <c r="BB90" s="118"/>
      <c r="BC90" s="113"/>
      <c r="BD90" s="118"/>
      <c r="BE90" s="113"/>
      <c r="BF90" s="118"/>
      <c r="BG90" s="113"/>
      <c r="BH90" s="118"/>
      <c r="BI90" s="113"/>
      <c r="BJ90" s="118"/>
      <c r="BK90" s="113"/>
      <c r="BL90" s="118"/>
      <c r="BM90" s="113"/>
      <c r="BN90" s="118"/>
      <c r="BO90" s="113"/>
      <c r="BP90" s="118"/>
      <c r="BQ90" s="113"/>
      <c r="BR90" s="118"/>
      <c r="BS90" s="113"/>
      <c r="BT90" s="118"/>
      <c r="BU90" s="113"/>
      <c r="BV90" s="118"/>
      <c r="BW90" s="113"/>
      <c r="BX90" s="118"/>
    </row>
    <row r="91" spans="7:77" ht="20.149999999999999" customHeight="1" x14ac:dyDescent="0.25">
      <c r="H91" s="227">
        <f t="shared" si="0"/>
        <v>24</v>
      </c>
      <c r="I91" s="117"/>
      <c r="J91" s="116"/>
      <c r="K91" s="117"/>
      <c r="L91" s="116"/>
      <c r="M91" s="117"/>
      <c r="N91" s="116"/>
      <c r="O91" s="117"/>
      <c r="P91" s="116"/>
      <c r="Q91" s="117"/>
      <c r="R91" s="116"/>
      <c r="S91" s="117"/>
      <c r="T91" s="116"/>
      <c r="U91" s="117"/>
      <c r="V91" s="116"/>
      <c r="W91" s="117"/>
      <c r="X91" s="116"/>
      <c r="Y91" s="117"/>
      <c r="Z91" s="116"/>
      <c r="AA91" s="117"/>
      <c r="AB91" s="116"/>
      <c r="AC91" s="117"/>
      <c r="AD91" s="116"/>
      <c r="AE91" s="117"/>
      <c r="AF91" s="116"/>
      <c r="AG91" s="117"/>
      <c r="AH91" s="116"/>
      <c r="AI91" s="117"/>
      <c r="AJ91" s="116"/>
      <c r="AK91" s="117"/>
      <c r="AL91" s="116"/>
      <c r="AM91" s="117"/>
      <c r="AN91" s="116"/>
      <c r="AO91" s="117"/>
      <c r="AP91" s="116"/>
      <c r="AQ91" s="117"/>
      <c r="AR91" s="116"/>
      <c r="AS91" s="117"/>
      <c r="AT91" s="116"/>
      <c r="AU91" s="117"/>
      <c r="AV91" s="116"/>
      <c r="AW91" s="117"/>
      <c r="AX91" s="116"/>
      <c r="AY91" s="117"/>
      <c r="AZ91" s="116"/>
      <c r="BA91" s="117"/>
      <c r="BB91" s="116"/>
      <c r="BC91" s="117"/>
      <c r="BD91" s="116"/>
      <c r="BE91" s="117"/>
      <c r="BF91" s="116"/>
      <c r="BG91" s="117"/>
      <c r="BH91" s="116"/>
      <c r="BI91" s="117"/>
      <c r="BJ91" s="116"/>
      <c r="BK91" s="117"/>
      <c r="BL91" s="116"/>
      <c r="BM91" s="117"/>
      <c r="BN91" s="116"/>
      <c r="BO91" s="117"/>
      <c r="BP91" s="116"/>
      <c r="BQ91" s="117"/>
      <c r="BR91" s="116"/>
      <c r="BS91" s="117"/>
      <c r="BT91" s="116"/>
      <c r="BU91" s="117"/>
      <c r="BV91" s="116"/>
      <c r="BW91" s="117"/>
      <c r="BX91" s="116"/>
      <c r="BY91" s="227">
        <f t="shared" si="1"/>
        <v>24</v>
      </c>
    </row>
    <row r="92" spans="7:77" ht="20.149999999999999" customHeight="1" x14ac:dyDescent="0.25">
      <c r="G92" s="227">
        <f>G94-1</f>
        <v>1943</v>
      </c>
      <c r="I92" s="113"/>
      <c r="J92" s="118"/>
      <c r="K92" s="113"/>
      <c r="L92" s="118"/>
      <c r="M92" s="113"/>
      <c r="N92" s="118"/>
      <c r="O92" s="113"/>
      <c r="P92" s="118"/>
      <c r="Q92" s="113"/>
      <c r="R92" s="118"/>
      <c r="S92" s="113"/>
      <c r="T92" s="118"/>
      <c r="U92" s="113"/>
      <c r="V92" s="118"/>
      <c r="W92" s="113"/>
      <c r="X92" s="118"/>
      <c r="Y92" s="113"/>
      <c r="Z92" s="118"/>
      <c r="AA92" s="113"/>
      <c r="AB92" s="118"/>
      <c r="AC92" s="113"/>
      <c r="AD92" s="118"/>
      <c r="AE92" s="113"/>
      <c r="AF92" s="118"/>
      <c r="AG92" s="113"/>
      <c r="AH92" s="118"/>
      <c r="AI92" s="113"/>
      <c r="AJ92" s="118"/>
      <c r="AK92" s="113"/>
      <c r="AL92" s="118"/>
      <c r="AM92" s="113"/>
      <c r="AN92" s="118"/>
      <c r="AO92" s="113"/>
      <c r="AP92" s="118"/>
      <c r="AQ92" s="113"/>
      <c r="AR92" s="118"/>
      <c r="AS92" s="113"/>
      <c r="AT92" s="118"/>
      <c r="AU92" s="113"/>
      <c r="AV92" s="118"/>
      <c r="AW92" s="113"/>
      <c r="AX92" s="118"/>
      <c r="AY92" s="113"/>
      <c r="AZ92" s="118"/>
      <c r="BA92" s="113"/>
      <c r="BB92" s="118"/>
      <c r="BC92" s="113"/>
      <c r="BD92" s="118"/>
      <c r="BE92" s="113"/>
      <c r="BF92" s="118"/>
      <c r="BG92" s="113"/>
      <c r="BH92" s="118"/>
      <c r="BI92" s="113"/>
      <c r="BJ92" s="118"/>
      <c r="BK92" s="113"/>
      <c r="BL92" s="118"/>
      <c r="BM92" s="113"/>
      <c r="BN92" s="118"/>
      <c r="BO92" s="113"/>
      <c r="BP92" s="118"/>
      <c r="BQ92" s="113"/>
      <c r="BR92" s="118"/>
      <c r="BS92" s="113"/>
      <c r="BT92" s="118"/>
      <c r="BU92" s="113"/>
      <c r="BV92" s="118"/>
      <c r="BW92" s="113"/>
      <c r="BX92" s="118"/>
    </row>
    <row r="93" spans="7:77" ht="20.149999999999999" customHeight="1" x14ac:dyDescent="0.25">
      <c r="H93" s="227">
        <f t="shared" si="0"/>
        <v>23</v>
      </c>
      <c r="I93" s="117"/>
      <c r="J93" s="116"/>
      <c r="K93" s="117"/>
      <c r="L93" s="116"/>
      <c r="M93" s="117"/>
      <c r="N93" s="116"/>
      <c r="O93" s="117"/>
      <c r="P93" s="116"/>
      <c r="Q93" s="117"/>
      <c r="R93" s="116"/>
      <c r="S93" s="117"/>
      <c r="T93" s="116"/>
      <c r="U93" s="117"/>
      <c r="V93" s="116"/>
      <c r="W93" s="117"/>
      <c r="X93" s="116"/>
      <c r="Y93" s="117"/>
      <c r="Z93" s="116"/>
      <c r="AA93" s="117"/>
      <c r="AB93" s="116"/>
      <c r="AC93" s="117"/>
      <c r="AD93" s="116"/>
      <c r="AE93" s="117"/>
      <c r="AF93" s="116"/>
      <c r="AG93" s="117"/>
      <c r="AH93" s="116"/>
      <c r="AI93" s="117"/>
      <c r="AJ93" s="116"/>
      <c r="AK93" s="117"/>
      <c r="AL93" s="116"/>
      <c r="AM93" s="117"/>
      <c r="AN93" s="116"/>
      <c r="AO93" s="117"/>
      <c r="AP93" s="116"/>
      <c r="AQ93" s="117"/>
      <c r="AR93" s="116"/>
      <c r="AS93" s="117"/>
      <c r="AT93" s="116"/>
      <c r="AU93" s="117"/>
      <c r="AV93" s="116"/>
      <c r="AW93" s="117"/>
      <c r="AX93" s="116"/>
      <c r="AY93" s="117"/>
      <c r="AZ93" s="116"/>
      <c r="BA93" s="117"/>
      <c r="BB93" s="116"/>
      <c r="BC93" s="117"/>
      <c r="BD93" s="116"/>
      <c r="BE93" s="117"/>
      <c r="BF93" s="116"/>
      <c r="BG93" s="117"/>
      <c r="BH93" s="116"/>
      <c r="BI93" s="117"/>
      <c r="BJ93" s="116"/>
      <c r="BK93" s="117"/>
      <c r="BL93" s="116"/>
      <c r="BM93" s="117"/>
      <c r="BN93" s="116"/>
      <c r="BO93" s="117"/>
      <c r="BP93" s="116"/>
      <c r="BQ93" s="117"/>
      <c r="BR93" s="116"/>
      <c r="BS93" s="117"/>
      <c r="BT93" s="116"/>
      <c r="BU93" s="117"/>
      <c r="BV93" s="116"/>
      <c r="BW93" s="117"/>
      <c r="BX93" s="116"/>
      <c r="BY93" s="227">
        <f t="shared" si="1"/>
        <v>23</v>
      </c>
    </row>
    <row r="94" spans="7:77" ht="20.149999999999999" customHeight="1" x14ac:dyDescent="0.25">
      <c r="G94" s="227">
        <f>G96-1</f>
        <v>1944</v>
      </c>
      <c r="I94" s="113"/>
      <c r="J94" s="118"/>
      <c r="K94" s="113"/>
      <c r="L94" s="118"/>
      <c r="M94" s="113"/>
      <c r="N94" s="118"/>
      <c r="O94" s="113"/>
      <c r="P94" s="118"/>
      <c r="Q94" s="113"/>
      <c r="R94" s="118"/>
      <c r="S94" s="113"/>
      <c r="T94" s="118"/>
      <c r="U94" s="113"/>
      <c r="V94" s="118"/>
      <c r="W94" s="113"/>
      <c r="X94" s="118"/>
      <c r="Y94" s="113"/>
      <c r="Z94" s="118"/>
      <c r="AA94" s="113"/>
      <c r="AB94" s="118"/>
      <c r="AC94" s="113"/>
      <c r="AD94" s="118"/>
      <c r="AE94" s="113"/>
      <c r="AF94" s="118"/>
      <c r="AG94" s="113"/>
      <c r="AH94" s="118"/>
      <c r="AI94" s="113"/>
      <c r="AJ94" s="118"/>
      <c r="AK94" s="113"/>
      <c r="AL94" s="118"/>
      <c r="AM94" s="113"/>
      <c r="AN94" s="118"/>
      <c r="AO94" s="113"/>
      <c r="AP94" s="118"/>
      <c r="AQ94" s="113"/>
      <c r="AR94" s="118"/>
      <c r="AS94" s="113"/>
      <c r="AT94" s="118"/>
      <c r="AU94" s="113"/>
      <c r="AV94" s="118"/>
      <c r="AW94" s="113"/>
      <c r="AX94" s="118"/>
      <c r="AY94" s="113"/>
      <c r="AZ94" s="118"/>
      <c r="BA94" s="113"/>
      <c r="BB94" s="118"/>
      <c r="BC94" s="113"/>
      <c r="BD94" s="118"/>
      <c r="BE94" s="113"/>
      <c r="BF94" s="118"/>
      <c r="BG94" s="113"/>
      <c r="BH94" s="118"/>
      <c r="BI94" s="113"/>
      <c r="BJ94" s="118"/>
      <c r="BK94" s="113"/>
      <c r="BL94" s="118"/>
      <c r="BM94" s="113"/>
      <c r="BN94" s="118"/>
      <c r="BO94" s="113"/>
      <c r="BP94" s="118"/>
      <c r="BQ94" s="113"/>
      <c r="BR94" s="118"/>
      <c r="BS94" s="113"/>
      <c r="BT94" s="118"/>
      <c r="BU94" s="113"/>
      <c r="BV94" s="118"/>
      <c r="BW94" s="113"/>
      <c r="BX94" s="118"/>
    </row>
    <row r="95" spans="7:77" ht="20.149999999999999" customHeight="1" x14ac:dyDescent="0.25">
      <c r="H95" s="227">
        <f t="shared" si="0"/>
        <v>22</v>
      </c>
      <c r="I95" s="117"/>
      <c r="J95" s="116"/>
      <c r="K95" s="117"/>
      <c r="L95" s="116"/>
      <c r="M95" s="117"/>
      <c r="N95" s="116"/>
      <c r="O95" s="117"/>
      <c r="P95" s="116"/>
      <c r="Q95" s="117"/>
      <c r="R95" s="116"/>
      <c r="S95" s="117"/>
      <c r="T95" s="116"/>
      <c r="U95" s="117"/>
      <c r="V95" s="116"/>
      <c r="W95" s="117"/>
      <c r="X95" s="116"/>
      <c r="Y95" s="117"/>
      <c r="Z95" s="116"/>
      <c r="AA95" s="117"/>
      <c r="AB95" s="116"/>
      <c r="AC95" s="117"/>
      <c r="AD95" s="116"/>
      <c r="AE95" s="117"/>
      <c r="AF95" s="116"/>
      <c r="AG95" s="117"/>
      <c r="AH95" s="116"/>
      <c r="AI95" s="117"/>
      <c r="AJ95" s="116"/>
      <c r="AK95" s="117"/>
      <c r="AL95" s="116"/>
      <c r="AM95" s="117"/>
      <c r="AN95" s="116"/>
      <c r="AO95" s="117"/>
      <c r="AP95" s="116"/>
      <c r="AQ95" s="117"/>
      <c r="AR95" s="116"/>
      <c r="AS95" s="117"/>
      <c r="AT95" s="116"/>
      <c r="AU95" s="117"/>
      <c r="AV95" s="116"/>
      <c r="AW95" s="117"/>
      <c r="AX95" s="116"/>
      <c r="AY95" s="117"/>
      <c r="AZ95" s="116"/>
      <c r="BA95" s="117"/>
      <c r="BB95" s="116"/>
      <c r="BC95" s="117"/>
      <c r="BD95" s="116"/>
      <c r="BE95" s="117"/>
      <c r="BF95" s="116"/>
      <c r="BG95" s="117"/>
      <c r="BH95" s="116"/>
      <c r="BI95" s="117"/>
      <c r="BJ95" s="116"/>
      <c r="BK95" s="117"/>
      <c r="BL95" s="116"/>
      <c r="BM95" s="117"/>
      <c r="BN95" s="116"/>
      <c r="BO95" s="117"/>
      <c r="BP95" s="116"/>
      <c r="BQ95" s="117"/>
      <c r="BR95" s="116"/>
      <c r="BS95" s="117"/>
      <c r="BT95" s="116"/>
      <c r="BU95" s="117"/>
      <c r="BV95" s="116"/>
      <c r="BW95" s="117"/>
      <c r="BX95" s="116"/>
      <c r="BY95" s="227">
        <f t="shared" si="1"/>
        <v>22</v>
      </c>
    </row>
    <row r="96" spans="7:77" ht="20.149999999999999" customHeight="1" x14ac:dyDescent="0.25">
      <c r="G96" s="227">
        <f>G98-1</f>
        <v>1945</v>
      </c>
      <c r="I96" s="113"/>
      <c r="J96" s="118"/>
      <c r="K96" s="113"/>
      <c r="L96" s="118"/>
      <c r="M96" s="113"/>
      <c r="N96" s="118"/>
      <c r="O96" s="113"/>
      <c r="P96" s="118"/>
      <c r="Q96" s="113"/>
      <c r="R96" s="118"/>
      <c r="S96" s="113"/>
      <c r="T96" s="118"/>
      <c r="U96" s="113"/>
      <c r="V96" s="118"/>
      <c r="W96" s="113"/>
      <c r="X96" s="118"/>
      <c r="Y96" s="113"/>
      <c r="Z96" s="118"/>
      <c r="AA96" s="113"/>
      <c r="AB96" s="118"/>
      <c r="AC96" s="113"/>
      <c r="AD96" s="118"/>
      <c r="AE96" s="113"/>
      <c r="AF96" s="118"/>
      <c r="AG96" s="113"/>
      <c r="AH96" s="118"/>
      <c r="AI96" s="113"/>
      <c r="AJ96" s="118"/>
      <c r="AK96" s="113"/>
      <c r="AL96" s="118"/>
      <c r="AM96" s="113"/>
      <c r="AN96" s="118"/>
      <c r="AO96" s="113"/>
      <c r="AP96" s="118"/>
      <c r="AQ96" s="113"/>
      <c r="AR96" s="118"/>
      <c r="AS96" s="113"/>
      <c r="AT96" s="118"/>
      <c r="AU96" s="113"/>
      <c r="AV96" s="118"/>
      <c r="AW96" s="113"/>
      <c r="AX96" s="118"/>
      <c r="AY96" s="113"/>
      <c r="AZ96" s="118"/>
      <c r="BA96" s="113"/>
      <c r="BB96" s="118"/>
      <c r="BC96" s="113"/>
      <c r="BD96" s="118"/>
      <c r="BE96" s="113"/>
      <c r="BF96" s="118"/>
      <c r="BG96" s="113"/>
      <c r="BH96" s="118"/>
      <c r="BI96" s="113"/>
      <c r="BJ96" s="118"/>
      <c r="BK96" s="113"/>
      <c r="BL96" s="118"/>
      <c r="BM96" s="113"/>
      <c r="BN96" s="118"/>
      <c r="BO96" s="113"/>
      <c r="BP96" s="118"/>
      <c r="BQ96" s="113"/>
      <c r="BR96" s="118"/>
      <c r="BS96" s="113"/>
      <c r="BT96" s="118"/>
      <c r="BU96" s="113"/>
      <c r="BV96" s="118"/>
      <c r="BW96" s="113"/>
      <c r="BX96" s="118"/>
    </row>
    <row r="97" spans="7:77" ht="20.149999999999999" customHeight="1" x14ac:dyDescent="0.25">
      <c r="H97" s="227">
        <f t="shared" si="0"/>
        <v>21</v>
      </c>
      <c r="I97" s="117"/>
      <c r="J97" s="116"/>
      <c r="K97" s="117"/>
      <c r="L97" s="116"/>
      <c r="M97" s="117"/>
      <c r="N97" s="116"/>
      <c r="O97" s="117"/>
      <c r="P97" s="116"/>
      <c r="Q97" s="117"/>
      <c r="R97" s="116"/>
      <c r="S97" s="117"/>
      <c r="T97" s="116"/>
      <c r="U97" s="117"/>
      <c r="V97" s="116"/>
      <c r="W97" s="117"/>
      <c r="X97" s="116"/>
      <c r="Y97" s="117"/>
      <c r="Z97" s="116"/>
      <c r="AA97" s="117"/>
      <c r="AB97" s="116"/>
      <c r="AC97" s="117"/>
      <c r="AD97" s="116"/>
      <c r="AE97" s="117"/>
      <c r="AF97" s="116"/>
      <c r="AG97" s="117"/>
      <c r="AH97" s="116"/>
      <c r="AI97" s="117"/>
      <c r="AJ97" s="116"/>
      <c r="AK97" s="117"/>
      <c r="AL97" s="116"/>
      <c r="AM97" s="117"/>
      <c r="AN97" s="116"/>
      <c r="AO97" s="117"/>
      <c r="AP97" s="116"/>
      <c r="AQ97" s="117"/>
      <c r="AR97" s="116"/>
      <c r="AS97" s="117"/>
      <c r="AT97" s="116"/>
      <c r="AU97" s="117"/>
      <c r="AV97" s="116"/>
      <c r="AW97" s="117"/>
      <c r="AX97" s="116"/>
      <c r="AY97" s="117"/>
      <c r="AZ97" s="116"/>
      <c r="BA97" s="117"/>
      <c r="BB97" s="116"/>
      <c r="BC97" s="117"/>
      <c r="BD97" s="116"/>
      <c r="BE97" s="117"/>
      <c r="BF97" s="116"/>
      <c r="BG97" s="117"/>
      <c r="BH97" s="116"/>
      <c r="BI97" s="117"/>
      <c r="BJ97" s="116"/>
      <c r="BK97" s="117"/>
      <c r="BL97" s="116"/>
      <c r="BM97" s="117"/>
      <c r="BN97" s="116"/>
      <c r="BO97" s="117"/>
      <c r="BP97" s="116"/>
      <c r="BQ97" s="117"/>
      <c r="BR97" s="116"/>
      <c r="BS97" s="117"/>
      <c r="BT97" s="116"/>
      <c r="BU97" s="117"/>
      <c r="BV97" s="116"/>
      <c r="BW97" s="117"/>
      <c r="BX97" s="116"/>
      <c r="BY97" s="227">
        <f t="shared" si="1"/>
        <v>21</v>
      </c>
    </row>
    <row r="98" spans="7:77" ht="20.149999999999999" customHeight="1" x14ac:dyDescent="0.25">
      <c r="G98" s="227">
        <f>G100-1</f>
        <v>1946</v>
      </c>
      <c r="I98" s="113"/>
      <c r="J98" s="118"/>
      <c r="K98" s="113"/>
      <c r="L98" s="118"/>
      <c r="M98" s="113"/>
      <c r="N98" s="118"/>
      <c r="O98" s="113"/>
      <c r="P98" s="118"/>
      <c r="Q98" s="113"/>
      <c r="R98" s="118"/>
      <c r="S98" s="113"/>
      <c r="T98" s="118"/>
      <c r="U98" s="113"/>
      <c r="V98" s="118"/>
      <c r="W98" s="113"/>
      <c r="X98" s="118"/>
      <c r="Y98" s="113"/>
      <c r="Z98" s="118"/>
      <c r="AA98" s="113"/>
      <c r="AB98" s="118"/>
      <c r="AC98" s="113"/>
      <c r="AD98" s="118"/>
      <c r="AE98" s="113"/>
      <c r="AF98" s="118"/>
      <c r="AG98" s="113"/>
      <c r="AH98" s="118"/>
      <c r="AI98" s="113"/>
      <c r="AJ98" s="118"/>
      <c r="AK98" s="113"/>
      <c r="AL98" s="118"/>
      <c r="AM98" s="113"/>
      <c r="AN98" s="118"/>
      <c r="AO98" s="113"/>
      <c r="AP98" s="118"/>
      <c r="AQ98" s="113"/>
      <c r="AR98" s="118"/>
      <c r="AS98" s="113"/>
      <c r="AT98" s="118"/>
      <c r="AU98" s="113"/>
      <c r="AV98" s="118"/>
      <c r="AW98" s="113"/>
      <c r="AX98" s="118"/>
      <c r="AY98" s="113"/>
      <c r="AZ98" s="118"/>
      <c r="BA98" s="113"/>
      <c r="BB98" s="118"/>
      <c r="BC98" s="113"/>
      <c r="BD98" s="118"/>
      <c r="BE98" s="113"/>
      <c r="BF98" s="118"/>
      <c r="BG98" s="113"/>
      <c r="BH98" s="118"/>
      <c r="BI98" s="113"/>
      <c r="BJ98" s="118"/>
      <c r="BK98" s="113"/>
      <c r="BL98" s="118"/>
      <c r="BM98" s="113"/>
      <c r="BN98" s="118"/>
      <c r="BO98" s="113"/>
      <c r="BP98" s="118"/>
      <c r="BQ98" s="113"/>
      <c r="BR98" s="118"/>
      <c r="BS98" s="113"/>
      <c r="BT98" s="118"/>
      <c r="BU98" s="113"/>
      <c r="BV98" s="118"/>
      <c r="BW98" s="113"/>
      <c r="BX98" s="118"/>
    </row>
    <row r="99" spans="7:77" ht="20.149999999999999" customHeight="1" x14ac:dyDescent="0.25">
      <c r="H99" s="227">
        <f t="shared" si="0"/>
        <v>20</v>
      </c>
      <c r="I99" s="117"/>
      <c r="J99" s="116"/>
      <c r="K99" s="117"/>
      <c r="L99" s="116"/>
      <c r="M99" s="117"/>
      <c r="N99" s="116"/>
      <c r="O99" s="117"/>
      <c r="P99" s="116"/>
      <c r="Q99" s="117"/>
      <c r="R99" s="116"/>
      <c r="S99" s="117"/>
      <c r="T99" s="116"/>
      <c r="U99" s="117"/>
      <c r="V99" s="116"/>
      <c r="W99" s="117"/>
      <c r="X99" s="116"/>
      <c r="Y99" s="117"/>
      <c r="Z99" s="116"/>
      <c r="AA99" s="117"/>
      <c r="AB99" s="116"/>
      <c r="AC99" s="117"/>
      <c r="AD99" s="116"/>
      <c r="AE99" s="117"/>
      <c r="AF99" s="116"/>
      <c r="AG99" s="117"/>
      <c r="AH99" s="116"/>
      <c r="AI99" s="117"/>
      <c r="AJ99" s="116"/>
      <c r="AK99" s="117"/>
      <c r="AL99" s="116"/>
      <c r="AM99" s="117"/>
      <c r="AN99" s="116"/>
      <c r="AO99" s="117"/>
      <c r="AP99" s="116"/>
      <c r="AQ99" s="117"/>
      <c r="AR99" s="116"/>
      <c r="AS99" s="117"/>
      <c r="AT99" s="116"/>
      <c r="AU99" s="117"/>
      <c r="AV99" s="116"/>
      <c r="AW99" s="117"/>
      <c r="AX99" s="116"/>
      <c r="AY99" s="117"/>
      <c r="AZ99" s="116"/>
      <c r="BA99" s="117"/>
      <c r="BB99" s="116"/>
      <c r="BC99" s="117"/>
      <c r="BD99" s="116"/>
      <c r="BE99" s="117"/>
      <c r="BF99" s="116"/>
      <c r="BG99" s="117"/>
      <c r="BH99" s="116"/>
      <c r="BI99" s="117"/>
      <c r="BJ99" s="116"/>
      <c r="BK99" s="117"/>
      <c r="BL99" s="116"/>
      <c r="BM99" s="117"/>
      <c r="BN99" s="116"/>
      <c r="BO99" s="117"/>
      <c r="BP99" s="116"/>
      <c r="BQ99" s="117"/>
      <c r="BR99" s="116"/>
      <c r="BS99" s="117"/>
      <c r="BT99" s="116"/>
      <c r="BU99" s="117"/>
      <c r="BV99" s="116"/>
      <c r="BW99" s="117"/>
      <c r="BX99" s="116"/>
      <c r="BY99" s="227">
        <f t="shared" si="1"/>
        <v>20</v>
      </c>
    </row>
    <row r="100" spans="7:77" ht="20.149999999999999" customHeight="1" x14ac:dyDescent="0.25">
      <c r="G100" s="227">
        <f>G102-1</f>
        <v>1947</v>
      </c>
      <c r="I100" s="113"/>
      <c r="J100" s="118"/>
      <c r="K100" s="113"/>
      <c r="L100" s="118"/>
      <c r="M100" s="113"/>
      <c r="N100" s="118"/>
      <c r="O100" s="113"/>
      <c r="P100" s="118"/>
      <c r="Q100" s="113"/>
      <c r="R100" s="118"/>
      <c r="S100" s="113"/>
      <c r="T100" s="118"/>
      <c r="U100" s="113"/>
      <c r="V100" s="118"/>
      <c r="W100" s="113"/>
      <c r="X100" s="118"/>
      <c r="Y100" s="113"/>
      <c r="Z100" s="118"/>
      <c r="AA100" s="113"/>
      <c r="AB100" s="118"/>
      <c r="AC100" s="113"/>
      <c r="AD100" s="118"/>
      <c r="AE100" s="113"/>
      <c r="AF100" s="118"/>
      <c r="AG100" s="113"/>
      <c r="AH100" s="118"/>
      <c r="AI100" s="113"/>
      <c r="AJ100" s="118"/>
      <c r="AK100" s="113"/>
      <c r="AL100" s="118"/>
      <c r="AM100" s="113"/>
      <c r="AN100" s="118"/>
      <c r="AO100" s="113"/>
      <c r="AP100" s="118"/>
      <c r="AQ100" s="113"/>
      <c r="AR100" s="118"/>
      <c r="AS100" s="113"/>
      <c r="AT100" s="118"/>
      <c r="AU100" s="113"/>
      <c r="AV100" s="118"/>
      <c r="AW100" s="113"/>
      <c r="AX100" s="118"/>
      <c r="AY100" s="113"/>
      <c r="AZ100" s="118"/>
      <c r="BA100" s="113"/>
      <c r="BB100" s="118"/>
      <c r="BC100" s="113"/>
      <c r="BD100" s="118"/>
      <c r="BE100" s="113"/>
      <c r="BF100" s="118"/>
      <c r="BG100" s="113"/>
      <c r="BH100" s="118"/>
      <c r="BI100" s="113"/>
      <c r="BJ100" s="118"/>
      <c r="BK100" s="113"/>
      <c r="BL100" s="118"/>
      <c r="BM100" s="113"/>
      <c r="BN100" s="118"/>
      <c r="BO100" s="113"/>
      <c r="BP100" s="118"/>
      <c r="BQ100" s="113"/>
      <c r="BR100" s="118"/>
      <c r="BS100" s="113"/>
      <c r="BT100" s="118"/>
      <c r="BU100" s="113"/>
      <c r="BV100" s="118"/>
      <c r="BW100" s="113"/>
      <c r="BX100" s="118"/>
    </row>
    <row r="101" spans="7:77" ht="20.149999999999999" customHeight="1" x14ac:dyDescent="0.25">
      <c r="H101" s="227">
        <f t="shared" si="0"/>
        <v>19</v>
      </c>
      <c r="I101" s="117"/>
      <c r="J101" s="116"/>
      <c r="K101" s="117"/>
      <c r="L101" s="116"/>
      <c r="M101" s="117"/>
      <c r="N101" s="116"/>
      <c r="O101" s="117"/>
      <c r="P101" s="116"/>
      <c r="Q101" s="117"/>
      <c r="R101" s="116"/>
      <c r="S101" s="117"/>
      <c r="T101" s="116"/>
      <c r="U101" s="117"/>
      <c r="V101" s="116"/>
      <c r="W101" s="117"/>
      <c r="X101" s="116"/>
      <c r="Y101" s="117"/>
      <c r="Z101" s="116"/>
      <c r="AA101" s="117"/>
      <c r="AB101" s="116"/>
      <c r="AC101" s="117"/>
      <c r="AD101" s="116"/>
      <c r="AE101" s="117"/>
      <c r="AF101" s="116"/>
      <c r="AG101" s="117"/>
      <c r="AH101" s="116"/>
      <c r="AI101" s="117"/>
      <c r="AJ101" s="116"/>
      <c r="AK101" s="117"/>
      <c r="AL101" s="116"/>
      <c r="AM101" s="117"/>
      <c r="AN101" s="116"/>
      <c r="AO101" s="117"/>
      <c r="AP101" s="116"/>
      <c r="AQ101" s="117"/>
      <c r="AR101" s="116"/>
      <c r="AS101" s="117"/>
      <c r="AT101" s="116"/>
      <c r="AU101" s="117"/>
      <c r="AV101" s="116"/>
      <c r="AW101" s="117"/>
      <c r="AX101" s="116"/>
      <c r="AY101" s="117"/>
      <c r="AZ101" s="116"/>
      <c r="BA101" s="117"/>
      <c r="BB101" s="116"/>
      <c r="BC101" s="117"/>
      <c r="BD101" s="116"/>
      <c r="BE101" s="117"/>
      <c r="BF101" s="116"/>
      <c r="BG101" s="117"/>
      <c r="BH101" s="116"/>
      <c r="BI101" s="117"/>
      <c r="BJ101" s="116"/>
      <c r="BK101" s="117"/>
      <c r="BL101" s="116"/>
      <c r="BM101" s="117"/>
      <c r="BN101" s="116"/>
      <c r="BO101" s="117"/>
      <c r="BP101" s="116"/>
      <c r="BQ101" s="117"/>
      <c r="BR101" s="116"/>
      <c r="BS101" s="117"/>
      <c r="BT101" s="116"/>
      <c r="BU101" s="117"/>
      <c r="BV101" s="116"/>
      <c r="BW101" s="117"/>
      <c r="BX101" s="116"/>
      <c r="BY101" s="227">
        <f t="shared" si="1"/>
        <v>19</v>
      </c>
    </row>
    <row r="102" spans="7:77" ht="20.149999999999999" customHeight="1" x14ac:dyDescent="0.25">
      <c r="G102" s="227">
        <f>G104-1</f>
        <v>1948</v>
      </c>
      <c r="I102" s="113"/>
      <c r="J102" s="118"/>
      <c r="K102" s="113"/>
      <c r="L102" s="118"/>
      <c r="M102" s="113"/>
      <c r="N102" s="118"/>
      <c r="O102" s="113"/>
      <c r="P102" s="118"/>
      <c r="Q102" s="113"/>
      <c r="R102" s="118"/>
      <c r="S102" s="113"/>
      <c r="T102" s="118"/>
      <c r="U102" s="113"/>
      <c r="V102" s="118"/>
      <c r="W102" s="113"/>
      <c r="X102" s="118"/>
      <c r="Y102" s="113"/>
      <c r="Z102" s="118"/>
      <c r="AA102" s="113"/>
      <c r="AB102" s="118"/>
      <c r="AC102" s="113"/>
      <c r="AD102" s="118"/>
      <c r="AE102" s="113"/>
      <c r="AF102" s="118"/>
      <c r="AG102" s="113"/>
      <c r="AH102" s="118"/>
      <c r="AI102" s="113"/>
      <c r="AJ102" s="118"/>
      <c r="AK102" s="113"/>
      <c r="AL102" s="118"/>
      <c r="AM102" s="113"/>
      <c r="AN102" s="118"/>
      <c r="AO102" s="113"/>
      <c r="AP102" s="118"/>
      <c r="AQ102" s="113"/>
      <c r="AR102" s="118"/>
      <c r="AS102" s="113"/>
      <c r="AT102" s="118"/>
      <c r="AU102" s="113"/>
      <c r="AV102" s="118"/>
      <c r="AW102" s="113"/>
      <c r="AX102" s="118"/>
      <c r="AY102" s="113"/>
      <c r="AZ102" s="118"/>
      <c r="BA102" s="113"/>
      <c r="BB102" s="118"/>
      <c r="BC102" s="113"/>
      <c r="BD102" s="118"/>
      <c r="BE102" s="113"/>
      <c r="BF102" s="118"/>
      <c r="BG102" s="113"/>
      <c r="BH102" s="118"/>
      <c r="BI102" s="113"/>
      <c r="BJ102" s="118"/>
      <c r="BK102" s="113"/>
      <c r="BL102" s="118"/>
      <c r="BM102" s="113"/>
      <c r="BN102" s="118"/>
      <c r="BO102" s="113"/>
      <c r="BP102" s="118"/>
      <c r="BQ102" s="113"/>
      <c r="BR102" s="118"/>
      <c r="BS102" s="113"/>
      <c r="BT102" s="118"/>
      <c r="BU102" s="113"/>
      <c r="BV102" s="118"/>
      <c r="BW102" s="113"/>
      <c r="BX102" s="118"/>
    </row>
    <row r="103" spans="7:77" ht="20.149999999999999" customHeight="1" x14ac:dyDescent="0.25">
      <c r="H103" s="227">
        <f t="shared" si="0"/>
        <v>18</v>
      </c>
      <c r="I103" s="117"/>
      <c r="J103" s="116"/>
      <c r="K103" s="117"/>
      <c r="L103" s="116"/>
      <c r="M103" s="117"/>
      <c r="N103" s="116"/>
      <c r="O103" s="117"/>
      <c r="P103" s="116"/>
      <c r="Q103" s="117"/>
      <c r="R103" s="116"/>
      <c r="S103" s="117"/>
      <c r="T103" s="116"/>
      <c r="U103" s="117"/>
      <c r="V103" s="116"/>
      <c r="W103" s="117"/>
      <c r="X103" s="116"/>
      <c r="Y103" s="117"/>
      <c r="Z103" s="116"/>
      <c r="AA103" s="117"/>
      <c r="AB103" s="116"/>
      <c r="AC103" s="117"/>
      <c r="AD103" s="116"/>
      <c r="AE103" s="117"/>
      <c r="AF103" s="116"/>
      <c r="AG103" s="117"/>
      <c r="AH103" s="116"/>
      <c r="AI103" s="117"/>
      <c r="AJ103" s="116"/>
      <c r="AK103" s="117"/>
      <c r="AL103" s="116"/>
      <c r="AM103" s="117"/>
      <c r="AN103" s="116"/>
      <c r="AO103" s="117"/>
      <c r="AP103" s="116"/>
      <c r="AQ103" s="117"/>
      <c r="AR103" s="116"/>
      <c r="AS103" s="117"/>
      <c r="AT103" s="116"/>
      <c r="AU103" s="117"/>
      <c r="AV103" s="116"/>
      <c r="AW103" s="117"/>
      <c r="AX103" s="116"/>
      <c r="AY103" s="117"/>
      <c r="AZ103" s="116"/>
      <c r="BA103" s="117"/>
      <c r="BB103" s="116"/>
      <c r="BC103" s="117"/>
      <c r="BD103" s="116"/>
      <c r="BE103" s="117"/>
      <c r="BF103" s="116"/>
      <c r="BG103" s="117"/>
      <c r="BH103" s="116"/>
      <c r="BI103" s="117"/>
      <c r="BJ103" s="116"/>
      <c r="BK103" s="117"/>
      <c r="BL103" s="116"/>
      <c r="BM103" s="117"/>
      <c r="BN103" s="116"/>
      <c r="BO103" s="117"/>
      <c r="BP103" s="116"/>
      <c r="BQ103" s="117"/>
      <c r="BR103" s="116"/>
      <c r="BS103" s="117"/>
      <c r="BT103" s="116"/>
      <c r="BU103" s="117"/>
      <c r="BV103" s="116"/>
      <c r="BW103" s="117"/>
      <c r="BX103" s="116"/>
      <c r="BY103" s="227">
        <f t="shared" si="1"/>
        <v>18</v>
      </c>
    </row>
    <row r="104" spans="7:77" ht="20.149999999999999" customHeight="1" x14ac:dyDescent="0.25">
      <c r="G104" s="227">
        <f>G106-1</f>
        <v>1949</v>
      </c>
      <c r="I104" s="113"/>
      <c r="J104" s="118"/>
      <c r="K104" s="113"/>
      <c r="L104" s="118"/>
      <c r="M104" s="113"/>
      <c r="N104" s="118"/>
      <c r="O104" s="113"/>
      <c r="P104" s="118"/>
      <c r="Q104" s="113"/>
      <c r="R104" s="118"/>
      <c r="S104" s="113"/>
      <c r="T104" s="118"/>
      <c r="U104" s="113"/>
      <c r="V104" s="118"/>
      <c r="W104" s="113"/>
      <c r="X104" s="118"/>
      <c r="Y104" s="113"/>
      <c r="Z104" s="118"/>
      <c r="AA104" s="113"/>
      <c r="AB104" s="118"/>
      <c r="AC104" s="113"/>
      <c r="AD104" s="118"/>
      <c r="AE104" s="113"/>
      <c r="AF104" s="118"/>
      <c r="AG104" s="113"/>
      <c r="AH104" s="118"/>
      <c r="AI104" s="113"/>
      <c r="AJ104" s="118"/>
      <c r="AK104" s="113"/>
      <c r="AL104" s="118"/>
      <c r="AM104" s="113"/>
      <c r="AN104" s="118"/>
      <c r="AO104" s="113"/>
      <c r="AP104" s="118"/>
      <c r="AQ104" s="113"/>
      <c r="AR104" s="118"/>
      <c r="AS104" s="113"/>
      <c r="AT104" s="118"/>
      <c r="AU104" s="113"/>
      <c r="AV104" s="118"/>
      <c r="AW104" s="113"/>
      <c r="AX104" s="118"/>
      <c r="AY104" s="113"/>
      <c r="AZ104" s="118"/>
      <c r="BA104" s="113"/>
      <c r="BB104" s="118"/>
      <c r="BC104" s="113"/>
      <c r="BD104" s="118"/>
      <c r="BE104" s="113"/>
      <c r="BF104" s="118"/>
      <c r="BG104" s="113"/>
      <c r="BH104" s="118"/>
      <c r="BI104" s="113"/>
      <c r="BJ104" s="118"/>
      <c r="BK104" s="113"/>
      <c r="BL104" s="118"/>
      <c r="BM104" s="113"/>
      <c r="BN104" s="118"/>
      <c r="BO104" s="113"/>
      <c r="BP104" s="118"/>
      <c r="BQ104" s="113"/>
      <c r="BR104" s="118"/>
      <c r="BS104" s="113"/>
      <c r="BT104" s="118"/>
      <c r="BU104" s="113"/>
      <c r="BV104" s="118"/>
      <c r="BW104" s="113"/>
      <c r="BX104" s="118"/>
    </row>
    <row r="105" spans="7:77" ht="20.149999999999999" customHeight="1" x14ac:dyDescent="0.25">
      <c r="H105" s="227">
        <f t="shared" si="0"/>
        <v>17</v>
      </c>
      <c r="I105" s="117"/>
      <c r="J105" s="116"/>
      <c r="K105" s="117"/>
      <c r="L105" s="116"/>
      <c r="M105" s="117"/>
      <c r="N105" s="116"/>
      <c r="O105" s="117"/>
      <c r="P105" s="116"/>
      <c r="Q105" s="117"/>
      <c r="R105" s="116"/>
      <c r="S105" s="117"/>
      <c r="T105" s="116"/>
      <c r="U105" s="117"/>
      <c r="V105" s="116"/>
      <c r="W105" s="117"/>
      <c r="X105" s="116"/>
      <c r="Y105" s="117"/>
      <c r="Z105" s="116"/>
      <c r="AA105" s="117"/>
      <c r="AB105" s="116"/>
      <c r="AC105" s="117"/>
      <c r="AD105" s="116"/>
      <c r="AE105" s="117"/>
      <c r="AF105" s="116"/>
      <c r="AG105" s="117"/>
      <c r="AH105" s="116"/>
      <c r="AI105" s="117"/>
      <c r="AJ105" s="116"/>
      <c r="AK105" s="117"/>
      <c r="AL105" s="116"/>
      <c r="AM105" s="117"/>
      <c r="AN105" s="116"/>
      <c r="AO105" s="117"/>
      <c r="AP105" s="116"/>
      <c r="AQ105" s="117"/>
      <c r="AR105" s="116"/>
      <c r="AS105" s="117"/>
      <c r="AT105" s="116"/>
      <c r="AU105" s="117"/>
      <c r="AV105" s="116"/>
      <c r="AW105" s="117"/>
      <c r="AX105" s="116"/>
      <c r="AY105" s="117"/>
      <c r="AZ105" s="116"/>
      <c r="BA105" s="117"/>
      <c r="BB105" s="116"/>
      <c r="BC105" s="117"/>
      <c r="BD105" s="116"/>
      <c r="BE105" s="117"/>
      <c r="BF105" s="116"/>
      <c r="BG105" s="117"/>
      <c r="BH105" s="116"/>
      <c r="BI105" s="117"/>
      <c r="BJ105" s="116"/>
      <c r="BK105" s="117"/>
      <c r="BL105" s="116"/>
      <c r="BM105" s="117"/>
      <c r="BN105" s="116"/>
      <c r="BO105" s="117"/>
      <c r="BP105" s="116"/>
      <c r="BQ105" s="117"/>
      <c r="BR105" s="116"/>
      <c r="BS105" s="117"/>
      <c r="BT105" s="116"/>
      <c r="BU105" s="117"/>
      <c r="BV105" s="116"/>
      <c r="BW105" s="117"/>
      <c r="BX105" s="116"/>
      <c r="BY105" s="227">
        <f t="shared" si="1"/>
        <v>17</v>
      </c>
    </row>
    <row r="106" spans="7:77" ht="20.149999999999999" customHeight="1" x14ac:dyDescent="0.25">
      <c r="G106" s="227">
        <f>G108-1</f>
        <v>1950</v>
      </c>
      <c r="I106" s="113"/>
      <c r="J106" s="118"/>
      <c r="K106" s="113"/>
      <c r="L106" s="118"/>
      <c r="M106" s="113"/>
      <c r="N106" s="118"/>
      <c r="O106" s="113"/>
      <c r="P106" s="118"/>
      <c r="Q106" s="113"/>
      <c r="R106" s="118"/>
      <c r="S106" s="113"/>
      <c r="T106" s="118"/>
      <c r="U106" s="113"/>
      <c r="V106" s="118"/>
      <c r="W106" s="113"/>
      <c r="X106" s="118"/>
      <c r="Y106" s="113"/>
      <c r="Z106" s="118"/>
      <c r="AA106" s="113"/>
      <c r="AB106" s="118"/>
      <c r="AC106" s="113"/>
      <c r="AD106" s="118"/>
      <c r="AE106" s="113"/>
      <c r="AF106" s="118"/>
      <c r="AG106" s="113"/>
      <c r="AH106" s="118"/>
      <c r="AI106" s="113"/>
      <c r="AJ106" s="118"/>
      <c r="AK106" s="113"/>
      <c r="AL106" s="118"/>
      <c r="AM106" s="113"/>
      <c r="AN106" s="118"/>
      <c r="AO106" s="113"/>
      <c r="AP106" s="118"/>
      <c r="AQ106" s="113"/>
      <c r="AR106" s="118"/>
      <c r="AS106" s="113"/>
      <c r="AT106" s="118"/>
      <c r="AU106" s="113"/>
      <c r="AV106" s="118"/>
      <c r="AW106" s="113"/>
      <c r="AX106" s="118"/>
      <c r="AY106" s="113"/>
      <c r="AZ106" s="118"/>
      <c r="BA106" s="113"/>
      <c r="BB106" s="118"/>
      <c r="BC106" s="113"/>
      <c r="BD106" s="118"/>
      <c r="BE106" s="113"/>
      <c r="BF106" s="118"/>
      <c r="BG106" s="113"/>
      <c r="BH106" s="118"/>
      <c r="BI106" s="113"/>
      <c r="BJ106" s="118"/>
      <c r="BK106" s="113"/>
      <c r="BL106" s="118"/>
      <c r="BM106" s="113"/>
      <c r="BN106" s="118"/>
      <c r="BO106" s="113"/>
      <c r="BP106" s="118"/>
      <c r="BQ106" s="113"/>
      <c r="BR106" s="118"/>
      <c r="BS106" s="113"/>
      <c r="BT106" s="118"/>
      <c r="BU106" s="113"/>
      <c r="BV106" s="118"/>
      <c r="BW106" s="113"/>
      <c r="BX106" s="118"/>
    </row>
    <row r="107" spans="7:77" ht="20.149999999999999" customHeight="1" x14ac:dyDescent="0.25">
      <c r="H107" s="227">
        <f t="shared" si="0"/>
        <v>16</v>
      </c>
      <c r="I107" s="117"/>
      <c r="J107" s="116"/>
      <c r="K107" s="117"/>
      <c r="L107" s="116"/>
      <c r="M107" s="117"/>
      <c r="N107" s="116"/>
      <c r="O107" s="117"/>
      <c r="P107" s="116"/>
      <c r="Q107" s="117"/>
      <c r="R107" s="116"/>
      <c r="S107" s="117"/>
      <c r="T107" s="116"/>
      <c r="U107" s="117"/>
      <c r="V107" s="116"/>
      <c r="W107" s="117"/>
      <c r="X107" s="116"/>
      <c r="Y107" s="117"/>
      <c r="Z107" s="116"/>
      <c r="AA107" s="117"/>
      <c r="AB107" s="116"/>
      <c r="AC107" s="117"/>
      <c r="AD107" s="116"/>
      <c r="AE107" s="117"/>
      <c r="AF107" s="116"/>
      <c r="AG107" s="117"/>
      <c r="AH107" s="116"/>
      <c r="AI107" s="117"/>
      <c r="AJ107" s="116"/>
      <c r="AK107" s="117"/>
      <c r="AL107" s="116"/>
      <c r="AM107" s="117"/>
      <c r="AN107" s="116"/>
      <c r="AO107" s="117"/>
      <c r="AP107" s="116"/>
      <c r="AQ107" s="117"/>
      <c r="AR107" s="116"/>
      <c r="AS107" s="117"/>
      <c r="AT107" s="116"/>
      <c r="AU107" s="117"/>
      <c r="AV107" s="116"/>
      <c r="AW107" s="117"/>
      <c r="AX107" s="116"/>
      <c r="AY107" s="117"/>
      <c r="AZ107" s="116"/>
      <c r="BA107" s="117"/>
      <c r="BB107" s="116"/>
      <c r="BC107" s="117"/>
      <c r="BD107" s="116"/>
      <c r="BE107" s="117"/>
      <c r="BF107" s="116"/>
      <c r="BG107" s="117"/>
      <c r="BH107" s="116"/>
      <c r="BI107" s="117"/>
      <c r="BJ107" s="116"/>
      <c r="BK107" s="117"/>
      <c r="BL107" s="116"/>
      <c r="BM107" s="117"/>
      <c r="BN107" s="116"/>
      <c r="BO107" s="117"/>
      <c r="BP107" s="116"/>
      <c r="BQ107" s="117"/>
      <c r="BR107" s="116"/>
      <c r="BS107" s="117"/>
      <c r="BT107" s="116"/>
      <c r="BU107" s="117"/>
      <c r="BV107" s="116"/>
      <c r="BW107" s="117"/>
      <c r="BX107" s="116"/>
      <c r="BY107" s="227">
        <f t="shared" si="1"/>
        <v>16</v>
      </c>
    </row>
    <row r="108" spans="7:77" ht="20.149999999999999" customHeight="1" x14ac:dyDescent="0.25">
      <c r="G108" s="227">
        <f>G110-1</f>
        <v>1951</v>
      </c>
      <c r="I108" s="113"/>
      <c r="J108" s="118"/>
      <c r="K108" s="113"/>
      <c r="L108" s="118"/>
      <c r="M108" s="113"/>
      <c r="N108" s="118"/>
      <c r="O108" s="113"/>
      <c r="P108" s="118"/>
      <c r="Q108" s="113"/>
      <c r="R108" s="118"/>
      <c r="S108" s="113"/>
      <c r="T108" s="118"/>
      <c r="U108" s="113"/>
      <c r="V108" s="118"/>
      <c r="W108" s="113"/>
      <c r="X108" s="118"/>
      <c r="Y108" s="113"/>
      <c r="Z108" s="118"/>
      <c r="AA108" s="113"/>
      <c r="AB108" s="118"/>
      <c r="AC108" s="113"/>
      <c r="AD108" s="118"/>
      <c r="AE108" s="113"/>
      <c r="AF108" s="118"/>
      <c r="AG108" s="113"/>
      <c r="AH108" s="118"/>
      <c r="AI108" s="113"/>
      <c r="AJ108" s="118"/>
      <c r="AK108" s="113"/>
      <c r="AL108" s="118"/>
      <c r="AM108" s="113"/>
      <c r="AN108" s="118"/>
      <c r="AO108" s="113"/>
      <c r="AP108" s="118"/>
      <c r="AQ108" s="113"/>
      <c r="AR108" s="118"/>
      <c r="AS108" s="113"/>
      <c r="AT108" s="118"/>
      <c r="AU108" s="113"/>
      <c r="AV108" s="118"/>
      <c r="AW108" s="113"/>
      <c r="AX108" s="118"/>
      <c r="AY108" s="113"/>
      <c r="AZ108" s="118"/>
      <c r="BA108" s="113"/>
      <c r="BB108" s="118"/>
      <c r="BC108" s="113"/>
      <c r="BD108" s="118"/>
      <c r="BE108" s="113"/>
      <c r="BF108" s="118"/>
      <c r="BG108" s="113"/>
      <c r="BH108" s="118"/>
      <c r="BI108" s="113"/>
      <c r="BJ108" s="118"/>
      <c r="BK108" s="113"/>
      <c r="BL108" s="118"/>
      <c r="BM108" s="113"/>
      <c r="BN108" s="118"/>
      <c r="BO108" s="113"/>
      <c r="BP108" s="118"/>
      <c r="BQ108" s="113"/>
      <c r="BR108" s="118"/>
      <c r="BS108" s="113"/>
      <c r="BT108" s="118"/>
      <c r="BU108" s="113"/>
      <c r="BV108" s="118"/>
      <c r="BW108" s="113"/>
      <c r="BX108" s="118"/>
    </row>
    <row r="109" spans="7:77" ht="20.149999999999999" customHeight="1" x14ac:dyDescent="0.25">
      <c r="H109" s="227">
        <f t="shared" si="0"/>
        <v>15</v>
      </c>
      <c r="I109" s="117"/>
      <c r="J109" s="116"/>
      <c r="K109" s="117"/>
      <c r="L109" s="116"/>
      <c r="M109" s="117"/>
      <c r="N109" s="116"/>
      <c r="O109" s="117"/>
      <c r="P109" s="116"/>
      <c r="Q109" s="117"/>
      <c r="R109" s="116"/>
      <c r="S109" s="117"/>
      <c r="T109" s="116"/>
      <c r="U109" s="117"/>
      <c r="V109" s="116"/>
      <c r="W109" s="117"/>
      <c r="X109" s="116"/>
      <c r="Y109" s="117"/>
      <c r="Z109" s="116"/>
      <c r="AA109" s="117"/>
      <c r="AB109" s="116"/>
      <c r="AC109" s="117"/>
      <c r="AD109" s="116"/>
      <c r="AE109" s="117"/>
      <c r="AF109" s="116"/>
      <c r="AG109" s="117"/>
      <c r="AH109" s="116"/>
      <c r="AI109" s="117"/>
      <c r="AJ109" s="116"/>
      <c r="AK109" s="117"/>
      <c r="AL109" s="116"/>
      <c r="AM109" s="117"/>
      <c r="AN109" s="116"/>
      <c r="AO109" s="117"/>
      <c r="AP109" s="116"/>
      <c r="AQ109" s="117"/>
      <c r="AR109" s="116"/>
      <c r="AS109" s="117"/>
      <c r="AT109" s="116"/>
      <c r="AU109" s="117"/>
      <c r="AV109" s="116"/>
      <c r="AW109" s="117"/>
      <c r="AX109" s="116"/>
      <c r="AY109" s="117"/>
      <c r="AZ109" s="116"/>
      <c r="BA109" s="117"/>
      <c r="BB109" s="116"/>
      <c r="BC109" s="117"/>
      <c r="BD109" s="116"/>
      <c r="BE109" s="117"/>
      <c r="BF109" s="116"/>
      <c r="BG109" s="117"/>
      <c r="BH109" s="116"/>
      <c r="BI109" s="117"/>
      <c r="BJ109" s="116"/>
      <c r="BK109" s="117"/>
      <c r="BL109" s="116"/>
      <c r="BM109" s="117"/>
      <c r="BN109" s="116"/>
      <c r="BO109" s="117"/>
      <c r="BP109" s="116"/>
      <c r="BQ109" s="117"/>
      <c r="BR109" s="116"/>
      <c r="BS109" s="117"/>
      <c r="BT109" s="116"/>
      <c r="BU109" s="117"/>
      <c r="BV109" s="116"/>
      <c r="BW109" s="117"/>
      <c r="BX109" s="116"/>
      <c r="BY109" s="227">
        <f t="shared" si="1"/>
        <v>15</v>
      </c>
    </row>
    <row r="110" spans="7:77" ht="20.149999999999999" customHeight="1" x14ac:dyDescent="0.25">
      <c r="G110" s="227">
        <f>G112-1</f>
        <v>1952</v>
      </c>
      <c r="I110" s="113"/>
      <c r="J110" s="118"/>
      <c r="K110" s="113"/>
      <c r="L110" s="118"/>
      <c r="M110" s="113"/>
      <c r="N110" s="118"/>
      <c r="O110" s="113"/>
      <c r="P110" s="118"/>
      <c r="Q110" s="113"/>
      <c r="R110" s="118"/>
      <c r="S110" s="113"/>
      <c r="T110" s="118"/>
      <c r="U110" s="113"/>
      <c r="V110" s="118"/>
      <c r="W110" s="113"/>
      <c r="X110" s="118"/>
      <c r="Y110" s="113"/>
      <c r="Z110" s="118"/>
      <c r="AA110" s="113"/>
      <c r="AB110" s="118"/>
      <c r="AC110" s="113"/>
      <c r="AD110" s="118"/>
      <c r="AE110" s="113"/>
      <c r="AF110" s="118"/>
      <c r="AG110" s="113"/>
      <c r="AH110" s="118"/>
      <c r="AI110" s="113"/>
      <c r="AJ110" s="118"/>
      <c r="AK110" s="113"/>
      <c r="AL110" s="118"/>
      <c r="AM110" s="113"/>
      <c r="AN110" s="118"/>
      <c r="AO110" s="113"/>
      <c r="AP110" s="118"/>
      <c r="AQ110" s="113"/>
      <c r="AR110" s="118"/>
      <c r="AS110" s="113"/>
      <c r="AT110" s="118"/>
      <c r="AU110" s="113"/>
      <c r="AV110" s="118"/>
      <c r="AW110" s="113"/>
      <c r="AX110" s="118"/>
      <c r="AY110" s="113"/>
      <c r="AZ110" s="118"/>
      <c r="BA110" s="113"/>
      <c r="BB110" s="118"/>
      <c r="BC110" s="113"/>
      <c r="BD110" s="118"/>
      <c r="BE110" s="113"/>
      <c r="BF110" s="118"/>
      <c r="BG110" s="113"/>
      <c r="BH110" s="118"/>
      <c r="BI110" s="113"/>
      <c r="BJ110" s="118"/>
      <c r="BK110" s="113"/>
      <c r="BL110" s="118"/>
      <c r="BM110" s="113"/>
      <c r="BN110" s="118"/>
      <c r="BO110" s="113"/>
      <c r="BP110" s="118"/>
      <c r="BQ110" s="113"/>
      <c r="BR110" s="118"/>
      <c r="BS110" s="113"/>
      <c r="BT110" s="118"/>
      <c r="BU110" s="113"/>
      <c r="BV110" s="118"/>
      <c r="BW110" s="113"/>
      <c r="BX110" s="118"/>
    </row>
    <row r="111" spans="7:77" ht="20.149999999999999" customHeight="1" x14ac:dyDescent="0.25">
      <c r="H111" s="227">
        <f t="shared" si="0"/>
        <v>14</v>
      </c>
      <c r="I111" s="117"/>
      <c r="J111" s="116"/>
      <c r="K111" s="117"/>
      <c r="L111" s="116"/>
      <c r="M111" s="117"/>
      <c r="N111" s="116"/>
      <c r="O111" s="117"/>
      <c r="P111" s="116"/>
      <c r="Q111" s="117"/>
      <c r="R111" s="116"/>
      <c r="S111" s="117"/>
      <c r="T111" s="116"/>
      <c r="U111" s="117"/>
      <c r="V111" s="116"/>
      <c r="W111" s="117"/>
      <c r="X111" s="116"/>
      <c r="Y111" s="117"/>
      <c r="Z111" s="116"/>
      <c r="AA111" s="117"/>
      <c r="AB111" s="116"/>
      <c r="AC111" s="117"/>
      <c r="AD111" s="116"/>
      <c r="AE111" s="117"/>
      <c r="AF111" s="116"/>
      <c r="AG111" s="117"/>
      <c r="AH111" s="116"/>
      <c r="AI111" s="117"/>
      <c r="AJ111" s="116"/>
      <c r="AK111" s="117"/>
      <c r="AL111" s="116"/>
      <c r="AM111" s="117"/>
      <c r="AN111" s="116"/>
      <c r="AO111" s="117"/>
      <c r="AP111" s="116"/>
      <c r="AQ111" s="117"/>
      <c r="AR111" s="116"/>
      <c r="AS111" s="117"/>
      <c r="AT111" s="116"/>
      <c r="AU111" s="117"/>
      <c r="AV111" s="116"/>
      <c r="AW111" s="117"/>
      <c r="AX111" s="116"/>
      <c r="AY111" s="117"/>
      <c r="AZ111" s="116"/>
      <c r="BA111" s="117"/>
      <c r="BB111" s="116"/>
      <c r="BC111" s="117"/>
      <c r="BD111" s="116"/>
      <c r="BE111" s="117"/>
      <c r="BF111" s="116"/>
      <c r="BG111" s="117"/>
      <c r="BH111" s="116"/>
      <c r="BI111" s="117"/>
      <c r="BJ111" s="116"/>
      <c r="BK111" s="117"/>
      <c r="BL111" s="116"/>
      <c r="BM111" s="117"/>
      <c r="BN111" s="116"/>
      <c r="BO111" s="117"/>
      <c r="BP111" s="116"/>
      <c r="BQ111" s="117"/>
      <c r="BR111" s="116"/>
      <c r="BS111" s="117"/>
      <c r="BT111" s="116"/>
      <c r="BU111" s="117"/>
      <c r="BV111" s="116"/>
      <c r="BW111" s="117"/>
      <c r="BX111" s="116"/>
      <c r="BY111" s="227">
        <f t="shared" si="1"/>
        <v>14</v>
      </c>
    </row>
    <row r="112" spans="7:77" ht="20.149999999999999" customHeight="1" x14ac:dyDescent="0.25">
      <c r="G112" s="227">
        <f>G114-1</f>
        <v>1953</v>
      </c>
      <c r="I112" s="113"/>
      <c r="J112" s="118"/>
      <c r="K112" s="113"/>
      <c r="L112" s="118"/>
      <c r="M112" s="113"/>
      <c r="N112" s="118"/>
      <c r="O112" s="113"/>
      <c r="P112" s="118"/>
      <c r="Q112" s="113"/>
      <c r="R112" s="118"/>
      <c r="S112" s="113"/>
      <c r="T112" s="118"/>
      <c r="U112" s="113"/>
      <c r="V112" s="118"/>
      <c r="W112" s="113"/>
      <c r="X112" s="118"/>
      <c r="Y112" s="113"/>
      <c r="Z112" s="118"/>
      <c r="AA112" s="113"/>
      <c r="AB112" s="118"/>
      <c r="AC112" s="113"/>
      <c r="AD112" s="118"/>
      <c r="AE112" s="113"/>
      <c r="AF112" s="118"/>
      <c r="AG112" s="113"/>
      <c r="AH112" s="118"/>
      <c r="AI112" s="113"/>
      <c r="AJ112" s="118"/>
      <c r="AK112" s="113"/>
      <c r="AL112" s="118"/>
      <c r="AM112" s="113"/>
      <c r="AN112" s="118"/>
      <c r="AO112" s="113"/>
      <c r="AP112" s="118"/>
      <c r="AQ112" s="113"/>
      <c r="AR112" s="118"/>
      <c r="AS112" s="113"/>
      <c r="AT112" s="118"/>
      <c r="AU112" s="113"/>
      <c r="AV112" s="118"/>
      <c r="AW112" s="113"/>
      <c r="AX112" s="118"/>
      <c r="AY112" s="113"/>
      <c r="AZ112" s="118"/>
      <c r="BA112" s="113"/>
      <c r="BB112" s="118"/>
      <c r="BC112" s="113"/>
      <c r="BD112" s="118"/>
      <c r="BE112" s="113"/>
      <c r="BF112" s="118"/>
      <c r="BG112" s="113"/>
      <c r="BH112" s="118"/>
      <c r="BI112" s="113"/>
      <c r="BJ112" s="118"/>
      <c r="BK112" s="113"/>
      <c r="BL112" s="118"/>
      <c r="BM112" s="113"/>
      <c r="BN112" s="118"/>
      <c r="BO112" s="113"/>
      <c r="BP112" s="118"/>
      <c r="BQ112" s="113"/>
      <c r="BR112" s="118"/>
      <c r="BS112" s="113"/>
      <c r="BT112" s="118"/>
      <c r="BU112" s="113"/>
      <c r="BV112" s="118"/>
      <c r="BW112" s="113"/>
      <c r="BX112" s="118"/>
    </row>
    <row r="113" spans="7:77" ht="20.149999999999999" customHeight="1" x14ac:dyDescent="0.25">
      <c r="H113" s="227">
        <f t="shared" si="0"/>
        <v>13</v>
      </c>
      <c r="I113" s="117"/>
      <c r="J113" s="116"/>
      <c r="K113" s="117"/>
      <c r="L113" s="116"/>
      <c r="M113" s="117"/>
      <c r="N113" s="116"/>
      <c r="O113" s="117"/>
      <c r="P113" s="116"/>
      <c r="Q113" s="117"/>
      <c r="R113" s="116"/>
      <c r="S113" s="117"/>
      <c r="T113" s="116"/>
      <c r="U113" s="117"/>
      <c r="V113" s="116"/>
      <c r="W113" s="117"/>
      <c r="X113" s="116"/>
      <c r="Y113" s="117"/>
      <c r="Z113" s="116"/>
      <c r="AA113" s="117"/>
      <c r="AB113" s="116"/>
      <c r="AC113" s="117"/>
      <c r="AD113" s="116"/>
      <c r="AE113" s="117"/>
      <c r="AF113" s="116"/>
      <c r="AG113" s="117"/>
      <c r="AH113" s="116"/>
      <c r="AI113" s="117"/>
      <c r="AJ113" s="116"/>
      <c r="AK113" s="117"/>
      <c r="AL113" s="116"/>
      <c r="AM113" s="117"/>
      <c r="AN113" s="116"/>
      <c r="AO113" s="117"/>
      <c r="AP113" s="116"/>
      <c r="AQ113" s="117"/>
      <c r="AR113" s="116"/>
      <c r="AS113" s="117"/>
      <c r="AT113" s="116"/>
      <c r="AU113" s="117"/>
      <c r="AV113" s="116"/>
      <c r="AW113" s="117"/>
      <c r="AX113" s="116"/>
      <c r="AY113" s="117"/>
      <c r="AZ113" s="116"/>
      <c r="BA113" s="117"/>
      <c r="BB113" s="116"/>
      <c r="BC113" s="117"/>
      <c r="BD113" s="116"/>
      <c r="BE113" s="117"/>
      <c r="BF113" s="116"/>
      <c r="BG113" s="117"/>
      <c r="BH113" s="116"/>
      <c r="BI113" s="117"/>
      <c r="BJ113" s="116"/>
      <c r="BK113" s="117"/>
      <c r="BL113" s="116"/>
      <c r="BM113" s="117"/>
      <c r="BN113" s="116"/>
      <c r="BO113" s="117"/>
      <c r="BP113" s="116"/>
      <c r="BQ113" s="117"/>
      <c r="BR113" s="116"/>
      <c r="BS113" s="117"/>
      <c r="BT113" s="116"/>
      <c r="BU113" s="117"/>
      <c r="BV113" s="116"/>
      <c r="BW113" s="117"/>
      <c r="BX113" s="116"/>
      <c r="BY113" s="227">
        <f t="shared" si="1"/>
        <v>13</v>
      </c>
    </row>
    <row r="114" spans="7:77" ht="20.149999999999999" customHeight="1" x14ac:dyDescent="0.25">
      <c r="G114" s="227">
        <f>G116-1</f>
        <v>1954</v>
      </c>
      <c r="I114" s="113"/>
      <c r="J114" s="118"/>
      <c r="K114" s="113"/>
      <c r="L114" s="118"/>
      <c r="M114" s="113"/>
      <c r="N114" s="118"/>
      <c r="O114" s="113"/>
      <c r="P114" s="118"/>
      <c r="Q114" s="113"/>
      <c r="R114" s="118"/>
      <c r="S114" s="113"/>
      <c r="T114" s="118"/>
      <c r="U114" s="113"/>
      <c r="V114" s="118"/>
      <c r="W114" s="113"/>
      <c r="X114" s="118"/>
      <c r="Y114" s="113"/>
      <c r="Z114" s="118"/>
      <c r="AA114" s="113"/>
      <c r="AB114" s="118"/>
      <c r="AC114" s="113"/>
      <c r="AD114" s="118"/>
      <c r="AE114" s="113"/>
      <c r="AF114" s="118"/>
      <c r="AG114" s="113"/>
      <c r="AH114" s="118"/>
      <c r="AI114" s="113"/>
      <c r="AJ114" s="118"/>
      <c r="AK114" s="113"/>
      <c r="AL114" s="118"/>
      <c r="AM114" s="113"/>
      <c r="AN114" s="118"/>
      <c r="AO114" s="113"/>
      <c r="AP114" s="118"/>
      <c r="AQ114" s="113"/>
      <c r="AR114" s="118"/>
      <c r="AS114" s="113"/>
      <c r="AT114" s="118"/>
      <c r="AU114" s="113"/>
      <c r="AV114" s="118"/>
      <c r="AW114" s="113"/>
      <c r="AX114" s="118"/>
      <c r="AY114" s="113"/>
      <c r="AZ114" s="118"/>
      <c r="BA114" s="113"/>
      <c r="BB114" s="118"/>
      <c r="BC114" s="113"/>
      <c r="BD114" s="118"/>
      <c r="BE114" s="113"/>
      <c r="BF114" s="118"/>
      <c r="BG114" s="113"/>
      <c r="BH114" s="118"/>
      <c r="BI114" s="113"/>
      <c r="BJ114" s="118"/>
      <c r="BK114" s="113"/>
      <c r="BL114" s="118"/>
      <c r="BM114" s="113"/>
      <c r="BN114" s="118"/>
      <c r="BO114" s="113"/>
      <c r="BP114" s="118"/>
      <c r="BQ114" s="113"/>
      <c r="BR114" s="118"/>
      <c r="BS114" s="113"/>
      <c r="BT114" s="118"/>
      <c r="BU114" s="113"/>
      <c r="BV114" s="118"/>
      <c r="BW114" s="113"/>
      <c r="BX114" s="118"/>
    </row>
    <row r="115" spans="7:77" ht="20.149999999999999" customHeight="1" x14ac:dyDescent="0.25">
      <c r="H115" s="227">
        <f t="shared" si="0"/>
        <v>12</v>
      </c>
      <c r="I115" s="117"/>
      <c r="J115" s="116"/>
      <c r="K115" s="117"/>
      <c r="L115" s="116"/>
      <c r="M115" s="117"/>
      <c r="N115" s="116"/>
      <c r="O115" s="117"/>
      <c r="P115" s="116"/>
      <c r="Q115" s="117"/>
      <c r="R115" s="116"/>
      <c r="S115" s="117"/>
      <c r="T115" s="116"/>
      <c r="U115" s="117"/>
      <c r="V115" s="116"/>
      <c r="W115" s="117"/>
      <c r="X115" s="116"/>
      <c r="Y115" s="117"/>
      <c r="Z115" s="116"/>
      <c r="AA115" s="117"/>
      <c r="AB115" s="116"/>
      <c r="AC115" s="117"/>
      <c r="AD115" s="116"/>
      <c r="AE115" s="117"/>
      <c r="AF115" s="116"/>
      <c r="AG115" s="117"/>
      <c r="AH115" s="116"/>
      <c r="AI115" s="117"/>
      <c r="AJ115" s="116"/>
      <c r="AK115" s="117"/>
      <c r="AL115" s="116"/>
      <c r="AM115" s="117"/>
      <c r="AN115" s="116"/>
      <c r="AO115" s="117"/>
      <c r="AP115" s="116"/>
      <c r="AQ115" s="117"/>
      <c r="AR115" s="116"/>
      <c r="AS115" s="117"/>
      <c r="AT115" s="116"/>
      <c r="AU115" s="117"/>
      <c r="AV115" s="116"/>
      <c r="AW115" s="117"/>
      <c r="AX115" s="116"/>
      <c r="AY115" s="117"/>
      <c r="AZ115" s="116"/>
      <c r="BA115" s="117"/>
      <c r="BB115" s="116"/>
      <c r="BC115" s="117"/>
      <c r="BD115" s="116"/>
      <c r="BE115" s="117"/>
      <c r="BF115" s="116"/>
      <c r="BG115" s="117"/>
      <c r="BH115" s="116"/>
      <c r="BI115" s="117"/>
      <c r="BJ115" s="116"/>
      <c r="BK115" s="117"/>
      <c r="BL115" s="116"/>
      <c r="BM115" s="117"/>
      <c r="BN115" s="116"/>
      <c r="BO115" s="117"/>
      <c r="BP115" s="116"/>
      <c r="BQ115" s="117"/>
      <c r="BR115" s="116"/>
      <c r="BS115" s="117"/>
      <c r="BT115" s="116"/>
      <c r="BU115" s="117"/>
      <c r="BV115" s="116"/>
      <c r="BW115" s="117"/>
      <c r="BX115" s="116"/>
      <c r="BY115" s="227">
        <f t="shared" si="1"/>
        <v>12</v>
      </c>
    </row>
    <row r="116" spans="7:77" ht="20.149999999999999" customHeight="1" x14ac:dyDescent="0.25">
      <c r="G116" s="227">
        <f>G118-1</f>
        <v>1955</v>
      </c>
      <c r="I116" s="113"/>
      <c r="J116" s="118"/>
      <c r="K116" s="113"/>
      <c r="L116" s="118"/>
      <c r="M116" s="113"/>
      <c r="N116" s="118"/>
      <c r="O116" s="113"/>
      <c r="P116" s="118"/>
      <c r="Q116" s="113"/>
      <c r="R116" s="118"/>
      <c r="S116" s="113"/>
      <c r="T116" s="118"/>
      <c r="U116" s="113"/>
      <c r="V116" s="118"/>
      <c r="W116" s="113"/>
      <c r="X116" s="118"/>
      <c r="Y116" s="113"/>
      <c r="Z116" s="118"/>
      <c r="AA116" s="113"/>
      <c r="AB116" s="118"/>
      <c r="AC116" s="113"/>
      <c r="AD116" s="118"/>
      <c r="AE116" s="113"/>
      <c r="AF116" s="118"/>
      <c r="AG116" s="113"/>
      <c r="AH116" s="118"/>
      <c r="AI116" s="113"/>
      <c r="AJ116" s="118"/>
      <c r="AK116" s="113"/>
      <c r="AL116" s="118"/>
      <c r="AM116" s="113"/>
      <c r="AN116" s="118"/>
      <c r="AO116" s="113"/>
      <c r="AP116" s="118"/>
      <c r="AQ116" s="113"/>
      <c r="AR116" s="118"/>
      <c r="AS116" s="113"/>
      <c r="AT116" s="118"/>
      <c r="AU116" s="113"/>
      <c r="AV116" s="118"/>
      <c r="AW116" s="113"/>
      <c r="AX116" s="118"/>
      <c r="AY116" s="113"/>
      <c r="AZ116" s="118"/>
      <c r="BA116" s="113"/>
      <c r="BB116" s="118"/>
      <c r="BC116" s="113"/>
      <c r="BD116" s="118"/>
      <c r="BE116" s="113"/>
      <c r="BF116" s="118"/>
      <c r="BG116" s="113"/>
      <c r="BH116" s="118"/>
      <c r="BI116" s="113"/>
      <c r="BJ116" s="118"/>
      <c r="BK116" s="113"/>
      <c r="BL116" s="118"/>
      <c r="BM116" s="113"/>
      <c r="BN116" s="118"/>
      <c r="BO116" s="113"/>
      <c r="BP116" s="118"/>
      <c r="BQ116" s="113"/>
      <c r="BR116" s="118"/>
      <c r="BS116" s="113"/>
      <c r="BT116" s="118"/>
      <c r="BU116" s="113"/>
      <c r="BV116" s="118"/>
      <c r="BW116" s="113"/>
      <c r="BX116" s="118"/>
    </row>
    <row r="117" spans="7:77" ht="20.149999999999999" customHeight="1" x14ac:dyDescent="0.25">
      <c r="H117" s="227">
        <f t="shared" si="0"/>
        <v>11</v>
      </c>
      <c r="I117" s="117"/>
      <c r="J117" s="116"/>
      <c r="K117" s="117"/>
      <c r="L117" s="116"/>
      <c r="M117" s="117"/>
      <c r="N117" s="116"/>
      <c r="O117" s="117"/>
      <c r="P117" s="116"/>
      <c r="Q117" s="117"/>
      <c r="R117" s="116"/>
      <c r="S117" s="117"/>
      <c r="T117" s="116"/>
      <c r="U117" s="117"/>
      <c r="V117" s="116"/>
      <c r="W117" s="117"/>
      <c r="X117" s="116"/>
      <c r="Y117" s="117"/>
      <c r="Z117" s="116"/>
      <c r="AA117" s="117"/>
      <c r="AB117" s="116"/>
      <c r="AC117" s="117"/>
      <c r="AD117" s="116"/>
      <c r="AE117" s="117"/>
      <c r="AF117" s="116"/>
      <c r="AG117" s="117"/>
      <c r="AH117" s="116"/>
      <c r="AI117" s="117"/>
      <c r="AJ117" s="116"/>
      <c r="AK117" s="117"/>
      <c r="AL117" s="116"/>
      <c r="AM117" s="117"/>
      <c r="AN117" s="116"/>
      <c r="AO117" s="117"/>
      <c r="AP117" s="116"/>
      <c r="AQ117" s="117"/>
      <c r="AR117" s="116"/>
      <c r="AS117" s="117"/>
      <c r="AT117" s="116"/>
      <c r="AU117" s="117"/>
      <c r="AV117" s="116"/>
      <c r="AW117" s="117"/>
      <c r="AX117" s="116"/>
      <c r="AY117" s="117"/>
      <c r="AZ117" s="116"/>
      <c r="BA117" s="117"/>
      <c r="BB117" s="116"/>
      <c r="BC117" s="117"/>
      <c r="BD117" s="116"/>
      <c r="BE117" s="117"/>
      <c r="BF117" s="116"/>
      <c r="BG117" s="117"/>
      <c r="BH117" s="116"/>
      <c r="BI117" s="117"/>
      <c r="BJ117" s="116"/>
      <c r="BK117" s="117"/>
      <c r="BL117" s="116"/>
      <c r="BM117" s="117"/>
      <c r="BN117" s="116"/>
      <c r="BO117" s="117"/>
      <c r="BP117" s="116"/>
      <c r="BQ117" s="117"/>
      <c r="BR117" s="116"/>
      <c r="BS117" s="117"/>
      <c r="BT117" s="116"/>
      <c r="BU117" s="117"/>
      <c r="BV117" s="116"/>
      <c r="BW117" s="117"/>
      <c r="BX117" s="116"/>
      <c r="BY117" s="227">
        <f t="shared" si="1"/>
        <v>11</v>
      </c>
    </row>
    <row r="118" spans="7:77" ht="20.149999999999999" customHeight="1" x14ac:dyDescent="0.25">
      <c r="G118" s="227">
        <f>G120-1</f>
        <v>1956</v>
      </c>
      <c r="I118" s="113"/>
      <c r="J118" s="118"/>
      <c r="K118" s="113"/>
      <c r="L118" s="118"/>
      <c r="M118" s="113"/>
      <c r="N118" s="118"/>
      <c r="O118" s="113"/>
      <c r="P118" s="118"/>
      <c r="Q118" s="113"/>
      <c r="R118" s="118"/>
      <c r="S118" s="113"/>
      <c r="T118" s="118"/>
      <c r="U118" s="113"/>
      <c r="V118" s="118"/>
      <c r="W118" s="113"/>
      <c r="X118" s="118"/>
      <c r="Y118" s="113"/>
      <c r="Z118" s="118"/>
      <c r="AA118" s="113"/>
      <c r="AB118" s="118"/>
      <c r="AC118" s="113"/>
      <c r="AD118" s="118"/>
      <c r="AE118" s="113"/>
      <c r="AF118" s="118"/>
      <c r="AG118" s="113"/>
      <c r="AH118" s="118"/>
      <c r="AI118" s="113"/>
      <c r="AJ118" s="118"/>
      <c r="AK118" s="113"/>
      <c r="AL118" s="118"/>
      <c r="AM118" s="113"/>
      <c r="AN118" s="118"/>
      <c r="AO118" s="113"/>
      <c r="AP118" s="118"/>
      <c r="AQ118" s="113"/>
      <c r="AR118" s="118"/>
      <c r="AS118" s="113"/>
      <c r="AT118" s="118"/>
      <c r="AU118" s="113"/>
      <c r="AV118" s="118"/>
      <c r="AW118" s="113"/>
      <c r="AX118" s="118"/>
      <c r="AY118" s="113"/>
      <c r="AZ118" s="118"/>
      <c r="BA118" s="113"/>
      <c r="BB118" s="118"/>
      <c r="BC118" s="113"/>
      <c r="BD118" s="118"/>
      <c r="BE118" s="113"/>
      <c r="BF118" s="118"/>
      <c r="BG118" s="113"/>
      <c r="BH118" s="118"/>
      <c r="BI118" s="113"/>
      <c r="BJ118" s="118"/>
      <c r="BK118" s="113"/>
      <c r="BL118" s="118"/>
      <c r="BM118" s="113"/>
      <c r="BN118" s="118"/>
      <c r="BO118" s="113"/>
      <c r="BP118" s="118"/>
      <c r="BQ118" s="113"/>
      <c r="BR118" s="118"/>
      <c r="BS118" s="113"/>
      <c r="BT118" s="118"/>
      <c r="BU118" s="113"/>
      <c r="BV118" s="118"/>
      <c r="BW118" s="113"/>
      <c r="BX118" s="118"/>
    </row>
    <row r="119" spans="7:77" ht="20.149999999999999" customHeight="1" x14ac:dyDescent="0.25">
      <c r="H119" s="227">
        <f t="shared" si="0"/>
        <v>10</v>
      </c>
      <c r="I119" s="117"/>
      <c r="J119" s="116"/>
      <c r="K119" s="117"/>
      <c r="L119" s="116"/>
      <c r="M119" s="117"/>
      <c r="N119" s="116"/>
      <c r="O119" s="117"/>
      <c r="P119" s="116"/>
      <c r="Q119" s="117"/>
      <c r="R119" s="116"/>
      <c r="S119" s="117"/>
      <c r="T119" s="116"/>
      <c r="U119" s="117"/>
      <c r="V119" s="116"/>
      <c r="W119" s="117"/>
      <c r="X119" s="116"/>
      <c r="Y119" s="117"/>
      <c r="Z119" s="116"/>
      <c r="AA119" s="117"/>
      <c r="AB119" s="116"/>
      <c r="AC119" s="117"/>
      <c r="AD119" s="116"/>
      <c r="AE119" s="117"/>
      <c r="AF119" s="116"/>
      <c r="AG119" s="117"/>
      <c r="AH119" s="116"/>
      <c r="AI119" s="117"/>
      <c r="AJ119" s="116"/>
      <c r="AK119" s="117"/>
      <c r="AL119" s="116"/>
      <c r="AM119" s="117"/>
      <c r="AN119" s="116"/>
      <c r="AO119" s="117"/>
      <c r="AP119" s="116"/>
      <c r="AQ119" s="117"/>
      <c r="AR119" s="116"/>
      <c r="AS119" s="117"/>
      <c r="AT119" s="116"/>
      <c r="AU119" s="117"/>
      <c r="AV119" s="116"/>
      <c r="AW119" s="117"/>
      <c r="AX119" s="116"/>
      <c r="AY119" s="117"/>
      <c r="AZ119" s="116"/>
      <c r="BA119" s="117"/>
      <c r="BB119" s="116"/>
      <c r="BC119" s="117"/>
      <c r="BD119" s="116"/>
      <c r="BE119" s="117"/>
      <c r="BF119" s="116"/>
      <c r="BG119" s="117"/>
      <c r="BH119" s="116"/>
      <c r="BI119" s="117"/>
      <c r="BJ119" s="116"/>
      <c r="BK119" s="117"/>
      <c r="BL119" s="116"/>
      <c r="BM119" s="117"/>
      <c r="BN119" s="116"/>
      <c r="BO119" s="117"/>
      <c r="BP119" s="116"/>
      <c r="BQ119" s="117"/>
      <c r="BR119" s="116"/>
      <c r="BS119" s="117"/>
      <c r="BT119" s="116"/>
      <c r="BU119" s="117"/>
      <c r="BV119" s="116"/>
      <c r="BW119" s="117"/>
      <c r="BX119" s="116"/>
      <c r="BY119" s="227">
        <f t="shared" si="1"/>
        <v>10</v>
      </c>
    </row>
    <row r="120" spans="7:77" ht="20.149999999999999" customHeight="1" x14ac:dyDescent="0.25">
      <c r="G120" s="227">
        <f>G122-1</f>
        <v>1957</v>
      </c>
      <c r="I120" s="113"/>
      <c r="J120" s="118"/>
      <c r="K120" s="113"/>
      <c r="L120" s="118"/>
      <c r="M120" s="113"/>
      <c r="N120" s="118"/>
      <c r="O120" s="113"/>
      <c r="P120" s="118"/>
      <c r="Q120" s="113"/>
      <c r="R120" s="118"/>
      <c r="S120" s="113"/>
      <c r="T120" s="118"/>
      <c r="U120" s="113"/>
      <c r="V120" s="118"/>
      <c r="W120" s="113"/>
      <c r="X120" s="118"/>
      <c r="Y120" s="113"/>
      <c r="Z120" s="118"/>
      <c r="AA120" s="113"/>
      <c r="AB120" s="118"/>
      <c r="AC120" s="113"/>
      <c r="AD120" s="118"/>
      <c r="AE120" s="113"/>
      <c r="AF120" s="118"/>
      <c r="AG120" s="113"/>
      <c r="AH120" s="118"/>
      <c r="AI120" s="113"/>
      <c r="AJ120" s="118"/>
      <c r="AK120" s="113"/>
      <c r="AL120" s="118"/>
      <c r="AM120" s="113"/>
      <c r="AN120" s="118"/>
      <c r="AO120" s="113"/>
      <c r="AP120" s="118"/>
      <c r="AQ120" s="113"/>
      <c r="AR120" s="118"/>
      <c r="AS120" s="113"/>
      <c r="AT120" s="118"/>
      <c r="AU120" s="113"/>
      <c r="AV120" s="118"/>
      <c r="AW120" s="113"/>
      <c r="AX120" s="118"/>
      <c r="AY120" s="113"/>
      <c r="AZ120" s="118"/>
      <c r="BA120" s="113"/>
      <c r="BB120" s="118"/>
      <c r="BC120" s="113"/>
      <c r="BD120" s="118"/>
      <c r="BE120" s="113"/>
      <c r="BF120" s="118"/>
      <c r="BG120" s="113"/>
      <c r="BH120" s="118"/>
      <c r="BI120" s="113"/>
      <c r="BJ120" s="118"/>
      <c r="BK120" s="113"/>
      <c r="BL120" s="118"/>
      <c r="BM120" s="113"/>
      <c r="BN120" s="118"/>
      <c r="BO120" s="113"/>
      <c r="BP120" s="118"/>
      <c r="BQ120" s="113"/>
      <c r="BR120" s="118"/>
      <c r="BS120" s="113"/>
      <c r="BT120" s="118"/>
      <c r="BU120" s="113"/>
      <c r="BV120" s="118"/>
      <c r="BW120" s="113"/>
      <c r="BX120" s="118"/>
    </row>
    <row r="121" spans="7:77" ht="20.149999999999999" customHeight="1" x14ac:dyDescent="0.25">
      <c r="H121" s="227">
        <f t="shared" si="0"/>
        <v>9</v>
      </c>
      <c r="I121" s="117"/>
      <c r="J121" s="116"/>
      <c r="K121" s="117"/>
      <c r="L121" s="116"/>
      <c r="M121" s="117"/>
      <c r="N121" s="116"/>
      <c r="O121" s="117"/>
      <c r="P121" s="116"/>
      <c r="Q121" s="117"/>
      <c r="R121" s="116"/>
      <c r="S121" s="117"/>
      <c r="T121" s="116"/>
      <c r="U121" s="117"/>
      <c r="V121" s="116"/>
      <c r="W121" s="117"/>
      <c r="X121" s="116"/>
      <c r="Y121" s="117"/>
      <c r="Z121" s="116"/>
      <c r="AA121" s="117"/>
      <c r="AB121" s="116"/>
      <c r="AC121" s="117"/>
      <c r="AD121" s="116"/>
      <c r="AE121" s="117"/>
      <c r="AF121" s="116"/>
      <c r="AG121" s="117"/>
      <c r="AH121" s="116"/>
      <c r="AI121" s="117"/>
      <c r="AJ121" s="116"/>
      <c r="AK121" s="117"/>
      <c r="AL121" s="116"/>
      <c r="AM121" s="117"/>
      <c r="AN121" s="116"/>
      <c r="AO121" s="117"/>
      <c r="AP121" s="116"/>
      <c r="AQ121" s="117"/>
      <c r="AR121" s="116"/>
      <c r="AS121" s="117"/>
      <c r="AT121" s="116"/>
      <c r="AU121" s="117"/>
      <c r="AV121" s="116"/>
      <c r="AW121" s="117"/>
      <c r="AX121" s="116"/>
      <c r="AY121" s="117"/>
      <c r="AZ121" s="116"/>
      <c r="BA121" s="117"/>
      <c r="BB121" s="116"/>
      <c r="BC121" s="117"/>
      <c r="BD121" s="116"/>
      <c r="BE121" s="117"/>
      <c r="BF121" s="116"/>
      <c r="BG121" s="117"/>
      <c r="BH121" s="116"/>
      <c r="BI121" s="117"/>
      <c r="BJ121" s="116"/>
      <c r="BK121" s="117"/>
      <c r="BL121" s="116"/>
      <c r="BM121" s="117"/>
      <c r="BN121" s="116"/>
      <c r="BO121" s="117"/>
      <c r="BP121" s="116"/>
      <c r="BQ121" s="117"/>
      <c r="BR121" s="116"/>
      <c r="BS121" s="117"/>
      <c r="BT121" s="116"/>
      <c r="BU121" s="117"/>
      <c r="BV121" s="116"/>
      <c r="BW121" s="117"/>
      <c r="BX121" s="116"/>
      <c r="BY121" s="227">
        <f t="shared" si="1"/>
        <v>9</v>
      </c>
    </row>
    <row r="122" spans="7:77" ht="20.149999999999999" customHeight="1" x14ac:dyDescent="0.25">
      <c r="G122" s="227">
        <f>G124-1</f>
        <v>1958</v>
      </c>
      <c r="I122" s="113"/>
      <c r="J122" s="118"/>
      <c r="K122" s="113"/>
      <c r="L122" s="118"/>
      <c r="M122" s="113"/>
      <c r="N122" s="118"/>
      <c r="O122" s="113"/>
      <c r="P122" s="118"/>
      <c r="Q122" s="113"/>
      <c r="R122" s="118"/>
      <c r="S122" s="113"/>
      <c r="T122" s="118"/>
      <c r="U122" s="113"/>
      <c r="V122" s="118"/>
      <c r="W122" s="113"/>
      <c r="X122" s="118"/>
      <c r="Y122" s="113"/>
      <c r="Z122" s="118"/>
      <c r="AA122" s="113"/>
      <c r="AB122" s="118"/>
      <c r="AC122" s="113"/>
      <c r="AD122" s="118"/>
      <c r="AE122" s="113"/>
      <c r="AF122" s="118"/>
      <c r="AG122" s="113"/>
      <c r="AH122" s="118"/>
      <c r="AI122" s="113"/>
      <c r="AJ122" s="118"/>
      <c r="AK122" s="113"/>
      <c r="AL122" s="118"/>
      <c r="AM122" s="113"/>
      <c r="AN122" s="118"/>
      <c r="AO122" s="113"/>
      <c r="AP122" s="118"/>
      <c r="AQ122" s="113"/>
      <c r="AR122" s="118"/>
      <c r="AS122" s="113"/>
      <c r="AT122" s="118"/>
      <c r="AU122" s="113"/>
      <c r="AV122" s="118"/>
      <c r="AW122" s="113"/>
      <c r="AX122" s="118"/>
      <c r="AY122" s="113"/>
      <c r="AZ122" s="118"/>
      <c r="BA122" s="113"/>
      <c r="BB122" s="118"/>
      <c r="BC122" s="113"/>
      <c r="BD122" s="118"/>
      <c r="BE122" s="113"/>
      <c r="BF122" s="118"/>
      <c r="BG122" s="113"/>
      <c r="BH122" s="118"/>
      <c r="BI122" s="113"/>
      <c r="BJ122" s="118"/>
      <c r="BK122" s="113"/>
      <c r="BL122" s="118"/>
      <c r="BM122" s="113"/>
      <c r="BN122" s="118"/>
      <c r="BO122" s="113"/>
      <c r="BP122" s="118"/>
      <c r="BQ122" s="113"/>
      <c r="BR122" s="118"/>
      <c r="BS122" s="113"/>
      <c r="BT122" s="118"/>
      <c r="BU122" s="113"/>
      <c r="BV122" s="118"/>
      <c r="BW122" s="113"/>
      <c r="BX122" s="118"/>
    </row>
    <row r="123" spans="7:77" ht="20.149999999999999" customHeight="1" x14ac:dyDescent="0.25">
      <c r="H123" s="227">
        <f t="shared" si="0"/>
        <v>8</v>
      </c>
      <c r="I123" s="117"/>
      <c r="J123" s="116"/>
      <c r="K123" s="117"/>
      <c r="L123" s="116"/>
      <c r="M123" s="117"/>
      <c r="N123" s="116"/>
      <c r="O123" s="117"/>
      <c r="P123" s="116"/>
      <c r="Q123" s="117"/>
      <c r="R123" s="116"/>
      <c r="S123" s="117"/>
      <c r="T123" s="116"/>
      <c r="U123" s="117"/>
      <c r="V123" s="116"/>
      <c r="W123" s="117"/>
      <c r="X123" s="116"/>
      <c r="Y123" s="117"/>
      <c r="Z123" s="116"/>
      <c r="AA123" s="117"/>
      <c r="AB123" s="116"/>
      <c r="AC123" s="117"/>
      <c r="AD123" s="116"/>
      <c r="AE123" s="117"/>
      <c r="AF123" s="116"/>
      <c r="AG123" s="117"/>
      <c r="AH123" s="116"/>
      <c r="AI123" s="117"/>
      <c r="AJ123" s="116"/>
      <c r="AK123" s="117"/>
      <c r="AL123" s="116"/>
      <c r="AM123" s="117"/>
      <c r="AN123" s="116"/>
      <c r="AO123" s="117"/>
      <c r="AP123" s="116"/>
      <c r="AQ123" s="117"/>
      <c r="AR123" s="116"/>
      <c r="AS123" s="117"/>
      <c r="AT123" s="116"/>
      <c r="AU123" s="117"/>
      <c r="AV123" s="116"/>
      <c r="AW123" s="117"/>
      <c r="AX123" s="116"/>
      <c r="AY123" s="117"/>
      <c r="AZ123" s="116"/>
      <c r="BA123" s="117"/>
      <c r="BB123" s="116"/>
      <c r="BC123" s="117"/>
      <c r="BD123" s="116"/>
      <c r="BE123" s="117"/>
      <c r="BF123" s="116"/>
      <c r="BG123" s="117"/>
      <c r="BH123" s="116"/>
      <c r="BI123" s="117"/>
      <c r="BJ123" s="116"/>
      <c r="BK123" s="117"/>
      <c r="BL123" s="116"/>
      <c r="BM123" s="117"/>
      <c r="BN123" s="116"/>
      <c r="BO123" s="117"/>
      <c r="BP123" s="116"/>
      <c r="BQ123" s="117"/>
      <c r="BR123" s="116"/>
      <c r="BS123" s="117"/>
      <c r="BT123" s="116"/>
      <c r="BU123" s="117"/>
      <c r="BV123" s="116"/>
      <c r="BW123" s="117"/>
      <c r="BX123" s="116"/>
      <c r="BY123" s="227">
        <f t="shared" si="1"/>
        <v>8</v>
      </c>
    </row>
    <row r="124" spans="7:77" ht="20.149999999999999" customHeight="1" x14ac:dyDescent="0.25">
      <c r="G124" s="227">
        <f>G126-1</f>
        <v>1959</v>
      </c>
      <c r="I124" s="113"/>
      <c r="J124" s="118"/>
      <c r="K124" s="113"/>
      <c r="L124" s="118"/>
      <c r="M124" s="113"/>
      <c r="N124" s="118"/>
      <c r="O124" s="113"/>
      <c r="P124" s="118"/>
      <c r="Q124" s="113"/>
      <c r="R124" s="118"/>
      <c r="S124" s="113"/>
      <c r="T124" s="118"/>
      <c r="U124" s="113"/>
      <c r="V124" s="118"/>
      <c r="W124" s="113"/>
      <c r="X124" s="118"/>
      <c r="Y124" s="113"/>
      <c r="Z124" s="118"/>
      <c r="AA124" s="113"/>
      <c r="AB124" s="118"/>
      <c r="AC124" s="113"/>
      <c r="AD124" s="118"/>
      <c r="AE124" s="113"/>
      <c r="AF124" s="118"/>
      <c r="AG124" s="113"/>
      <c r="AH124" s="118"/>
      <c r="AI124" s="113"/>
      <c r="AJ124" s="118"/>
      <c r="AK124" s="113"/>
      <c r="AL124" s="118"/>
      <c r="AM124" s="113"/>
      <c r="AN124" s="118"/>
      <c r="AO124" s="113"/>
      <c r="AP124" s="118"/>
      <c r="AQ124" s="113"/>
      <c r="AR124" s="118"/>
      <c r="AS124" s="113"/>
      <c r="AT124" s="118"/>
      <c r="AU124" s="113"/>
      <c r="AV124" s="118"/>
      <c r="AW124" s="113"/>
      <c r="AX124" s="118"/>
      <c r="AY124" s="113"/>
      <c r="AZ124" s="118"/>
      <c r="BA124" s="113"/>
      <c r="BB124" s="118"/>
      <c r="BC124" s="113"/>
      <c r="BD124" s="118"/>
      <c r="BE124" s="113"/>
      <c r="BF124" s="118"/>
      <c r="BG124" s="113"/>
      <c r="BH124" s="118"/>
      <c r="BI124" s="113"/>
      <c r="BJ124" s="118"/>
      <c r="BK124" s="113"/>
      <c r="BL124" s="118"/>
      <c r="BM124" s="113"/>
      <c r="BN124" s="118"/>
      <c r="BO124" s="113"/>
      <c r="BP124" s="118"/>
      <c r="BQ124" s="113"/>
      <c r="BR124" s="118"/>
      <c r="BS124" s="113"/>
      <c r="BT124" s="118"/>
      <c r="BU124" s="113"/>
      <c r="BV124" s="118"/>
      <c r="BW124" s="113"/>
      <c r="BX124" s="118"/>
    </row>
    <row r="125" spans="7:77" ht="20.149999999999999" customHeight="1" x14ac:dyDescent="0.25">
      <c r="H125" s="227">
        <f t="shared" ref="H125:H137" si="2">H123-1</f>
        <v>7</v>
      </c>
      <c r="I125" s="117"/>
      <c r="J125" s="116"/>
      <c r="K125" s="117"/>
      <c r="L125" s="116"/>
      <c r="M125" s="117"/>
      <c r="N125" s="116"/>
      <c r="O125" s="117"/>
      <c r="P125" s="116"/>
      <c r="Q125" s="117"/>
      <c r="R125" s="116"/>
      <c r="S125" s="117"/>
      <c r="T125" s="116"/>
      <c r="U125" s="117"/>
      <c r="V125" s="116"/>
      <c r="W125" s="117"/>
      <c r="X125" s="116"/>
      <c r="Y125" s="117"/>
      <c r="Z125" s="116"/>
      <c r="AA125" s="117"/>
      <c r="AB125" s="116"/>
      <c r="AC125" s="117"/>
      <c r="AD125" s="116"/>
      <c r="AE125" s="117"/>
      <c r="AF125" s="116"/>
      <c r="AG125" s="117"/>
      <c r="AH125" s="116"/>
      <c r="AI125" s="117"/>
      <c r="AJ125" s="116"/>
      <c r="AK125" s="117"/>
      <c r="AL125" s="116"/>
      <c r="AM125" s="117"/>
      <c r="AN125" s="116"/>
      <c r="AO125" s="117"/>
      <c r="AP125" s="116"/>
      <c r="AQ125" s="117"/>
      <c r="AR125" s="116"/>
      <c r="AS125" s="117"/>
      <c r="AT125" s="116"/>
      <c r="AU125" s="117"/>
      <c r="AV125" s="116"/>
      <c r="AW125" s="117"/>
      <c r="AX125" s="116"/>
      <c r="AY125" s="117"/>
      <c r="AZ125" s="116"/>
      <c r="BA125" s="117"/>
      <c r="BB125" s="116"/>
      <c r="BC125" s="117"/>
      <c r="BD125" s="116"/>
      <c r="BE125" s="117"/>
      <c r="BF125" s="116"/>
      <c r="BG125" s="117"/>
      <c r="BH125" s="116"/>
      <c r="BI125" s="117"/>
      <c r="BJ125" s="116"/>
      <c r="BK125" s="117"/>
      <c r="BL125" s="116"/>
      <c r="BM125" s="117"/>
      <c r="BN125" s="116"/>
      <c r="BO125" s="117"/>
      <c r="BP125" s="116"/>
      <c r="BQ125" s="117"/>
      <c r="BR125" s="116"/>
      <c r="BS125" s="117"/>
      <c r="BT125" s="116"/>
      <c r="BU125" s="117"/>
      <c r="BV125" s="116"/>
      <c r="BW125" s="117"/>
      <c r="BX125" s="116"/>
      <c r="BY125" s="227">
        <f t="shared" ref="BY125:BY137" si="3">BY123-1</f>
        <v>7</v>
      </c>
    </row>
    <row r="126" spans="7:77" ht="20.149999999999999" customHeight="1" x14ac:dyDescent="0.25">
      <c r="G126" s="227">
        <f>G128-1</f>
        <v>1960</v>
      </c>
      <c r="I126" s="113"/>
      <c r="J126" s="118"/>
      <c r="K126" s="113"/>
      <c r="L126" s="118"/>
      <c r="M126" s="113"/>
      <c r="N126" s="118"/>
      <c r="O126" s="113"/>
      <c r="P126" s="118"/>
      <c r="Q126" s="113"/>
      <c r="R126" s="118"/>
      <c r="S126" s="113"/>
      <c r="T126" s="118"/>
      <c r="U126" s="113"/>
      <c r="V126" s="118"/>
      <c r="W126" s="113"/>
      <c r="X126" s="118"/>
      <c r="Y126" s="113"/>
      <c r="Z126" s="118"/>
      <c r="AA126" s="113"/>
      <c r="AB126" s="118"/>
      <c r="AC126" s="113"/>
      <c r="AD126" s="118"/>
      <c r="AE126" s="113"/>
      <c r="AF126" s="118"/>
      <c r="AG126" s="113"/>
      <c r="AH126" s="118"/>
      <c r="AI126" s="113"/>
      <c r="AJ126" s="118"/>
      <c r="AK126" s="113"/>
      <c r="AL126" s="118"/>
      <c r="AM126" s="113"/>
      <c r="AN126" s="118"/>
      <c r="AO126" s="113"/>
      <c r="AP126" s="118"/>
      <c r="AQ126" s="113"/>
      <c r="AR126" s="118"/>
      <c r="AS126" s="113"/>
      <c r="AT126" s="118"/>
      <c r="AU126" s="113"/>
      <c r="AV126" s="118"/>
      <c r="AW126" s="113"/>
      <c r="AX126" s="118"/>
      <c r="AY126" s="113"/>
      <c r="AZ126" s="118"/>
      <c r="BA126" s="113"/>
      <c r="BB126" s="118"/>
      <c r="BC126" s="113"/>
      <c r="BD126" s="118"/>
      <c r="BE126" s="113"/>
      <c r="BF126" s="118"/>
      <c r="BG126" s="113"/>
      <c r="BH126" s="118"/>
      <c r="BI126" s="113"/>
      <c r="BJ126" s="118"/>
      <c r="BK126" s="113"/>
      <c r="BL126" s="118"/>
      <c r="BM126" s="113"/>
      <c r="BN126" s="118"/>
      <c r="BO126" s="113"/>
      <c r="BP126" s="118"/>
      <c r="BQ126" s="113"/>
      <c r="BR126" s="118"/>
      <c r="BS126" s="113"/>
      <c r="BT126" s="118"/>
      <c r="BU126" s="113"/>
      <c r="BV126" s="118"/>
      <c r="BW126" s="113"/>
      <c r="BX126" s="118"/>
    </row>
    <row r="127" spans="7:77" ht="20.149999999999999" customHeight="1" x14ac:dyDescent="0.25">
      <c r="H127" s="227">
        <f t="shared" si="2"/>
        <v>6</v>
      </c>
      <c r="I127" s="117"/>
      <c r="J127" s="116"/>
      <c r="K127" s="117"/>
      <c r="L127" s="116"/>
      <c r="M127" s="117"/>
      <c r="N127" s="116"/>
      <c r="O127" s="117"/>
      <c r="P127" s="116"/>
      <c r="Q127" s="117"/>
      <c r="R127" s="116"/>
      <c r="S127" s="117"/>
      <c r="T127" s="116"/>
      <c r="U127" s="117"/>
      <c r="V127" s="116"/>
      <c r="W127" s="117"/>
      <c r="X127" s="116"/>
      <c r="Y127" s="117"/>
      <c r="Z127" s="116"/>
      <c r="AA127" s="117"/>
      <c r="AB127" s="116"/>
      <c r="AC127" s="117"/>
      <c r="AD127" s="116"/>
      <c r="AE127" s="117"/>
      <c r="AF127" s="116"/>
      <c r="AG127" s="117"/>
      <c r="AH127" s="116"/>
      <c r="AI127" s="117"/>
      <c r="AJ127" s="116"/>
      <c r="AK127" s="117"/>
      <c r="AL127" s="116"/>
      <c r="AM127" s="117"/>
      <c r="AN127" s="116"/>
      <c r="AO127" s="117"/>
      <c r="AP127" s="116"/>
      <c r="AQ127" s="117"/>
      <c r="AR127" s="116"/>
      <c r="AS127" s="117"/>
      <c r="AT127" s="116"/>
      <c r="AU127" s="117"/>
      <c r="AV127" s="116"/>
      <c r="AW127" s="117"/>
      <c r="AX127" s="116"/>
      <c r="AY127" s="117"/>
      <c r="AZ127" s="116"/>
      <c r="BA127" s="117"/>
      <c r="BB127" s="116"/>
      <c r="BC127" s="117"/>
      <c r="BD127" s="116"/>
      <c r="BE127" s="117"/>
      <c r="BF127" s="116"/>
      <c r="BG127" s="117"/>
      <c r="BH127" s="116"/>
      <c r="BI127" s="117"/>
      <c r="BJ127" s="116"/>
      <c r="BK127" s="117"/>
      <c r="BL127" s="116"/>
      <c r="BM127" s="117"/>
      <c r="BN127" s="116"/>
      <c r="BO127" s="117"/>
      <c r="BP127" s="116"/>
      <c r="BQ127" s="117"/>
      <c r="BR127" s="116"/>
      <c r="BS127" s="117"/>
      <c r="BT127" s="116"/>
      <c r="BU127" s="117"/>
      <c r="BV127" s="116"/>
      <c r="BW127" s="117"/>
      <c r="BX127" s="116"/>
      <c r="BY127" s="227">
        <f t="shared" si="3"/>
        <v>6</v>
      </c>
    </row>
    <row r="128" spans="7:77" ht="20.149999999999999" customHeight="1" x14ac:dyDescent="0.25">
      <c r="G128" s="227">
        <f>G130-1</f>
        <v>1961</v>
      </c>
      <c r="I128" s="113"/>
      <c r="J128" s="118"/>
      <c r="K128" s="113"/>
      <c r="L128" s="118"/>
      <c r="M128" s="113"/>
      <c r="N128" s="118"/>
      <c r="O128" s="113"/>
      <c r="P128" s="118"/>
      <c r="Q128" s="113"/>
      <c r="R128" s="118"/>
      <c r="S128" s="113"/>
      <c r="T128" s="118"/>
      <c r="U128" s="113"/>
      <c r="V128" s="118"/>
      <c r="W128" s="113"/>
      <c r="X128" s="118"/>
      <c r="Y128" s="113"/>
      <c r="Z128" s="118"/>
      <c r="AA128" s="113"/>
      <c r="AB128" s="118"/>
      <c r="AC128" s="113"/>
      <c r="AD128" s="118"/>
      <c r="AE128" s="113"/>
      <c r="AF128" s="118"/>
      <c r="AG128" s="113"/>
      <c r="AH128" s="118"/>
      <c r="AI128" s="113"/>
      <c r="AJ128" s="118"/>
      <c r="AK128" s="113"/>
      <c r="AL128" s="118"/>
      <c r="AM128" s="113"/>
      <c r="AN128" s="118"/>
      <c r="AO128" s="113"/>
      <c r="AP128" s="118"/>
      <c r="AQ128" s="113"/>
      <c r="AR128" s="118"/>
      <c r="AS128" s="113"/>
      <c r="AT128" s="118"/>
      <c r="AU128" s="113"/>
      <c r="AV128" s="118"/>
      <c r="AW128" s="113"/>
      <c r="AX128" s="118"/>
      <c r="AY128" s="113"/>
      <c r="AZ128" s="118"/>
      <c r="BA128" s="113"/>
      <c r="BB128" s="118"/>
      <c r="BC128" s="113"/>
      <c r="BD128" s="118"/>
      <c r="BE128" s="113"/>
      <c r="BF128" s="118"/>
      <c r="BG128" s="113"/>
      <c r="BH128" s="118"/>
      <c r="BI128" s="113"/>
      <c r="BJ128" s="118"/>
      <c r="BK128" s="113"/>
      <c r="BL128" s="118"/>
      <c r="BM128" s="113"/>
      <c r="BN128" s="118"/>
      <c r="BO128" s="113"/>
      <c r="BP128" s="118"/>
      <c r="BQ128" s="113"/>
      <c r="BR128" s="118"/>
      <c r="BS128" s="113"/>
      <c r="BT128" s="118"/>
      <c r="BU128" s="113"/>
      <c r="BV128" s="118"/>
      <c r="BW128" s="113"/>
      <c r="BX128" s="118"/>
    </row>
    <row r="129" spans="7:77" ht="20.149999999999999" customHeight="1" x14ac:dyDescent="0.25">
      <c r="H129" s="227">
        <f t="shared" si="2"/>
        <v>5</v>
      </c>
      <c r="I129" s="117"/>
      <c r="J129" s="116"/>
      <c r="K129" s="117"/>
      <c r="L129" s="116"/>
      <c r="M129" s="117"/>
      <c r="N129" s="116"/>
      <c r="O129" s="117"/>
      <c r="P129" s="116"/>
      <c r="Q129" s="117"/>
      <c r="R129" s="116"/>
      <c r="S129" s="117"/>
      <c r="T129" s="116"/>
      <c r="U129" s="117"/>
      <c r="V129" s="116"/>
      <c r="W129" s="117"/>
      <c r="X129" s="116"/>
      <c r="Y129" s="117"/>
      <c r="Z129" s="116"/>
      <c r="AA129" s="117"/>
      <c r="AB129" s="116"/>
      <c r="AC129" s="117"/>
      <c r="AD129" s="116"/>
      <c r="AE129" s="117"/>
      <c r="AF129" s="116"/>
      <c r="AG129" s="117"/>
      <c r="AH129" s="116"/>
      <c r="AI129" s="117"/>
      <c r="AJ129" s="116"/>
      <c r="AK129" s="117"/>
      <c r="AL129" s="116"/>
      <c r="AM129" s="117"/>
      <c r="AN129" s="116"/>
      <c r="AO129" s="117"/>
      <c r="AP129" s="116"/>
      <c r="AQ129" s="117"/>
      <c r="AR129" s="116"/>
      <c r="AS129" s="117"/>
      <c r="AT129" s="116"/>
      <c r="AU129" s="117"/>
      <c r="AV129" s="116"/>
      <c r="AW129" s="117"/>
      <c r="AX129" s="116"/>
      <c r="AY129" s="117"/>
      <c r="AZ129" s="116"/>
      <c r="BA129" s="117"/>
      <c r="BB129" s="116"/>
      <c r="BC129" s="117"/>
      <c r="BD129" s="116"/>
      <c r="BE129" s="117"/>
      <c r="BF129" s="116"/>
      <c r="BG129" s="117"/>
      <c r="BH129" s="116"/>
      <c r="BI129" s="117"/>
      <c r="BJ129" s="116"/>
      <c r="BK129" s="117"/>
      <c r="BL129" s="116"/>
      <c r="BM129" s="117"/>
      <c r="BN129" s="116"/>
      <c r="BO129" s="117"/>
      <c r="BP129" s="116"/>
      <c r="BQ129" s="117"/>
      <c r="BR129" s="116"/>
      <c r="BS129" s="117"/>
      <c r="BT129" s="116"/>
      <c r="BU129" s="117"/>
      <c r="BV129" s="116"/>
      <c r="BW129" s="117"/>
      <c r="BX129" s="116"/>
      <c r="BY129" s="227">
        <f t="shared" si="3"/>
        <v>5</v>
      </c>
    </row>
    <row r="130" spans="7:77" ht="20.149999999999999" customHeight="1" x14ac:dyDescent="0.25">
      <c r="G130" s="227">
        <f>G132-1</f>
        <v>1962</v>
      </c>
      <c r="I130" s="113"/>
      <c r="J130" s="118"/>
      <c r="K130" s="113"/>
      <c r="L130" s="118"/>
      <c r="M130" s="113"/>
      <c r="N130" s="118"/>
      <c r="O130" s="113"/>
      <c r="P130" s="118"/>
      <c r="Q130" s="113"/>
      <c r="R130" s="118"/>
      <c r="S130" s="113"/>
      <c r="T130" s="118"/>
      <c r="U130" s="113"/>
      <c r="V130" s="118"/>
      <c r="W130" s="113"/>
      <c r="X130" s="118"/>
      <c r="Y130" s="113"/>
      <c r="Z130" s="118"/>
      <c r="AA130" s="113"/>
      <c r="AB130" s="118"/>
      <c r="AC130" s="113"/>
      <c r="AD130" s="118"/>
      <c r="AE130" s="113"/>
      <c r="AF130" s="118"/>
      <c r="AG130" s="113"/>
      <c r="AH130" s="118"/>
      <c r="AI130" s="113"/>
      <c r="AJ130" s="118"/>
      <c r="AK130" s="113"/>
      <c r="AL130" s="118"/>
      <c r="AM130" s="113"/>
      <c r="AN130" s="118"/>
      <c r="AO130" s="113"/>
      <c r="AP130" s="118"/>
      <c r="AQ130" s="113"/>
      <c r="AR130" s="118"/>
      <c r="AS130" s="113"/>
      <c r="AT130" s="118"/>
      <c r="AU130" s="113"/>
      <c r="AV130" s="118"/>
      <c r="AW130" s="113"/>
      <c r="AX130" s="118"/>
      <c r="AY130" s="113"/>
      <c r="AZ130" s="118"/>
      <c r="BA130" s="113"/>
      <c r="BB130" s="118"/>
      <c r="BC130" s="113"/>
      <c r="BD130" s="118"/>
      <c r="BE130" s="113"/>
      <c r="BF130" s="118"/>
      <c r="BG130" s="113"/>
      <c r="BH130" s="118"/>
      <c r="BI130" s="113"/>
      <c r="BJ130" s="118"/>
      <c r="BK130" s="113"/>
      <c r="BL130" s="118"/>
      <c r="BM130" s="113"/>
      <c r="BN130" s="118"/>
      <c r="BO130" s="113"/>
      <c r="BP130" s="118"/>
      <c r="BQ130" s="113"/>
      <c r="BR130" s="118"/>
      <c r="BS130" s="113"/>
      <c r="BT130" s="118"/>
      <c r="BU130" s="113"/>
      <c r="BV130" s="118"/>
      <c r="BW130" s="113"/>
      <c r="BX130" s="118"/>
    </row>
    <row r="131" spans="7:77" ht="20.149999999999999" customHeight="1" x14ac:dyDescent="0.25">
      <c r="H131" s="227">
        <f t="shared" si="2"/>
        <v>4</v>
      </c>
      <c r="I131" s="117"/>
      <c r="J131" s="116"/>
      <c r="K131" s="117"/>
      <c r="L131" s="116"/>
      <c r="M131" s="117"/>
      <c r="N131" s="116"/>
      <c r="O131" s="117"/>
      <c r="P131" s="116"/>
      <c r="Q131" s="117"/>
      <c r="R131" s="116"/>
      <c r="S131" s="117"/>
      <c r="T131" s="116"/>
      <c r="U131" s="117"/>
      <c r="V131" s="116"/>
      <c r="W131" s="117"/>
      <c r="X131" s="116"/>
      <c r="Y131" s="117"/>
      <c r="Z131" s="116"/>
      <c r="AA131" s="117"/>
      <c r="AB131" s="116"/>
      <c r="AC131" s="117"/>
      <c r="AD131" s="116"/>
      <c r="AE131" s="117"/>
      <c r="AF131" s="116"/>
      <c r="AG131" s="117"/>
      <c r="AH131" s="116"/>
      <c r="AI131" s="117"/>
      <c r="AJ131" s="116"/>
      <c r="AK131" s="117"/>
      <c r="AL131" s="116"/>
      <c r="AM131" s="117"/>
      <c r="AN131" s="116"/>
      <c r="AO131" s="117"/>
      <c r="AP131" s="116"/>
      <c r="AQ131" s="117"/>
      <c r="AR131" s="116"/>
      <c r="AS131" s="117"/>
      <c r="AT131" s="116"/>
      <c r="AU131" s="117"/>
      <c r="AV131" s="116"/>
      <c r="AW131" s="117"/>
      <c r="AX131" s="116"/>
      <c r="AY131" s="117"/>
      <c r="AZ131" s="116"/>
      <c r="BA131" s="117"/>
      <c r="BB131" s="116"/>
      <c r="BC131" s="117"/>
      <c r="BD131" s="116"/>
      <c r="BE131" s="117"/>
      <c r="BF131" s="116"/>
      <c r="BG131" s="117"/>
      <c r="BH131" s="116"/>
      <c r="BI131" s="117"/>
      <c r="BJ131" s="116"/>
      <c r="BK131" s="117"/>
      <c r="BL131" s="116"/>
      <c r="BM131" s="117"/>
      <c r="BN131" s="116"/>
      <c r="BO131" s="117"/>
      <c r="BP131" s="116"/>
      <c r="BQ131" s="117"/>
      <c r="BR131" s="116"/>
      <c r="BS131" s="117"/>
      <c r="BT131" s="116"/>
      <c r="BU131" s="117"/>
      <c r="BV131" s="116"/>
      <c r="BW131" s="117"/>
      <c r="BX131" s="116"/>
      <c r="BY131" s="227">
        <f t="shared" si="3"/>
        <v>4</v>
      </c>
    </row>
    <row r="132" spans="7:77" ht="20.149999999999999" customHeight="1" x14ac:dyDescent="0.25">
      <c r="G132" s="227">
        <f>G134-1</f>
        <v>1963</v>
      </c>
      <c r="I132" s="113"/>
      <c r="J132" s="118"/>
      <c r="K132" s="113"/>
      <c r="L132" s="118"/>
      <c r="M132" s="113"/>
      <c r="N132" s="118"/>
      <c r="O132" s="113"/>
      <c r="P132" s="118"/>
      <c r="Q132" s="113"/>
      <c r="R132" s="118"/>
      <c r="S132" s="113"/>
      <c r="T132" s="118"/>
      <c r="U132" s="113"/>
      <c r="V132" s="118"/>
      <c r="W132" s="113"/>
      <c r="X132" s="118"/>
      <c r="Y132" s="113"/>
      <c r="Z132" s="118"/>
      <c r="AA132" s="113"/>
      <c r="AB132" s="118"/>
      <c r="AC132" s="113"/>
      <c r="AD132" s="118"/>
      <c r="AE132" s="113"/>
      <c r="AF132" s="118"/>
      <c r="AG132" s="113"/>
      <c r="AH132" s="118"/>
      <c r="AI132" s="113"/>
      <c r="AJ132" s="118"/>
      <c r="AK132" s="113"/>
      <c r="AL132" s="118"/>
      <c r="AM132" s="113"/>
      <c r="AN132" s="118"/>
      <c r="AO132" s="113"/>
      <c r="AP132" s="118"/>
      <c r="AQ132" s="113"/>
      <c r="AR132" s="118"/>
      <c r="AS132" s="113"/>
      <c r="AT132" s="118"/>
      <c r="AU132" s="113"/>
      <c r="AV132" s="118"/>
      <c r="AW132" s="113"/>
      <c r="AX132" s="118"/>
      <c r="AY132" s="113"/>
      <c r="AZ132" s="118"/>
      <c r="BA132" s="113"/>
      <c r="BB132" s="118"/>
      <c r="BC132" s="113"/>
      <c r="BD132" s="118"/>
      <c r="BE132" s="113"/>
      <c r="BF132" s="118"/>
      <c r="BG132" s="113"/>
      <c r="BH132" s="118"/>
      <c r="BI132" s="113"/>
      <c r="BJ132" s="118"/>
      <c r="BK132" s="113"/>
      <c r="BL132" s="118"/>
      <c r="BM132" s="113"/>
      <c r="BN132" s="118"/>
      <c r="BO132" s="113"/>
      <c r="BP132" s="118"/>
      <c r="BQ132" s="113"/>
      <c r="BR132" s="118"/>
      <c r="BS132" s="113"/>
      <c r="BT132" s="118"/>
      <c r="BU132" s="113"/>
      <c r="BV132" s="118"/>
      <c r="BW132" s="113"/>
      <c r="BX132" s="118"/>
    </row>
    <row r="133" spans="7:77" ht="20.149999999999999" customHeight="1" x14ac:dyDescent="0.25">
      <c r="H133" s="227">
        <f t="shared" si="2"/>
        <v>3</v>
      </c>
      <c r="I133" s="117"/>
      <c r="J133" s="116"/>
      <c r="K133" s="117"/>
      <c r="L133" s="116"/>
      <c r="M133" s="117"/>
      <c r="N133" s="116"/>
      <c r="O133" s="117"/>
      <c r="P133" s="116"/>
      <c r="Q133" s="117"/>
      <c r="R133" s="116"/>
      <c r="S133" s="117"/>
      <c r="T133" s="116"/>
      <c r="U133" s="117"/>
      <c r="V133" s="116"/>
      <c r="W133" s="117"/>
      <c r="X133" s="116"/>
      <c r="Y133" s="117"/>
      <c r="Z133" s="116"/>
      <c r="AA133" s="117"/>
      <c r="AB133" s="116"/>
      <c r="AC133" s="117"/>
      <c r="AD133" s="116"/>
      <c r="AE133" s="117"/>
      <c r="AF133" s="116"/>
      <c r="AG133" s="117"/>
      <c r="AH133" s="116"/>
      <c r="AI133" s="117"/>
      <c r="AJ133" s="116"/>
      <c r="AK133" s="117"/>
      <c r="AL133" s="116"/>
      <c r="AM133" s="117"/>
      <c r="AN133" s="116"/>
      <c r="AO133" s="117"/>
      <c r="AP133" s="116"/>
      <c r="AQ133" s="117"/>
      <c r="AR133" s="116"/>
      <c r="AS133" s="117"/>
      <c r="AT133" s="116"/>
      <c r="AU133" s="117"/>
      <c r="AV133" s="116"/>
      <c r="AW133" s="117"/>
      <c r="AX133" s="116"/>
      <c r="AY133" s="117"/>
      <c r="AZ133" s="116"/>
      <c r="BA133" s="117"/>
      <c r="BB133" s="116"/>
      <c r="BC133" s="117"/>
      <c r="BD133" s="116"/>
      <c r="BE133" s="117"/>
      <c r="BF133" s="116"/>
      <c r="BG133" s="117"/>
      <c r="BH133" s="116"/>
      <c r="BI133" s="117"/>
      <c r="BJ133" s="116"/>
      <c r="BK133" s="117"/>
      <c r="BL133" s="116"/>
      <c r="BM133" s="117"/>
      <c r="BN133" s="116"/>
      <c r="BO133" s="117"/>
      <c r="BP133" s="116"/>
      <c r="BQ133" s="117"/>
      <c r="BR133" s="116"/>
      <c r="BS133" s="117"/>
      <c r="BT133" s="116"/>
      <c r="BU133" s="117"/>
      <c r="BV133" s="116"/>
      <c r="BW133" s="117"/>
      <c r="BX133" s="116"/>
      <c r="BY133" s="227">
        <f t="shared" si="3"/>
        <v>3</v>
      </c>
    </row>
    <row r="134" spans="7:77" ht="20.149999999999999" customHeight="1" x14ac:dyDescent="0.25">
      <c r="G134" s="227">
        <f>G136-1</f>
        <v>1964</v>
      </c>
      <c r="I134" s="113"/>
      <c r="J134" s="118"/>
      <c r="K134" s="113"/>
      <c r="L134" s="118"/>
      <c r="M134" s="113"/>
      <c r="N134" s="118"/>
      <c r="O134" s="113"/>
      <c r="P134" s="118"/>
      <c r="Q134" s="113"/>
      <c r="R134" s="118"/>
      <c r="S134" s="113"/>
      <c r="T134" s="118"/>
      <c r="U134" s="113"/>
      <c r="V134" s="118"/>
      <c r="W134" s="113"/>
      <c r="X134" s="118"/>
      <c r="Y134" s="113"/>
      <c r="Z134" s="118"/>
      <c r="AA134" s="113"/>
      <c r="AB134" s="118"/>
      <c r="AC134" s="113"/>
      <c r="AD134" s="118"/>
      <c r="AE134" s="113"/>
      <c r="AF134" s="118"/>
      <c r="AG134" s="113"/>
      <c r="AH134" s="118"/>
      <c r="AI134" s="113"/>
      <c r="AJ134" s="118"/>
      <c r="AK134" s="113"/>
      <c r="AL134" s="118"/>
      <c r="AM134" s="113"/>
      <c r="AN134" s="118"/>
      <c r="AO134" s="113"/>
      <c r="AP134" s="118"/>
      <c r="AQ134" s="113"/>
      <c r="AR134" s="118"/>
      <c r="AS134" s="113"/>
      <c r="AT134" s="118"/>
      <c r="AU134" s="113"/>
      <c r="AV134" s="118"/>
      <c r="AW134" s="113"/>
      <c r="AX134" s="118"/>
      <c r="AY134" s="113"/>
      <c r="AZ134" s="118"/>
      <c r="BA134" s="113"/>
      <c r="BB134" s="118"/>
      <c r="BC134" s="113"/>
      <c r="BD134" s="118"/>
      <c r="BE134" s="113"/>
      <c r="BF134" s="118"/>
      <c r="BG134" s="113"/>
      <c r="BH134" s="118"/>
      <c r="BI134" s="113"/>
      <c r="BJ134" s="118"/>
      <c r="BK134" s="113"/>
      <c r="BL134" s="118"/>
      <c r="BM134" s="113"/>
      <c r="BN134" s="118"/>
      <c r="BO134" s="113"/>
      <c r="BP134" s="118"/>
      <c r="BQ134" s="113"/>
      <c r="BR134" s="118"/>
      <c r="BS134" s="113"/>
      <c r="BT134" s="118"/>
      <c r="BU134" s="113"/>
      <c r="BV134" s="118"/>
      <c r="BW134" s="113"/>
      <c r="BX134" s="118"/>
    </row>
    <row r="135" spans="7:77" ht="20.149999999999999" customHeight="1" x14ac:dyDescent="0.25">
      <c r="H135" s="227">
        <f t="shared" si="2"/>
        <v>2</v>
      </c>
      <c r="I135" s="117"/>
      <c r="J135" s="116"/>
      <c r="K135" s="117"/>
      <c r="L135" s="116"/>
      <c r="M135" s="117"/>
      <c r="N135" s="116"/>
      <c r="O135" s="117"/>
      <c r="P135" s="116"/>
      <c r="Q135" s="117"/>
      <c r="R135" s="116"/>
      <c r="S135" s="117"/>
      <c r="T135" s="116"/>
      <c r="U135" s="117"/>
      <c r="V135" s="116"/>
      <c r="W135" s="117"/>
      <c r="X135" s="116"/>
      <c r="Y135" s="117"/>
      <c r="Z135" s="116"/>
      <c r="AA135" s="117"/>
      <c r="AB135" s="116"/>
      <c r="AC135" s="117"/>
      <c r="AD135" s="116"/>
      <c r="AE135" s="117"/>
      <c r="AF135" s="116"/>
      <c r="AG135" s="117"/>
      <c r="AH135" s="116"/>
      <c r="AI135" s="117"/>
      <c r="AJ135" s="116"/>
      <c r="AK135" s="117"/>
      <c r="AL135" s="116"/>
      <c r="AM135" s="117"/>
      <c r="AN135" s="116"/>
      <c r="AO135" s="117"/>
      <c r="AP135" s="116"/>
      <c r="AQ135" s="117"/>
      <c r="AR135" s="116"/>
      <c r="AS135" s="117"/>
      <c r="AT135" s="116"/>
      <c r="AU135" s="117"/>
      <c r="AV135" s="116"/>
      <c r="AW135" s="117"/>
      <c r="AX135" s="116"/>
      <c r="AY135" s="117"/>
      <c r="AZ135" s="116"/>
      <c r="BA135" s="117"/>
      <c r="BB135" s="116"/>
      <c r="BC135" s="117"/>
      <c r="BD135" s="116"/>
      <c r="BE135" s="117"/>
      <c r="BF135" s="116"/>
      <c r="BG135" s="117"/>
      <c r="BH135" s="116"/>
      <c r="BI135" s="117"/>
      <c r="BJ135" s="116"/>
      <c r="BK135" s="117"/>
      <c r="BL135" s="116"/>
      <c r="BM135" s="117"/>
      <c r="BN135" s="116"/>
      <c r="BO135" s="117"/>
      <c r="BP135" s="116"/>
      <c r="BQ135" s="117"/>
      <c r="BR135" s="116"/>
      <c r="BS135" s="117"/>
      <c r="BT135" s="116"/>
      <c r="BU135" s="117"/>
      <c r="BV135" s="116"/>
      <c r="BW135" s="117"/>
      <c r="BX135" s="116"/>
      <c r="BY135" s="227">
        <f t="shared" si="3"/>
        <v>2</v>
      </c>
    </row>
    <row r="136" spans="7:77" ht="20.149999999999999" customHeight="1" x14ac:dyDescent="0.25">
      <c r="G136" s="227">
        <f>G138-1</f>
        <v>1965</v>
      </c>
      <c r="I136" s="113"/>
      <c r="J136" s="118"/>
      <c r="K136" s="113"/>
      <c r="L136" s="118"/>
      <c r="M136" s="113"/>
      <c r="N136" s="118"/>
      <c r="O136" s="113"/>
      <c r="P136" s="118"/>
      <c r="Q136" s="113"/>
      <c r="R136" s="118"/>
      <c r="S136" s="113"/>
      <c r="T136" s="118"/>
      <c r="U136" s="113"/>
      <c r="V136" s="118"/>
      <c r="W136" s="113"/>
      <c r="X136" s="118"/>
      <c r="Y136" s="113"/>
      <c r="Z136" s="118"/>
      <c r="AA136" s="113"/>
      <c r="AB136" s="118"/>
      <c r="AC136" s="113"/>
      <c r="AD136" s="118"/>
      <c r="AE136" s="113"/>
      <c r="AF136" s="118"/>
      <c r="AG136" s="113"/>
      <c r="AH136" s="118"/>
      <c r="AI136" s="113"/>
      <c r="AJ136" s="118"/>
      <c r="AK136" s="113"/>
      <c r="AL136" s="118"/>
      <c r="AM136" s="113"/>
      <c r="AN136" s="118"/>
      <c r="AO136" s="113"/>
      <c r="AP136" s="118"/>
      <c r="AQ136" s="113"/>
      <c r="AR136" s="118"/>
      <c r="AS136" s="113"/>
      <c r="AT136" s="118"/>
      <c r="AU136" s="113"/>
      <c r="AV136" s="118"/>
      <c r="AW136" s="113"/>
      <c r="AX136" s="118"/>
      <c r="AY136" s="113"/>
      <c r="AZ136" s="118"/>
      <c r="BA136" s="113"/>
      <c r="BB136" s="118"/>
      <c r="BC136" s="113"/>
      <c r="BD136" s="118"/>
      <c r="BE136" s="113"/>
      <c r="BF136" s="118"/>
      <c r="BG136" s="113"/>
      <c r="BH136" s="118"/>
      <c r="BI136" s="113"/>
      <c r="BJ136" s="118"/>
      <c r="BK136" s="113"/>
      <c r="BL136" s="118"/>
      <c r="BM136" s="113"/>
      <c r="BN136" s="118"/>
      <c r="BO136" s="113"/>
      <c r="BP136" s="118"/>
      <c r="BQ136" s="113"/>
      <c r="BR136" s="118"/>
      <c r="BS136" s="113"/>
      <c r="BT136" s="118"/>
      <c r="BU136" s="113"/>
      <c r="BV136" s="118"/>
      <c r="BW136" s="113"/>
      <c r="BX136" s="118"/>
    </row>
    <row r="137" spans="7:77" ht="20.149999999999999" customHeight="1" x14ac:dyDescent="0.25">
      <c r="H137" s="227">
        <f t="shared" si="2"/>
        <v>1</v>
      </c>
      <c r="I137" s="117"/>
      <c r="J137" s="116"/>
      <c r="K137" s="117"/>
      <c r="L137" s="116"/>
      <c r="M137" s="117"/>
      <c r="N137" s="116"/>
      <c r="O137" s="117"/>
      <c r="P137" s="116"/>
      <c r="Q137" s="117"/>
      <c r="R137" s="116"/>
      <c r="S137" s="117"/>
      <c r="T137" s="116"/>
      <c r="U137" s="117"/>
      <c r="V137" s="116"/>
      <c r="W137" s="117"/>
      <c r="X137" s="116"/>
      <c r="Y137" s="117"/>
      <c r="Z137" s="116"/>
      <c r="AA137" s="117"/>
      <c r="AB137" s="116"/>
      <c r="AC137" s="117"/>
      <c r="AD137" s="116"/>
      <c r="AE137" s="117"/>
      <c r="AF137" s="116"/>
      <c r="AG137" s="117"/>
      <c r="AH137" s="116"/>
      <c r="AI137" s="117"/>
      <c r="AJ137" s="116"/>
      <c r="AK137" s="117"/>
      <c r="AL137" s="116"/>
      <c r="AM137" s="117"/>
      <c r="AN137" s="116"/>
      <c r="AO137" s="117"/>
      <c r="AP137" s="116"/>
      <c r="AQ137" s="117"/>
      <c r="AR137" s="116"/>
      <c r="AS137" s="117"/>
      <c r="AT137" s="116"/>
      <c r="AU137" s="117"/>
      <c r="AV137" s="116"/>
      <c r="AW137" s="117"/>
      <c r="AX137" s="116"/>
      <c r="AY137" s="117"/>
      <c r="AZ137" s="116"/>
      <c r="BA137" s="117"/>
      <c r="BB137" s="116"/>
      <c r="BC137" s="117"/>
      <c r="BD137" s="116"/>
      <c r="BE137" s="117"/>
      <c r="BF137" s="116"/>
      <c r="BG137" s="117"/>
      <c r="BH137" s="116"/>
      <c r="BI137" s="117"/>
      <c r="BJ137" s="116"/>
      <c r="BK137" s="117"/>
      <c r="BL137" s="116"/>
      <c r="BM137" s="117"/>
      <c r="BN137" s="116"/>
      <c r="BO137" s="117"/>
      <c r="BP137" s="116"/>
      <c r="BQ137" s="117"/>
      <c r="BR137" s="116"/>
      <c r="BS137" s="117"/>
      <c r="BT137" s="116"/>
      <c r="BU137" s="117"/>
      <c r="BV137" s="116"/>
      <c r="BW137" s="117"/>
      <c r="BX137" s="116"/>
      <c r="BY137" s="227">
        <f t="shared" si="3"/>
        <v>1</v>
      </c>
    </row>
    <row r="138" spans="7:77" ht="20.149999999999999" customHeight="1" x14ac:dyDescent="0.25">
      <c r="G138" s="227">
        <v>1966</v>
      </c>
      <c r="I138" s="113"/>
      <c r="J138" s="118"/>
      <c r="K138" s="113"/>
      <c r="L138" s="118"/>
      <c r="M138" s="113"/>
      <c r="N138" s="118"/>
      <c r="O138" s="113"/>
      <c r="P138" s="118"/>
      <c r="Q138" s="113"/>
      <c r="R138" s="118"/>
      <c r="S138" s="113"/>
      <c r="T138" s="118"/>
      <c r="U138" s="113"/>
      <c r="V138" s="118"/>
      <c r="W138" s="113"/>
      <c r="X138" s="118"/>
      <c r="Y138" s="113"/>
      <c r="Z138" s="118"/>
      <c r="AA138" s="113"/>
      <c r="AB138" s="118"/>
      <c r="AC138" s="113"/>
      <c r="AD138" s="118"/>
      <c r="AE138" s="113"/>
      <c r="AF138" s="118"/>
      <c r="AG138" s="113"/>
      <c r="AH138" s="118"/>
      <c r="AI138" s="113"/>
      <c r="AJ138" s="118"/>
      <c r="AK138" s="113"/>
      <c r="AL138" s="118"/>
      <c r="AM138" s="113"/>
      <c r="AN138" s="118"/>
      <c r="AO138" s="113"/>
      <c r="AP138" s="118"/>
      <c r="AQ138" s="113"/>
      <c r="AR138" s="118"/>
      <c r="AS138" s="113"/>
      <c r="AT138" s="118"/>
      <c r="AU138" s="113"/>
      <c r="AV138" s="118"/>
      <c r="AW138" s="113"/>
      <c r="AX138" s="118"/>
      <c r="AY138" s="113"/>
      <c r="AZ138" s="118"/>
      <c r="BA138" s="113"/>
      <c r="BB138" s="118"/>
      <c r="BC138" s="113"/>
      <c r="BD138" s="118"/>
      <c r="BE138" s="113"/>
      <c r="BF138" s="118"/>
      <c r="BG138" s="113"/>
      <c r="BH138" s="118"/>
      <c r="BI138" s="113"/>
      <c r="BJ138" s="118"/>
      <c r="BK138" s="113"/>
      <c r="BL138" s="118"/>
      <c r="BM138" s="113"/>
      <c r="BN138" s="118"/>
      <c r="BO138" s="113"/>
      <c r="BP138" s="118"/>
      <c r="BQ138" s="113"/>
      <c r="BR138" s="118"/>
      <c r="BS138" s="113"/>
      <c r="BT138" s="118"/>
      <c r="BU138" s="113"/>
      <c r="BV138" s="118"/>
      <c r="BW138" s="113"/>
      <c r="BX138" s="118"/>
    </row>
    <row r="139" spans="7:77" ht="20.149999999999999" customHeight="1" x14ac:dyDescent="0.25">
      <c r="H139" s="227">
        <v>0</v>
      </c>
      <c r="I139" s="117"/>
      <c r="J139" s="116"/>
      <c r="K139" s="117"/>
      <c r="L139" s="116"/>
      <c r="M139" s="117"/>
      <c r="N139" s="116"/>
      <c r="O139" s="117"/>
      <c r="P139" s="116"/>
      <c r="Q139" s="117"/>
      <c r="R139" s="116"/>
      <c r="S139" s="117"/>
      <c r="T139" s="116"/>
      <c r="U139" s="117"/>
      <c r="V139" s="116"/>
      <c r="W139" s="117"/>
      <c r="X139" s="116"/>
      <c r="Y139" s="117"/>
      <c r="Z139" s="116"/>
      <c r="AA139" s="117"/>
      <c r="AB139" s="116"/>
      <c r="AC139" s="117"/>
      <c r="AD139" s="116"/>
      <c r="AE139" s="117"/>
      <c r="AF139" s="116"/>
      <c r="AG139" s="117"/>
      <c r="AH139" s="116"/>
      <c r="AI139" s="117"/>
      <c r="AJ139" s="116"/>
      <c r="AK139" s="117"/>
      <c r="AL139" s="116"/>
      <c r="AM139" s="117"/>
      <c r="AN139" s="116"/>
      <c r="AO139" s="117"/>
      <c r="AP139" s="116"/>
      <c r="AQ139" s="117"/>
      <c r="AR139" s="116"/>
      <c r="AS139" s="117"/>
      <c r="AT139" s="116"/>
      <c r="AU139" s="117"/>
      <c r="AV139" s="116"/>
      <c r="AW139" s="117"/>
      <c r="AX139" s="116"/>
      <c r="AY139" s="117"/>
      <c r="AZ139" s="116"/>
      <c r="BA139" s="117"/>
      <c r="BB139" s="116"/>
      <c r="BC139" s="117"/>
      <c r="BD139" s="116"/>
      <c r="BE139" s="117"/>
      <c r="BF139" s="116"/>
      <c r="BG139" s="117"/>
      <c r="BH139" s="116"/>
      <c r="BI139" s="117"/>
      <c r="BJ139" s="116"/>
      <c r="BK139" s="117"/>
      <c r="BL139" s="116"/>
      <c r="BM139" s="117"/>
      <c r="BN139" s="116"/>
      <c r="BO139" s="117"/>
      <c r="BP139" s="116"/>
      <c r="BQ139" s="117"/>
      <c r="BR139" s="116"/>
      <c r="BS139" s="117"/>
      <c r="BT139" s="116"/>
      <c r="BU139" s="117"/>
      <c r="BV139" s="116"/>
      <c r="BW139" s="117"/>
      <c r="BX139" s="116"/>
      <c r="BY139" s="227">
        <v>0</v>
      </c>
    </row>
    <row r="140" spans="7:77" s="227" customFormat="1" ht="10" x14ac:dyDescent="0.2">
      <c r="I140" s="227">
        <f>K140-1</f>
        <v>1967</v>
      </c>
      <c r="K140" s="227">
        <f>M140-1</f>
        <v>1968</v>
      </c>
      <c r="M140" s="227">
        <f>O140-1</f>
        <v>1969</v>
      </c>
      <c r="O140" s="227">
        <f>Q140-1</f>
        <v>1970</v>
      </c>
      <c r="Q140" s="227">
        <f>S140-1</f>
        <v>1971</v>
      </c>
      <c r="S140" s="227">
        <f>U140-1</f>
        <v>1972</v>
      </c>
      <c r="U140" s="227">
        <f>W140-1</f>
        <v>1973</v>
      </c>
      <c r="W140" s="227">
        <f>Y140-1</f>
        <v>1974</v>
      </c>
      <c r="Y140" s="227">
        <f>AA140-1</f>
        <v>1975</v>
      </c>
      <c r="AA140" s="227">
        <f>AC140-1</f>
        <v>1976</v>
      </c>
      <c r="AC140" s="227">
        <f>AE140-1</f>
        <v>1977</v>
      </c>
      <c r="AE140" s="227">
        <f>AG140-1</f>
        <v>1978</v>
      </c>
      <c r="AG140" s="227">
        <f>AI140-1</f>
        <v>1979</v>
      </c>
      <c r="AI140" s="227">
        <f>AK140-1</f>
        <v>1980</v>
      </c>
      <c r="AK140" s="227">
        <f>AM140-1</f>
        <v>1981</v>
      </c>
      <c r="AM140" s="227">
        <f>AO140-1</f>
        <v>1982</v>
      </c>
      <c r="AO140" s="227">
        <f>AQ140-1</f>
        <v>1983</v>
      </c>
      <c r="AQ140" s="227">
        <f>AS140-1</f>
        <v>1984</v>
      </c>
      <c r="AS140" s="227">
        <f>AU140-1</f>
        <v>1985</v>
      </c>
      <c r="AU140" s="227">
        <f>AW140-1</f>
        <v>1986</v>
      </c>
      <c r="AW140" s="227">
        <f>AY140-1</f>
        <v>1987</v>
      </c>
      <c r="AY140" s="227">
        <f>BA140-1</f>
        <v>1988</v>
      </c>
      <c r="BA140" s="227">
        <f>BC140-1</f>
        <v>1989</v>
      </c>
      <c r="BC140" s="227">
        <f>BE140-1</f>
        <v>1990</v>
      </c>
      <c r="BE140" s="227">
        <f>BG140-1</f>
        <v>1991</v>
      </c>
      <c r="BG140" s="227">
        <f>BI140-1</f>
        <v>1992</v>
      </c>
      <c r="BI140" s="227">
        <f>BK140-1</f>
        <v>1993</v>
      </c>
      <c r="BK140" s="227">
        <f>BM140-1</f>
        <v>1994</v>
      </c>
      <c r="BM140" s="227">
        <f>BO140-1</f>
        <v>1995</v>
      </c>
      <c r="BO140" s="227">
        <f>BQ140-1</f>
        <v>1996</v>
      </c>
      <c r="BQ140" s="227">
        <f>BS140-1</f>
        <v>1997</v>
      </c>
      <c r="BS140" s="227">
        <f>BU140-1</f>
        <v>1998</v>
      </c>
      <c r="BU140" s="227">
        <f>BW140-1</f>
        <v>1999</v>
      </c>
      <c r="BW140" s="227">
        <v>2000</v>
      </c>
    </row>
  </sheetData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Exercice 2.1</vt:lpstr>
      <vt:lpstr>Matières</vt:lpstr>
      <vt:lpstr>t73(2000)</vt:lpstr>
      <vt:lpstr>t73 (2001)</vt:lpstr>
      <vt:lpstr>t6 (2000)</vt:lpstr>
      <vt:lpstr>t6 (2001)</vt:lpstr>
      <vt:lpstr>PopMoyenne 2000</vt:lpstr>
      <vt:lpstr>Divorces (2000-01)</vt:lpstr>
      <vt:lpstr>Lexis1</vt:lpstr>
      <vt:lpstr>Lexis2</vt:lpstr>
      <vt:lpstr>ex2.2</vt:lpstr>
      <vt:lpstr>ex2.3</vt:lpstr>
      <vt:lpstr>ex2.4</vt:lpstr>
      <vt:lpstr>ex2.5(t1c)</vt:lpstr>
      <vt:lpstr>ex2.5(t2c)</vt:lpstr>
      <vt:lpstr>'t6 (2000)'!Zone_d_impression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2005-10-03T16:53:35Z</dcterms:created>
  <dcterms:modified xsi:type="dcterms:W3CDTF">2021-10-18T20:07:51Z</dcterms:modified>
</cp:coreProperties>
</file>