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https://d.docs.live.net/b951a7935d7767d0/2-Recherche/Livres/ComprendreEtatsFinanciers-V3/Version_MAJ/CasPratiques/"/>
    </mc:Choice>
  </mc:AlternateContent>
  <xr:revisionPtr revIDLastSave="220" documentId="8_{1D95FCE5-B180-EB41-AD63-2CC5A36A3144}" xr6:coauthVersionLast="47" xr6:coauthVersionMax="47" xr10:uidLastSave="{3418F436-44F6-0044-BA90-7852354B947B}"/>
  <bookViews>
    <workbookView xWindow="19200" yWindow="500" windowWidth="19200" windowHeight="19960" activeTab="4" xr2:uid="{2E15378B-DE36-4240-B1D4-42C719F9E983}"/>
  </bookViews>
  <sheets>
    <sheet name="1-Acquisition" sheetId="2" r:id="rId1"/>
    <sheet name="2-Acquisition (suite)" sheetId="6" r:id="rId2"/>
    <sheet name="3-R&amp;D" sheetId="7" r:id="rId3"/>
    <sheet name="4-Réévaluation" sheetId="8" r:id="rId4"/>
    <sheet name="5-Ecart acquisition"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9" l="1"/>
  <c r="B16" i="9"/>
  <c r="B27" i="6"/>
  <c r="B26" i="6"/>
  <c r="B25" i="6"/>
  <c r="B24" i="6"/>
  <c r="C21" i="6"/>
  <c r="E10" i="6"/>
  <c r="F10" i="6"/>
  <c r="C10" i="6"/>
  <c r="B11" i="6"/>
  <c r="C11" i="6" s="1"/>
  <c r="E11" i="6" s="1"/>
  <c r="B10" i="6"/>
  <c r="F9" i="6"/>
  <c r="E9" i="6"/>
  <c r="C9" i="6"/>
  <c r="C13" i="2"/>
  <c r="B13" i="2"/>
  <c r="B12" i="2"/>
  <c r="F11" i="6" l="1"/>
  <c r="B12" i="6" s="1"/>
  <c r="C12" i="6" l="1"/>
  <c r="E12" i="6" s="1"/>
  <c r="F12" i="6"/>
  <c r="B13" i="6" s="1"/>
  <c r="C13" i="6" l="1"/>
  <c r="E13" i="6" s="1"/>
  <c r="F13" i="6"/>
  <c r="B14" i="6" s="1"/>
  <c r="F14" i="6" l="1"/>
  <c r="B15" i="6" s="1"/>
  <c r="C14" i="6"/>
  <c r="E14" i="6" s="1"/>
  <c r="F15" i="6" l="1"/>
  <c r="B16" i="6" s="1"/>
  <c r="C15" i="6"/>
  <c r="E15" i="6" s="1"/>
  <c r="F16" i="6" l="1"/>
  <c r="B17" i="6" s="1"/>
  <c r="C16" i="6"/>
  <c r="E16" i="6" s="1"/>
  <c r="C17" i="6" l="1"/>
  <c r="E17" i="6" s="1"/>
  <c r="F17" i="6"/>
  <c r="B18" i="6" s="1"/>
  <c r="F18" i="6" l="1"/>
  <c r="C18" i="6"/>
  <c r="E18" i="6" s="1"/>
</calcChain>
</file>

<file path=xl/sharedStrings.xml><?xml version="1.0" encoding="utf-8"?>
<sst xmlns="http://schemas.openxmlformats.org/spreadsheetml/2006/main" count="108" uniqueCount="96">
  <si>
    <t>Amortissement</t>
  </si>
  <si>
    <t>euros</t>
  </si>
  <si>
    <t>Total</t>
  </si>
  <si>
    <t>Goodwill</t>
  </si>
  <si>
    <t>Les dépenses intègrées au prix d'achat de l'actif sont celles strictement requises par son démarrage.</t>
  </si>
  <si>
    <t>Requises</t>
  </si>
  <si>
    <t>Non requises</t>
  </si>
  <si>
    <t>Investissement</t>
  </si>
  <si>
    <t>Études préalables</t>
  </si>
  <si>
    <t>Taxes et droits</t>
  </si>
  <si>
    <t>Conseils juridiques</t>
  </si>
  <si>
    <t>Audit environnemental</t>
  </si>
  <si>
    <t>Visite inspection</t>
  </si>
  <si>
    <t>Formation</t>
  </si>
  <si>
    <t>Cérémonie</t>
  </si>
  <si>
    <t>Démantèlement</t>
  </si>
  <si>
    <t>Postes</t>
  </si>
  <si>
    <t>Le site va être enregistré pour 13 198 498€. Le coût de démantèlement sera toutefois présenté sur une ligne à part.</t>
  </si>
  <si>
    <t>Le coût de financement doit être intégré au coût de l'immobilisation que si</t>
  </si>
  <si>
    <t>- les travaux ont débuté</t>
  </si>
  <si>
    <t>- le financement a été mis en place</t>
  </si>
  <si>
    <t>- des dépenses ont été engagées</t>
  </si>
  <si>
    <t>1/03/N-1</t>
  </si>
  <si>
    <t>1/03/N</t>
  </si>
  <si>
    <t>1/03/N+1</t>
  </si>
  <si>
    <t>1/03/N+2</t>
  </si>
  <si>
    <t>1/03/N+3</t>
  </si>
  <si>
    <t>1/03/N+4</t>
  </si>
  <si>
    <t>1/03/N+5</t>
  </si>
  <si>
    <t>1/03/N+6</t>
  </si>
  <si>
    <t>1/03/N+7</t>
  </si>
  <si>
    <t>1/03/N+8</t>
  </si>
  <si>
    <t>Intérêts</t>
  </si>
  <si>
    <t>Annuité</t>
  </si>
  <si>
    <t>CRD fin</t>
  </si>
  <si>
    <t>CRD début</t>
  </si>
  <si>
    <t>Pour déterminer les intérêts payés, il faut construire le tableau d'amortissement (CRD = Capital restant dû)</t>
  </si>
  <si>
    <t>Les intérêts sont à intégrer à partir du début des travaux. Ceux-ci ont été entamés le 1er avril N-2. Sur l'année N-2/N-1, il faut donc</t>
  </si>
  <si>
    <t>retenir 11/12e des intérêts soit</t>
  </si>
  <si>
    <t>Les intérêts sont à retenir jusqu'à la fin des travaux, soit le 15 mars N. Les intérêts à intégrer sont donc :</t>
  </si>
  <si>
    <t>Mars N-2 à mars N-1</t>
  </si>
  <si>
    <t>Mars N-1 à mars N</t>
  </si>
  <si>
    <t>1er au 15 mars N</t>
  </si>
  <si>
    <t>euros à intégrer au coût d'acquisition.</t>
  </si>
  <si>
    <t>Le projet de nouveau dispositif de fixation répond aux critères imposant de l'inscrire à l'actif :</t>
  </si>
  <si>
    <t>- avantages présentant un degré élevé de certitude</t>
  </si>
  <si>
    <t>- disponibilité des ressources pour mener le projet à son terme</t>
  </si>
  <si>
    <t>- intention d'en tirer des avantages économiques</t>
  </si>
  <si>
    <t>- capacité à en chiffrer le coût</t>
  </si>
  <si>
    <t>La mention de l'évaluation des dépenses montre que l'entreprise est capable d'évaluer le coût du projet</t>
  </si>
  <si>
    <t>Les ingénieurs sont confiants sur la capacité à déboucher sur une solution industrielle dans un horizon temporel court (l'année)</t>
  </si>
  <si>
    <t>- capacité à et intention de mener le projet à son terme</t>
  </si>
  <si>
    <t>Les directions commerciale et financière travaille sur les modalités de la commercialisation et le business plan.</t>
  </si>
  <si>
    <t>L'horizon temporel court pour l'achever et l'élaboration de plans commerciaux montrent que l'entreprise est confiante sur sa capacité à l'achever.</t>
  </si>
  <si>
    <t>Les avantages économiques sont d'ores et déjà identifiés par unité vendue.</t>
  </si>
  <si>
    <t>Les ingénieurs n'ont pas la certitude d'aboutir à une solution industriellement viable. Les avantages dépendent de la position concurrentielle à ce moment.</t>
  </si>
  <si>
    <t>Les difficultés techniques et industrielles restent nombreuses.</t>
  </si>
  <si>
    <t>Les moyens engagésson déjà importants et la disponibilité des ressources requises n'est pas certaine compte-tenu de l'horizon temporel imprécis.</t>
  </si>
  <si>
    <t>Les avantages économiques semblent dépendrent de la date d'arrivée sur le marché.</t>
  </si>
  <si>
    <t>Les coûts du projet sont suivis avec précision, l'entreprise étant capable d'évaluer les dépenses déjà engagées.</t>
  </si>
  <si>
    <t>Le projet de batterie SSD ne répond pas aux critères imposant de l'inscrire à l'actif et les dépenses doivent être maintenues en charges.</t>
  </si>
  <si>
    <t>Les actifs évalués à la juste valeur sont présentés dans le tableau 1.10</t>
  </si>
  <si>
    <t>Rapport annuel LVMH 2023</t>
  </si>
  <si>
    <t>Source :</t>
  </si>
  <si>
    <t>Seuls les terres à vigne et les vendanges sont évalués à la juste valeur. Les terres à vigne sur option (immobilisations corporelles IAS 16, les vendanges de manière obligatoire (produits agricoles IAS 40).</t>
  </si>
  <si>
    <t>Le détail n'apparaît pas en lecture directe au bilan. En revanche, on a l'information dans les notes annexes concernant les terrs à vigne (note 6) :</t>
  </si>
  <si>
    <t>La valeur des terres à vignes est de 3 084 millions en valeur brute, 2 948 millions en valeur nette, soit 10,8% de la valeur de l'actif corporel.</t>
  </si>
  <si>
    <t>La valeur des stocks de vendanges n'est pas donnée, en revanche on a la valeur des stocks de vins en cours de vieillissement, 6 582 millions soit 28,7% des stocks.</t>
  </si>
  <si>
    <t>La variation de valeur enregistré sur cet actif est de 53 millions.</t>
  </si>
  <si>
    <t>La variation de valeur enregistré sur cet actif est de 54 millions.</t>
  </si>
  <si>
    <t>Pour les vendanges, la variation de valeur ne se retrouve que dans les notes aux états financiers. Elle pourrait figurer au compte de résultat mais est probablement jugée peu significative.</t>
  </si>
  <si>
    <t>La variation de valeur des terres à vignes figure dans les autres éléments de résultat global, probablement en raison aussi de la spécificité du traitement et de l'importance de l'actif concerné.</t>
  </si>
  <si>
    <t>Si la valeur des postes d'actifs concernés est réel, l'impact de la variation de cette valeur sur la performance de LVMH paraît marginal (107 millions au total pour un résultat net de 15 192 millions, soit 0,7%).</t>
  </si>
  <si>
    <t>Le calcul du goodwill se déroule ainsi :</t>
  </si>
  <si>
    <t>Contrepartie payée</t>
  </si>
  <si>
    <t>Millions d'euros</t>
  </si>
  <si>
    <t>Poste</t>
  </si>
  <si>
    <t>Marques</t>
  </si>
  <si>
    <t>Relations franchisés</t>
  </si>
  <si>
    <t>Droits au bail</t>
  </si>
  <si>
    <t>Autres incorporels</t>
  </si>
  <si>
    <t>Actifs immobiliers</t>
  </si>
  <si>
    <t>Autres corporels</t>
  </si>
  <si>
    <t>Actifs financiers</t>
  </si>
  <si>
    <t>Actis en cours de cession</t>
  </si>
  <si>
    <t>BFR</t>
  </si>
  <si>
    <t>Dette financière nette</t>
  </si>
  <si>
    <t>Pensions et passifs sociaux</t>
  </si>
  <si>
    <t>Autres passifs</t>
  </si>
  <si>
    <t>Total actif net réévalué</t>
  </si>
  <si>
    <t xml:space="preserve">Le goodwill est donc de 1,3 milliards d'euros, supérieur à l'actif net repris. </t>
  </si>
  <si>
    <t>L'actif net réévalué étant négatif, la Fnac a acheté le goodwill en prenant le contrôle de Darty, donc a payé les perspectives du regroupement.</t>
  </si>
  <si>
    <t xml:space="preserve">Les conditions du rachat (bataille boursière) expliquent probablement l'importance du prix. </t>
  </si>
  <si>
    <t>Les attentes du rapprochement concernent les synergies, en particulier logistiques, et le développement commercial croisé.</t>
  </si>
  <si>
    <t>Source : Communiqué FNAC DARTY u 28 février 2017</t>
  </si>
  <si>
    <t>Dans un communiqué de février 20217, FNAC DARTY explicite et chiffre ses attentes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</si>
</sst>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_);[Red]\(#,##0.00\ &quot;€&quot;\)"/>
    <numFmt numFmtId="43" formatCode="_ * #,##0.00_)_ ;_ * \(#,##0.00\)_ ;_ * &quot;-&quot;??_)_ ;_ @_ "/>
    <numFmt numFmtId="164" formatCode="0.0%"/>
  </numFmts>
  <fonts count="4" x14ac:knownFonts="1">
    <font>
      <sz val="12"/>
      <color theme="1"/>
      <name val="Aptos Narrow"/>
      <family val="2"/>
      <scheme val="minor"/>
    </font>
    <font>
      <sz val="12"/>
      <color theme="1"/>
      <name val="Aptos Narrow"/>
      <family val="2"/>
      <scheme val="minor"/>
    </font>
    <font>
      <sz val="8"/>
      <name val="Aptos Narrow"/>
      <family val="2"/>
      <scheme val="minor"/>
    </font>
    <font>
      <b/>
      <sz val="12"/>
      <color theme="1"/>
      <name val="Aptos Narrow"/>
      <scheme val="minor"/>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
    <xf numFmtId="0" fontId="0" fillId="0" borderId="0" xfId="0"/>
    <xf numFmtId="43" fontId="0" fillId="0" borderId="0" xfId="1" applyFont="1"/>
    <xf numFmtId="8" fontId="0" fillId="0" borderId="0" xfId="1" applyNumberFormat="1" applyFont="1"/>
    <xf numFmtId="9" fontId="0" fillId="0" borderId="0" xfId="1" applyNumberFormat="1" applyFont="1"/>
    <xf numFmtId="164" fontId="0" fillId="0" borderId="0" xfId="2" applyNumberFormat="1" applyFont="1"/>
    <xf numFmtId="1" fontId="0" fillId="0" borderId="0" xfId="1" applyNumberFormat="1" applyFont="1"/>
    <xf numFmtId="0" fontId="3" fillId="0" borderId="0" xfId="0" applyFont="1"/>
    <xf numFmtId="43" fontId="3" fillId="0" borderId="0" xfId="1" applyFont="1"/>
    <xf numFmtId="43" fontId="0" fillId="0" borderId="0" xfId="1" quotePrefix="1" applyFont="1"/>
    <xf numFmtId="43" fontId="3" fillId="0" borderId="0" xfId="1" quotePrefix="1" applyFont="1"/>
  </cellXfs>
  <cellStyles count="3">
    <cellStyle name="Milliers" xfId="1" builtinId="3"/>
    <cellStyle name="Normal" xfId="0" builtinId="0"/>
    <cellStyle name="Pourcentage" xfId="2" builtinId="5"/>
  </cellStyles>
  <dxfs count="9">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2</xdr:row>
      <xdr:rowOff>0</xdr:rowOff>
    </xdr:from>
    <xdr:to>
      <xdr:col>10</xdr:col>
      <xdr:colOff>355600</xdr:colOff>
      <xdr:row>20</xdr:row>
      <xdr:rowOff>188770</xdr:rowOff>
    </xdr:to>
    <xdr:pic>
      <xdr:nvPicPr>
        <xdr:cNvPr id="2" name="Image 1">
          <a:extLst>
            <a:ext uri="{FF2B5EF4-FFF2-40B4-BE49-F238E27FC236}">
              <a16:creationId xmlns:a16="http://schemas.microsoft.com/office/drawing/2014/main" id="{F8E1AC61-D04A-39D7-4C29-0EAA1CADE13B}"/>
            </a:ext>
          </a:extLst>
        </xdr:cNvPr>
        <xdr:cNvPicPr>
          <a:picLocks noChangeAspect="1"/>
        </xdr:cNvPicPr>
      </xdr:nvPicPr>
      <xdr:blipFill>
        <a:blip xmlns:r="http://schemas.openxmlformats.org/officeDocument/2006/relationships" r:embed="rId1"/>
        <a:stretch>
          <a:fillRect/>
        </a:stretch>
      </xdr:blipFill>
      <xdr:spPr>
        <a:xfrm>
          <a:off x="838200" y="406400"/>
          <a:ext cx="7772400" cy="3846370"/>
        </a:xfrm>
        <a:prstGeom prst="rect">
          <a:avLst/>
        </a:prstGeom>
      </xdr:spPr>
    </xdr:pic>
    <xdr:clientData/>
  </xdr:twoCellAnchor>
  <xdr:twoCellAnchor editAs="oneCell">
    <xdr:from>
      <xdr:col>1</xdr:col>
      <xdr:colOff>0</xdr:colOff>
      <xdr:row>29</xdr:row>
      <xdr:rowOff>0</xdr:rowOff>
    </xdr:from>
    <xdr:to>
      <xdr:col>10</xdr:col>
      <xdr:colOff>342900</xdr:colOff>
      <xdr:row>57</xdr:row>
      <xdr:rowOff>120072</xdr:rowOff>
    </xdr:to>
    <xdr:pic>
      <xdr:nvPicPr>
        <xdr:cNvPr id="3" name="Image 2">
          <a:extLst>
            <a:ext uri="{FF2B5EF4-FFF2-40B4-BE49-F238E27FC236}">
              <a16:creationId xmlns:a16="http://schemas.microsoft.com/office/drawing/2014/main" id="{5FB1E1EA-845C-CB76-9E3E-BB34CB400E1E}"/>
            </a:ext>
          </a:extLst>
        </xdr:cNvPr>
        <xdr:cNvPicPr>
          <a:picLocks noChangeAspect="1"/>
        </xdr:cNvPicPr>
      </xdr:nvPicPr>
      <xdr:blipFill>
        <a:blip xmlns:r="http://schemas.openxmlformats.org/officeDocument/2006/relationships" r:embed="rId2"/>
        <a:stretch>
          <a:fillRect/>
        </a:stretch>
      </xdr:blipFill>
      <xdr:spPr>
        <a:xfrm>
          <a:off x="825500" y="5689600"/>
          <a:ext cx="7772400" cy="5809672"/>
        </a:xfrm>
        <a:prstGeom prst="rect">
          <a:avLst/>
        </a:prstGeom>
      </xdr:spPr>
    </xdr:pic>
    <xdr:clientData/>
  </xdr:twoCellAnchor>
  <xdr:twoCellAnchor editAs="oneCell">
    <xdr:from>
      <xdr:col>1</xdr:col>
      <xdr:colOff>12700</xdr:colOff>
      <xdr:row>65</xdr:row>
      <xdr:rowOff>0</xdr:rowOff>
    </xdr:from>
    <xdr:to>
      <xdr:col>10</xdr:col>
      <xdr:colOff>355600</xdr:colOff>
      <xdr:row>90</xdr:row>
      <xdr:rowOff>67659</xdr:rowOff>
    </xdr:to>
    <xdr:pic>
      <xdr:nvPicPr>
        <xdr:cNvPr id="4" name="Image 3">
          <a:extLst>
            <a:ext uri="{FF2B5EF4-FFF2-40B4-BE49-F238E27FC236}">
              <a16:creationId xmlns:a16="http://schemas.microsoft.com/office/drawing/2014/main" id="{3AFFFBD3-91EC-8183-4BAE-F7C96B76325D}"/>
            </a:ext>
          </a:extLst>
        </xdr:cNvPr>
        <xdr:cNvPicPr>
          <a:picLocks noChangeAspect="1"/>
        </xdr:cNvPicPr>
      </xdr:nvPicPr>
      <xdr:blipFill>
        <a:blip xmlns:r="http://schemas.openxmlformats.org/officeDocument/2006/relationships" r:embed="rId3"/>
        <a:stretch>
          <a:fillRect/>
        </a:stretch>
      </xdr:blipFill>
      <xdr:spPr>
        <a:xfrm>
          <a:off x="838200" y="12598400"/>
          <a:ext cx="7772400" cy="5147659"/>
        </a:xfrm>
        <a:prstGeom prst="rect">
          <a:avLst/>
        </a:prstGeom>
      </xdr:spPr>
    </xdr:pic>
    <xdr:clientData/>
  </xdr:twoCellAnchor>
  <xdr:twoCellAnchor editAs="oneCell">
    <xdr:from>
      <xdr:col>0</xdr:col>
      <xdr:colOff>812800</xdr:colOff>
      <xdr:row>98</xdr:row>
      <xdr:rowOff>190500</xdr:rowOff>
    </xdr:from>
    <xdr:to>
      <xdr:col>10</xdr:col>
      <xdr:colOff>330200</xdr:colOff>
      <xdr:row>132</xdr:row>
      <xdr:rowOff>81135</xdr:rowOff>
    </xdr:to>
    <xdr:pic>
      <xdr:nvPicPr>
        <xdr:cNvPr id="5" name="Image 4">
          <a:extLst>
            <a:ext uri="{FF2B5EF4-FFF2-40B4-BE49-F238E27FC236}">
              <a16:creationId xmlns:a16="http://schemas.microsoft.com/office/drawing/2014/main" id="{889F059A-1920-8A29-DD18-BEEFEB6F154F}"/>
            </a:ext>
          </a:extLst>
        </xdr:cNvPr>
        <xdr:cNvPicPr>
          <a:picLocks noChangeAspect="1"/>
        </xdr:cNvPicPr>
      </xdr:nvPicPr>
      <xdr:blipFill>
        <a:blip xmlns:r="http://schemas.openxmlformats.org/officeDocument/2006/relationships" r:embed="rId4"/>
        <a:stretch>
          <a:fillRect/>
        </a:stretch>
      </xdr:blipFill>
      <xdr:spPr>
        <a:xfrm>
          <a:off x="812800" y="20104100"/>
          <a:ext cx="7772400" cy="67994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1917700</xdr:colOff>
      <xdr:row>25</xdr:row>
      <xdr:rowOff>12700</xdr:rowOff>
    </xdr:from>
    <xdr:to>
      <xdr:col>9</xdr:col>
      <xdr:colOff>698500</xdr:colOff>
      <xdr:row>50</xdr:row>
      <xdr:rowOff>170377</xdr:rowOff>
    </xdr:to>
    <xdr:pic>
      <xdr:nvPicPr>
        <xdr:cNvPr id="2" name="Image 1">
          <a:extLst>
            <a:ext uri="{FF2B5EF4-FFF2-40B4-BE49-F238E27FC236}">
              <a16:creationId xmlns:a16="http://schemas.microsoft.com/office/drawing/2014/main" id="{70FCD26F-F6E7-F10F-FF0E-B47877178E31}"/>
            </a:ext>
          </a:extLst>
        </xdr:cNvPr>
        <xdr:cNvPicPr>
          <a:picLocks noChangeAspect="1"/>
        </xdr:cNvPicPr>
      </xdr:nvPicPr>
      <xdr:blipFill>
        <a:blip xmlns:r="http://schemas.openxmlformats.org/officeDocument/2006/relationships" r:embed="rId1"/>
        <a:stretch>
          <a:fillRect/>
        </a:stretch>
      </xdr:blipFill>
      <xdr:spPr>
        <a:xfrm>
          <a:off x="1917700" y="5092700"/>
          <a:ext cx="7772400" cy="523767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12B4EA-C2F5-2A4A-9098-EE16EA482B91}" name="Tableau1" displayName="Tableau1" ref="A3:C12" totalsRowShown="0" headerRowDxfId="4" dataDxfId="5" headerRowCellStyle="Milliers" dataCellStyle="Milliers">
  <autoFilter ref="A3:C12" xr:uid="{2C12B4EA-C2F5-2A4A-9098-EE16EA482B91}"/>
  <tableColumns count="3">
    <tableColumn id="1" xr3:uid="{9E4AA827-702F-304E-90ED-F1FFF7D16BD4}" name="Postes" dataDxfId="8" dataCellStyle="Milliers"/>
    <tableColumn id="2" xr3:uid="{A4D10EBE-212A-A441-A859-365120CD410C}" name="Requises" dataDxfId="7" dataCellStyle="Milliers"/>
    <tableColumn id="3" xr3:uid="{9019AE5F-0D91-F046-A228-DD6F3E44F97B}" name="Non requises" dataDxfId="6" dataCellStyle="Milliers"/>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76A09FB-078B-064C-8B13-A73F04513EDA}" name="Tableau3" displayName="Tableau3" ref="A3:B18" totalsRowShown="0" headerRowDxfId="0" dataDxfId="1" headerRowCellStyle="Milliers" dataCellStyle="Milliers">
  <autoFilter ref="A3:B18" xr:uid="{F76A09FB-078B-064C-8B13-A73F04513EDA}"/>
  <tableColumns count="2">
    <tableColumn id="1" xr3:uid="{1F6A5ACD-E488-B944-99EE-DD9427C31EEE}" name="Poste" dataDxfId="3" dataCellStyle="Milliers"/>
    <tableColumn id="2" xr3:uid="{C12BEDB1-EE1C-1746-9EE7-BD6DA5A2BF78}" name="Millions d'euros" dataDxfId="2" dataCellStyle="Milliers"/>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20313-E866-DD47-B05F-F13540724950}">
  <dimension ref="A1:G25"/>
  <sheetViews>
    <sheetView workbookViewId="0">
      <selection activeCell="A17" sqref="A17"/>
    </sheetView>
  </sheetViews>
  <sheetFormatPr baseColWidth="10" defaultRowHeight="16" x14ac:dyDescent="0.2"/>
  <cols>
    <col min="1" max="1" width="21.5" style="1" customWidth="1"/>
    <col min="2" max="2" width="14" style="1" customWidth="1"/>
    <col min="3" max="3" width="14.6640625" style="1" customWidth="1"/>
    <col min="4" max="4" width="12.6640625" style="1" bestFit="1" customWidth="1"/>
    <col min="5" max="5" width="12.83203125" style="1" bestFit="1" customWidth="1"/>
    <col min="6" max="7" width="12.6640625" style="1" bestFit="1" customWidth="1"/>
    <col min="8" max="16384" width="10.83203125" style="1"/>
  </cols>
  <sheetData>
    <row r="1" spans="1:5" x14ac:dyDescent="0.2">
      <c r="A1" s="1" t="s">
        <v>4</v>
      </c>
    </row>
    <row r="3" spans="1:5" x14ac:dyDescent="0.2">
      <c r="A3" s="1" t="s">
        <v>16</v>
      </c>
      <c r="B3" s="1" t="s">
        <v>5</v>
      </c>
      <c r="C3" s="1" t="s">
        <v>6</v>
      </c>
    </row>
    <row r="4" spans="1:5" x14ac:dyDescent="0.2">
      <c r="A4" s="1" t="s">
        <v>7</v>
      </c>
      <c r="B4" s="1">
        <v>10000000</v>
      </c>
    </row>
    <row r="5" spans="1:5" x14ac:dyDescent="0.2">
      <c r="A5" s="1" t="s">
        <v>8</v>
      </c>
      <c r="B5" s="1">
        <v>500000</v>
      </c>
    </row>
    <row r="6" spans="1:5" x14ac:dyDescent="0.2">
      <c r="A6" s="1" t="s">
        <v>9</v>
      </c>
      <c r="B6" s="1">
        <v>1500000</v>
      </c>
    </row>
    <row r="7" spans="1:5" x14ac:dyDescent="0.2">
      <c r="A7" s="1" t="s">
        <v>10</v>
      </c>
      <c r="B7" s="1">
        <v>750000</v>
      </c>
    </row>
    <row r="8" spans="1:5" x14ac:dyDescent="0.2">
      <c r="A8" s="1" t="s">
        <v>11</v>
      </c>
      <c r="C8" s="1">
        <v>140000</v>
      </c>
    </row>
    <row r="9" spans="1:5" x14ac:dyDescent="0.2">
      <c r="A9" s="1" t="s">
        <v>12</v>
      </c>
      <c r="B9" s="1">
        <v>80000</v>
      </c>
    </row>
    <row r="10" spans="1:5" x14ac:dyDescent="0.2">
      <c r="A10" s="1" t="s">
        <v>13</v>
      </c>
      <c r="C10" s="1">
        <v>450000</v>
      </c>
    </row>
    <row r="11" spans="1:5" x14ac:dyDescent="0.2">
      <c r="A11" s="1" t="s">
        <v>14</v>
      </c>
      <c r="C11" s="1">
        <v>650000</v>
      </c>
      <c r="E11" s="2"/>
    </row>
    <row r="12" spans="1:5" x14ac:dyDescent="0.2">
      <c r="A12" s="1" t="s">
        <v>15</v>
      </c>
      <c r="B12" s="1">
        <f>2000000/(1+7%)^25</f>
        <v>368498.35504447913</v>
      </c>
    </row>
    <row r="13" spans="1:5" x14ac:dyDescent="0.2">
      <c r="A13" s="7" t="s">
        <v>2</v>
      </c>
      <c r="B13" s="7">
        <f>SUM(B4:B12)</f>
        <v>13198498.355044479</v>
      </c>
      <c r="C13" s="7">
        <f>SUM(C4:C12)</f>
        <v>1240000</v>
      </c>
    </row>
    <row r="15" spans="1:5" x14ac:dyDescent="0.2">
      <c r="A15" s="1" t="s">
        <v>17</v>
      </c>
    </row>
    <row r="22" spans="2:7" x14ac:dyDescent="0.2">
      <c r="B22" s="5"/>
      <c r="C22" s="5"/>
      <c r="D22" s="5"/>
      <c r="E22" s="5"/>
      <c r="F22" s="5"/>
      <c r="G22" s="5"/>
    </row>
    <row r="25" spans="2:7" x14ac:dyDescent="0.2">
      <c r="B25" s="3"/>
      <c r="C25" s="4"/>
      <c r="D25" s="4"/>
      <c r="E25" s="4"/>
      <c r="F25" s="4"/>
      <c r="G25" s="4"/>
    </row>
  </sheetData>
  <phoneticPr fontId="2"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425D1-2D0A-6D49-A766-459F3E30EAB1}">
  <dimension ref="A1:G27"/>
  <sheetViews>
    <sheetView workbookViewId="0">
      <selection activeCell="C28" sqref="C28"/>
    </sheetView>
  </sheetViews>
  <sheetFormatPr baseColWidth="10" defaultRowHeight="16" x14ac:dyDescent="0.2"/>
  <cols>
    <col min="1" max="1" width="21.5" style="1" customWidth="1"/>
    <col min="2" max="2" width="14" style="1" customWidth="1"/>
    <col min="3" max="3" width="14.6640625" style="1" customWidth="1"/>
    <col min="4" max="4" width="12.6640625" style="1" bestFit="1" customWidth="1"/>
    <col min="5" max="5" width="12.83203125" style="1" bestFit="1" customWidth="1"/>
    <col min="6" max="7" width="12.6640625" style="1" bestFit="1" customWidth="1"/>
    <col min="8" max="16384" width="10.83203125" style="1"/>
  </cols>
  <sheetData>
    <row r="1" spans="1:7" x14ac:dyDescent="0.2">
      <c r="A1" s="1" t="s">
        <v>18</v>
      </c>
    </row>
    <row r="2" spans="1:7" x14ac:dyDescent="0.2">
      <c r="B2" s="8" t="s">
        <v>19</v>
      </c>
    </row>
    <row r="3" spans="1:7" x14ac:dyDescent="0.2">
      <c r="B3" s="8" t="s">
        <v>20</v>
      </c>
    </row>
    <row r="4" spans="1:7" x14ac:dyDescent="0.2">
      <c r="B4" s="8" t="s">
        <v>21</v>
      </c>
    </row>
    <row r="6" spans="1:7" x14ac:dyDescent="0.2">
      <c r="A6" s="1" t="s">
        <v>36</v>
      </c>
    </row>
    <row r="8" spans="1:7" x14ac:dyDescent="0.2">
      <c r="B8" s="1" t="s">
        <v>35</v>
      </c>
      <c r="C8" s="1" t="s">
        <v>32</v>
      </c>
      <c r="D8" s="1" t="s">
        <v>0</v>
      </c>
      <c r="E8" s="1" t="s">
        <v>33</v>
      </c>
      <c r="F8" s="1" t="s">
        <v>34</v>
      </c>
    </row>
    <row r="9" spans="1:7" x14ac:dyDescent="0.2">
      <c r="A9" s="1" t="s">
        <v>22</v>
      </c>
      <c r="B9" s="1">
        <v>10000000</v>
      </c>
      <c r="C9" s="1">
        <f>B9*7%</f>
        <v>700000.00000000012</v>
      </c>
      <c r="D9" s="1">
        <v>1000000</v>
      </c>
      <c r="E9" s="1">
        <f>C9+D9</f>
        <v>1700000</v>
      </c>
      <c r="F9" s="1">
        <f>B9-D9</f>
        <v>9000000</v>
      </c>
      <c r="G9" s="5"/>
    </row>
    <row r="10" spans="1:7" x14ac:dyDescent="0.2">
      <c r="A10" s="1" t="s">
        <v>23</v>
      </c>
      <c r="B10" s="1">
        <f>F9</f>
        <v>9000000</v>
      </c>
      <c r="C10" s="1">
        <f t="shared" ref="C10:C18" si="0">B10*7%</f>
        <v>630000.00000000012</v>
      </c>
      <c r="D10" s="1">
        <v>1000000</v>
      </c>
      <c r="E10" s="1">
        <f t="shared" ref="E10:E18" si="1">C10+D10</f>
        <v>1630000</v>
      </c>
      <c r="F10" s="1">
        <f t="shared" ref="F10:F18" si="2">B10-D10</f>
        <v>8000000</v>
      </c>
    </row>
    <row r="11" spans="1:7" x14ac:dyDescent="0.2">
      <c r="A11" s="1" t="s">
        <v>24</v>
      </c>
      <c r="B11" s="1">
        <f t="shared" ref="B11:B18" si="3">F10</f>
        <v>8000000</v>
      </c>
      <c r="C11" s="1">
        <f t="shared" si="0"/>
        <v>560000</v>
      </c>
      <c r="D11" s="1">
        <v>1000000</v>
      </c>
      <c r="E11" s="1">
        <f t="shared" si="1"/>
        <v>1560000</v>
      </c>
      <c r="F11" s="1">
        <f t="shared" si="2"/>
        <v>7000000</v>
      </c>
    </row>
    <row r="12" spans="1:7" x14ac:dyDescent="0.2">
      <c r="A12" s="1" t="s">
        <v>25</v>
      </c>
      <c r="B12" s="1">
        <f t="shared" si="3"/>
        <v>7000000</v>
      </c>
      <c r="C12" s="1">
        <f t="shared" si="0"/>
        <v>490000.00000000006</v>
      </c>
      <c r="D12" s="1">
        <v>1000000</v>
      </c>
      <c r="E12" s="1">
        <f t="shared" si="1"/>
        <v>1490000</v>
      </c>
      <c r="F12" s="1">
        <f t="shared" si="2"/>
        <v>6000000</v>
      </c>
      <c r="G12" s="4"/>
    </row>
    <row r="13" spans="1:7" x14ac:dyDescent="0.2">
      <c r="A13" s="1" t="s">
        <v>26</v>
      </c>
      <c r="B13" s="1">
        <f t="shared" si="3"/>
        <v>6000000</v>
      </c>
      <c r="C13" s="1">
        <f t="shared" si="0"/>
        <v>420000.00000000006</v>
      </c>
      <c r="D13" s="1">
        <v>1000000</v>
      </c>
      <c r="E13" s="1">
        <f t="shared" si="1"/>
        <v>1420000</v>
      </c>
      <c r="F13" s="1">
        <f t="shared" si="2"/>
        <v>5000000</v>
      </c>
    </row>
    <row r="14" spans="1:7" x14ac:dyDescent="0.2">
      <c r="A14" s="1" t="s">
        <v>27</v>
      </c>
      <c r="B14" s="1">
        <f t="shared" si="3"/>
        <v>5000000</v>
      </c>
      <c r="C14" s="1">
        <f t="shared" si="0"/>
        <v>350000.00000000006</v>
      </c>
      <c r="D14" s="1">
        <v>1000000</v>
      </c>
      <c r="E14" s="1">
        <f t="shared" si="1"/>
        <v>1350000</v>
      </c>
      <c r="F14" s="1">
        <f t="shared" si="2"/>
        <v>4000000</v>
      </c>
    </row>
    <row r="15" spans="1:7" x14ac:dyDescent="0.2">
      <c r="A15" s="1" t="s">
        <v>28</v>
      </c>
      <c r="B15" s="1">
        <f t="shared" si="3"/>
        <v>4000000</v>
      </c>
      <c r="C15" s="1">
        <f t="shared" si="0"/>
        <v>280000</v>
      </c>
      <c r="D15" s="1">
        <v>1000000</v>
      </c>
      <c r="E15" s="1">
        <f t="shared" si="1"/>
        <v>1280000</v>
      </c>
      <c r="F15" s="1">
        <f t="shared" si="2"/>
        <v>3000000</v>
      </c>
    </row>
    <row r="16" spans="1:7" x14ac:dyDescent="0.2">
      <c r="A16" s="1" t="s">
        <v>29</v>
      </c>
      <c r="B16" s="1">
        <f t="shared" si="3"/>
        <v>3000000</v>
      </c>
      <c r="C16" s="1">
        <f t="shared" si="0"/>
        <v>210000.00000000003</v>
      </c>
      <c r="D16" s="1">
        <v>1000000</v>
      </c>
      <c r="E16" s="1">
        <f t="shared" si="1"/>
        <v>1210000</v>
      </c>
      <c r="F16" s="1">
        <f t="shared" si="2"/>
        <v>2000000</v>
      </c>
    </row>
    <row r="17" spans="1:6" x14ac:dyDescent="0.2">
      <c r="A17" s="1" t="s">
        <v>30</v>
      </c>
      <c r="B17" s="1">
        <f t="shared" si="3"/>
        <v>2000000</v>
      </c>
      <c r="C17" s="1">
        <f t="shared" si="0"/>
        <v>140000</v>
      </c>
      <c r="D17" s="1">
        <v>1000000</v>
      </c>
      <c r="E17" s="1">
        <f t="shared" si="1"/>
        <v>1140000</v>
      </c>
      <c r="F17" s="1">
        <f t="shared" si="2"/>
        <v>1000000</v>
      </c>
    </row>
    <row r="18" spans="1:6" x14ac:dyDescent="0.2">
      <c r="A18" s="1" t="s">
        <v>31</v>
      </c>
      <c r="B18" s="1">
        <f t="shared" si="3"/>
        <v>1000000</v>
      </c>
      <c r="C18" s="1">
        <f t="shared" si="0"/>
        <v>70000</v>
      </c>
      <c r="D18" s="1">
        <v>1000000</v>
      </c>
      <c r="E18" s="1">
        <f t="shared" si="1"/>
        <v>1070000</v>
      </c>
      <c r="F18" s="1">
        <f t="shared" si="2"/>
        <v>0</v>
      </c>
    </row>
    <row r="20" spans="1:6" x14ac:dyDescent="0.2">
      <c r="A20" s="1" t="s">
        <v>37</v>
      </c>
    </row>
    <row r="21" spans="1:6" x14ac:dyDescent="0.2">
      <c r="A21" s="1" t="s">
        <v>38</v>
      </c>
      <c r="C21" s="1">
        <f>C9*11/12</f>
        <v>641666.66666666674</v>
      </c>
      <c r="D21" s="1" t="s">
        <v>1</v>
      </c>
    </row>
    <row r="22" spans="1:6" x14ac:dyDescent="0.2">
      <c r="A22" s="1" t="s">
        <v>39</v>
      </c>
    </row>
    <row r="24" spans="1:6" x14ac:dyDescent="0.2">
      <c r="A24" s="1" t="s">
        <v>40</v>
      </c>
      <c r="B24" s="1">
        <f>11/12*C9</f>
        <v>641666.66666666674</v>
      </c>
    </row>
    <row r="25" spans="1:6" x14ac:dyDescent="0.2">
      <c r="A25" s="1" t="s">
        <v>41</v>
      </c>
      <c r="B25" s="1">
        <f>C10</f>
        <v>630000.00000000012</v>
      </c>
    </row>
    <row r="26" spans="1:6" x14ac:dyDescent="0.2">
      <c r="A26" s="1" t="s">
        <v>42</v>
      </c>
      <c r="B26" s="1">
        <f>C11*0.5/12</f>
        <v>23333.333333333332</v>
      </c>
    </row>
    <row r="27" spans="1:6" x14ac:dyDescent="0.2">
      <c r="A27" s="1" t="s">
        <v>2</v>
      </c>
      <c r="B27" s="1">
        <f>SUM(B24:B26)</f>
        <v>1295000.0000000002</v>
      </c>
      <c r="C27" s="1" t="s">
        <v>43</v>
      </c>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01BE2-8623-7F4D-B335-4546EE0759FD}">
  <dimension ref="A1:B23"/>
  <sheetViews>
    <sheetView workbookViewId="0">
      <selection activeCell="A14" sqref="A14"/>
    </sheetView>
  </sheetViews>
  <sheetFormatPr baseColWidth="10" defaultRowHeight="16" x14ac:dyDescent="0.2"/>
  <cols>
    <col min="1" max="16384" width="10.83203125" style="1"/>
  </cols>
  <sheetData>
    <row r="1" spans="1:2" x14ac:dyDescent="0.2">
      <c r="A1" s="1" t="s">
        <v>44</v>
      </c>
    </row>
    <row r="2" spans="1:2" x14ac:dyDescent="0.2">
      <c r="B2" s="9" t="s">
        <v>45</v>
      </c>
    </row>
    <row r="3" spans="1:2" x14ac:dyDescent="0.2">
      <c r="B3" s="1" t="s">
        <v>50</v>
      </c>
    </row>
    <row r="4" spans="1:2" x14ac:dyDescent="0.2">
      <c r="B4" s="9" t="s">
        <v>51</v>
      </c>
    </row>
    <row r="5" spans="1:2" x14ac:dyDescent="0.2">
      <c r="B5" s="1" t="s">
        <v>52</v>
      </c>
    </row>
    <row r="6" spans="1:2" x14ac:dyDescent="0.2">
      <c r="B6" s="9" t="s">
        <v>46</v>
      </c>
    </row>
    <row r="7" spans="1:2" x14ac:dyDescent="0.2">
      <c r="B7" s="1" t="s">
        <v>53</v>
      </c>
    </row>
    <row r="8" spans="1:2" x14ac:dyDescent="0.2">
      <c r="B8" s="9" t="s">
        <v>47</v>
      </c>
    </row>
    <row r="9" spans="1:2" x14ac:dyDescent="0.2">
      <c r="B9" s="1" t="s">
        <v>54</v>
      </c>
    </row>
    <row r="10" spans="1:2" x14ac:dyDescent="0.2">
      <c r="B10" s="9" t="s">
        <v>48</v>
      </c>
    </row>
    <row r="11" spans="1:2" x14ac:dyDescent="0.2">
      <c r="B11" s="1" t="s">
        <v>49</v>
      </c>
    </row>
    <row r="13" spans="1:2" x14ac:dyDescent="0.2">
      <c r="A13" s="1" t="s">
        <v>60</v>
      </c>
    </row>
    <row r="14" spans="1:2" x14ac:dyDescent="0.2">
      <c r="B14" s="9" t="s">
        <v>45</v>
      </c>
    </row>
    <row r="15" spans="1:2" x14ac:dyDescent="0.2">
      <c r="B15" s="1" t="s">
        <v>55</v>
      </c>
    </row>
    <row r="16" spans="1:2" x14ac:dyDescent="0.2">
      <c r="B16" s="9" t="s">
        <v>51</v>
      </c>
    </row>
    <row r="17" spans="2:2" x14ac:dyDescent="0.2">
      <c r="B17" s="1" t="s">
        <v>56</v>
      </c>
    </row>
    <row r="18" spans="2:2" x14ac:dyDescent="0.2">
      <c r="B18" s="9" t="s">
        <v>46</v>
      </c>
    </row>
    <row r="19" spans="2:2" x14ac:dyDescent="0.2">
      <c r="B19" s="1" t="s">
        <v>57</v>
      </c>
    </row>
    <row r="20" spans="2:2" x14ac:dyDescent="0.2">
      <c r="B20" s="9" t="s">
        <v>47</v>
      </c>
    </row>
    <row r="21" spans="2:2" x14ac:dyDescent="0.2">
      <c r="B21" s="1" t="s">
        <v>58</v>
      </c>
    </row>
    <row r="22" spans="2:2" x14ac:dyDescent="0.2">
      <c r="B22" s="9" t="s">
        <v>48</v>
      </c>
    </row>
    <row r="23" spans="2:2" x14ac:dyDescent="0.2">
      <c r="B23" s="1"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EA75E-259B-5A4C-8D80-89D56A276192}">
  <dimension ref="A1:B136"/>
  <sheetViews>
    <sheetView topLeftCell="A93" workbookViewId="0">
      <selection activeCell="A137" sqref="A137"/>
    </sheetView>
  </sheetViews>
  <sheetFormatPr baseColWidth="10" defaultRowHeight="16" x14ac:dyDescent="0.2"/>
  <sheetData>
    <row r="1" spans="1:1" x14ac:dyDescent="0.2">
      <c r="A1" t="s">
        <v>61</v>
      </c>
    </row>
    <row r="23" spans="1:2" s="6" customFormat="1" x14ac:dyDescent="0.2">
      <c r="A23" s="6" t="s">
        <v>63</v>
      </c>
      <c r="B23" s="6" t="s">
        <v>62</v>
      </c>
    </row>
    <row r="25" spans="1:2" x14ac:dyDescent="0.2">
      <c r="A25" t="s">
        <v>64</v>
      </c>
    </row>
    <row r="27" spans="1:2" x14ac:dyDescent="0.2">
      <c r="A27" t="s">
        <v>65</v>
      </c>
    </row>
    <row r="28" spans="1:2" x14ac:dyDescent="0.2">
      <c r="A28" t="s">
        <v>66</v>
      </c>
    </row>
    <row r="59" spans="1:2" s="6" customFormat="1" x14ac:dyDescent="0.2">
      <c r="A59" s="6" t="s">
        <v>63</v>
      </c>
      <c r="B59" s="6" t="s">
        <v>62</v>
      </c>
    </row>
    <row r="61" spans="1:2" x14ac:dyDescent="0.2">
      <c r="A61" t="s">
        <v>68</v>
      </c>
    </row>
    <row r="64" spans="1:2" x14ac:dyDescent="0.2">
      <c r="A64" t="s">
        <v>67</v>
      </c>
    </row>
    <row r="92" spans="1:2" s="6" customFormat="1" x14ac:dyDescent="0.2">
      <c r="A92" s="6" t="s">
        <v>63</v>
      </c>
      <c r="B92" s="6" t="s">
        <v>62</v>
      </c>
    </row>
    <row r="94" spans="1:2" x14ac:dyDescent="0.2">
      <c r="A94" t="s">
        <v>69</v>
      </c>
    </row>
    <row r="96" spans="1:2" x14ac:dyDescent="0.2">
      <c r="A96" t="s">
        <v>70</v>
      </c>
    </row>
    <row r="98" spans="1:1" x14ac:dyDescent="0.2">
      <c r="A98" t="s">
        <v>71</v>
      </c>
    </row>
    <row r="134" spans="1:2" s="6" customFormat="1" x14ac:dyDescent="0.2">
      <c r="A134" s="6" t="s">
        <v>63</v>
      </c>
      <c r="B134" s="6" t="s">
        <v>62</v>
      </c>
    </row>
    <row r="136" spans="1:2" x14ac:dyDescent="0.2">
      <c r="A136" t="s">
        <v>72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D2403-DCB0-3D41-8880-181CFA1305CC}">
  <dimension ref="A1:B53"/>
  <sheetViews>
    <sheetView tabSelected="1" topLeftCell="A14" workbookViewId="0">
      <selection activeCell="A25" sqref="A25"/>
    </sheetView>
  </sheetViews>
  <sheetFormatPr baseColWidth="10" defaultRowHeight="16" x14ac:dyDescent="0.2"/>
  <cols>
    <col min="1" max="1" width="25.5" style="1" customWidth="1"/>
    <col min="2" max="2" width="16.6640625" style="1" customWidth="1"/>
    <col min="3" max="16384" width="10.83203125" style="1"/>
  </cols>
  <sheetData>
    <row r="1" spans="1:2" x14ac:dyDescent="0.2">
      <c r="A1" s="1" t="s">
        <v>73</v>
      </c>
    </row>
    <row r="3" spans="1:2" x14ac:dyDescent="0.2">
      <c r="A3" s="1" t="s">
        <v>76</v>
      </c>
      <c r="B3" s="1" t="s">
        <v>75</v>
      </c>
    </row>
    <row r="4" spans="1:2" x14ac:dyDescent="0.2">
      <c r="A4" s="1" t="s">
        <v>77</v>
      </c>
      <c r="B4" s="1">
        <v>326.7</v>
      </c>
    </row>
    <row r="5" spans="1:2" x14ac:dyDescent="0.2">
      <c r="A5" s="1" t="s">
        <v>78</v>
      </c>
      <c r="B5" s="1">
        <v>17.399999999999999</v>
      </c>
    </row>
    <row r="6" spans="1:2" x14ac:dyDescent="0.2">
      <c r="A6" s="1" t="s">
        <v>79</v>
      </c>
      <c r="B6" s="1">
        <v>11</v>
      </c>
    </row>
    <row r="7" spans="1:2" x14ac:dyDescent="0.2">
      <c r="A7" s="1" t="s">
        <v>80</v>
      </c>
      <c r="B7" s="1">
        <v>28.2</v>
      </c>
    </row>
    <row r="8" spans="1:2" x14ac:dyDescent="0.2">
      <c r="A8" s="1" t="s">
        <v>81</v>
      </c>
      <c r="B8" s="1">
        <v>268</v>
      </c>
    </row>
    <row r="9" spans="1:2" x14ac:dyDescent="0.2">
      <c r="A9" s="1" t="s">
        <v>82</v>
      </c>
      <c r="B9" s="1">
        <v>9.8000000000000007</v>
      </c>
    </row>
    <row r="10" spans="1:2" x14ac:dyDescent="0.2">
      <c r="A10" s="1" t="s">
        <v>83</v>
      </c>
      <c r="B10" s="1">
        <v>27.5</v>
      </c>
    </row>
    <row r="11" spans="1:2" x14ac:dyDescent="0.2">
      <c r="A11" s="1" t="s">
        <v>84</v>
      </c>
      <c r="B11" s="1">
        <v>8</v>
      </c>
    </row>
    <row r="12" spans="1:2" x14ac:dyDescent="0.2">
      <c r="A12" s="1" t="s">
        <v>85</v>
      </c>
      <c r="B12" s="1">
        <v>-337.8</v>
      </c>
    </row>
    <row r="13" spans="1:2" x14ac:dyDescent="0.2">
      <c r="A13" s="1" t="s">
        <v>86</v>
      </c>
      <c r="B13" s="1">
        <v>-217.2</v>
      </c>
    </row>
    <row r="14" spans="1:2" x14ac:dyDescent="0.2">
      <c r="A14" s="1" t="s">
        <v>87</v>
      </c>
      <c r="B14" s="1">
        <v>-111.7</v>
      </c>
    </row>
    <row r="15" spans="1:2" x14ac:dyDescent="0.2">
      <c r="A15" s="1" t="s">
        <v>88</v>
      </c>
      <c r="B15" s="1">
        <v>-223.3</v>
      </c>
    </row>
    <row r="16" spans="1:2" x14ac:dyDescent="0.2">
      <c r="A16" s="7" t="s">
        <v>89</v>
      </c>
      <c r="B16" s="7">
        <f>SUM(B4:B15)</f>
        <v>-193.40000000000009</v>
      </c>
    </row>
    <row r="17" spans="1:2" x14ac:dyDescent="0.2">
      <c r="A17" s="1" t="s">
        <v>74</v>
      </c>
      <c r="B17" s="1">
        <v>1079</v>
      </c>
    </row>
    <row r="18" spans="1:2" x14ac:dyDescent="0.2">
      <c r="A18" s="7" t="s">
        <v>3</v>
      </c>
      <c r="B18" s="7">
        <f>B17-B16</f>
        <v>1272.4000000000001</v>
      </c>
    </row>
    <row r="20" spans="1:2" x14ac:dyDescent="0.2">
      <c r="A20" s="1" t="s">
        <v>90</v>
      </c>
    </row>
    <row r="21" spans="1:2" x14ac:dyDescent="0.2">
      <c r="A21" s="1" t="s">
        <v>91</v>
      </c>
    </row>
    <row r="22" spans="1:2" x14ac:dyDescent="0.2">
      <c r="A22" s="1" t="s">
        <v>92</v>
      </c>
    </row>
    <row r="23" spans="1:2" x14ac:dyDescent="0.2">
      <c r="A23" s="1" t="s">
        <v>93</v>
      </c>
    </row>
    <row r="24" spans="1:2" x14ac:dyDescent="0.2">
      <c r="A24" s="1" t="s">
        <v>95</v>
      </c>
    </row>
    <row r="53" spans="1:1" x14ac:dyDescent="0.2">
      <c r="A53" s="1" t="s">
        <v>94</v>
      </c>
    </row>
  </sheetData>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5</vt:i4>
      </vt:variant>
    </vt:vector>
  </HeadingPairs>
  <TitlesOfParts>
    <vt:vector size="5" baseType="lpstr">
      <vt:lpstr>1-Acquisition</vt:lpstr>
      <vt:lpstr>2-Acquisition (suite)</vt:lpstr>
      <vt:lpstr>3-R&amp;D</vt:lpstr>
      <vt:lpstr>4-Réévaluation</vt:lpstr>
      <vt:lpstr>5-Ecart acquisition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Stéphane Lefrancq</dc:creator>
  <cp:lastModifiedBy>Stéphane Lefrancq</cp:lastModifiedBy>
  <dcterms:created xsi:type="dcterms:W3CDTF">2024-10-11T09:24:01Z</dcterms:created>
  <dcterms:modified xsi:type="dcterms:W3CDTF">2024-10-14T13:31:24Z</dcterms:modified>
</cp:coreProperties>
</file>