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0b5d17a29092591/Desktop/Cours/IAE/MAE UE Compta/MAE FI-FC soir^0JB exercice corrigé/"/>
    </mc:Choice>
  </mc:AlternateContent>
  <xr:revisionPtr revIDLastSave="247" documentId="13_ncr:1_{D8C36917-861B-40F8-A360-0DD9CB8BDDFC}" xr6:coauthVersionLast="47" xr6:coauthVersionMax="47" xr10:uidLastSave="{A2BF5C1F-5519-4F9A-BE54-C2E82B817985}"/>
  <bookViews>
    <workbookView xWindow="-110" yWindow="-110" windowWidth="22780" windowHeight="14540" activeTab="2" xr2:uid="{00000000-000D-0000-FFFF-FFFF00000000}"/>
  </bookViews>
  <sheets>
    <sheet name="Matrice transactions" sheetId="1" r:id="rId1"/>
    <sheet name="Bilan" sheetId="2" r:id="rId2"/>
    <sheet name="Flux de trésorerie" sheetId="5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5" l="1"/>
  <c r="D12" i="5"/>
  <c r="D6" i="5"/>
  <c r="D7" i="5"/>
  <c r="M17" i="1"/>
  <c r="G17" i="1"/>
  <c r="Q8" i="1"/>
  <c r="Q9" i="1"/>
  <c r="Q10" i="1"/>
  <c r="Q11" i="1"/>
  <c r="Q12" i="1"/>
  <c r="Q13" i="1"/>
  <c r="Q14" i="1"/>
  <c r="Q15" i="1"/>
  <c r="Q16" i="1"/>
  <c r="Q7" i="1"/>
  <c r="P11" i="1"/>
  <c r="M11" i="1"/>
  <c r="G11" i="1"/>
  <c r="P9" i="1"/>
  <c r="M9" i="1"/>
  <c r="G9" i="1"/>
  <c r="G6" i="1"/>
  <c r="M6" i="1"/>
  <c r="K21" i="1"/>
  <c r="D8" i="5"/>
  <c r="Q17" i="1"/>
  <c r="D19" i="5"/>
  <c r="D13" i="5"/>
  <c r="D21" i="5"/>
  <c r="L17" i="1"/>
  <c r="G29" i="2"/>
  <c r="K17" i="1"/>
  <c r="G28" i="2"/>
  <c r="P7" i="1"/>
  <c r="J7" i="1"/>
  <c r="P8" i="1"/>
  <c r="J8" i="1"/>
  <c r="P10" i="1"/>
  <c r="J10" i="1"/>
  <c r="P12" i="1"/>
  <c r="J12" i="1"/>
  <c r="P13" i="1"/>
  <c r="J13" i="1"/>
  <c r="P14" i="1"/>
  <c r="J14" i="1"/>
  <c r="P15" i="1"/>
  <c r="J15" i="1"/>
  <c r="P16" i="1"/>
  <c r="J16" i="1"/>
  <c r="J17" i="1"/>
  <c r="G26" i="2"/>
  <c r="I17" i="1"/>
  <c r="G25" i="2"/>
  <c r="G27" i="2"/>
  <c r="G30" i="2"/>
  <c r="G31" i="2"/>
  <c r="G32" i="2"/>
  <c r="H17" i="1"/>
  <c r="D17" i="1"/>
  <c r="E17" i="1"/>
  <c r="F17" i="1"/>
  <c r="C17" i="1"/>
  <c r="D26" i="2"/>
  <c r="G12" i="2"/>
  <c r="G11" i="2"/>
  <c r="G7" i="2"/>
  <c r="D15" i="2"/>
  <c r="D13" i="2"/>
  <c r="D12" i="2"/>
  <c r="D9" i="2"/>
  <c r="D8" i="2"/>
  <c r="D23" i="5"/>
  <c r="D24" i="5"/>
  <c r="N17" i="1"/>
  <c r="O17" i="1"/>
  <c r="P17" i="1"/>
  <c r="G24" i="2"/>
  <c r="D32" i="2"/>
  <c r="D30" i="2"/>
  <c r="D29" i="2"/>
  <c r="B17" i="1"/>
  <c r="D25" i="2"/>
  <c r="G33" i="2"/>
  <c r="D33" i="2"/>
  <c r="M7" i="1"/>
  <c r="M8" i="1"/>
  <c r="M10" i="1"/>
  <c r="M12" i="1"/>
  <c r="M13" i="1"/>
  <c r="M14" i="1"/>
  <c r="M15" i="1"/>
  <c r="M16" i="1"/>
  <c r="G7" i="1"/>
  <c r="G8" i="1"/>
  <c r="G10" i="1"/>
  <c r="G12" i="1"/>
  <c r="G13" i="1"/>
  <c r="G14" i="1"/>
  <c r="G15" i="1"/>
  <c r="G16" i="1"/>
  <c r="P6" i="1"/>
  <c r="G16" i="2"/>
  <c r="D16" i="2"/>
</calcChain>
</file>

<file path=xl/sharedStrings.xml><?xml version="1.0" encoding="utf-8"?>
<sst xmlns="http://schemas.openxmlformats.org/spreadsheetml/2006/main" count="102" uniqueCount="66">
  <si>
    <t>Transactions</t>
  </si>
  <si>
    <t>Trésorerie</t>
  </si>
  <si>
    <t>Capital</t>
  </si>
  <si>
    <t>Réserves</t>
  </si>
  <si>
    <t>Résultat</t>
  </si>
  <si>
    <t>Situation nette</t>
  </si>
  <si>
    <t>Charges</t>
  </si>
  <si>
    <t>Produits</t>
  </si>
  <si>
    <t>Passif</t>
  </si>
  <si>
    <t>Compte de résultat</t>
  </si>
  <si>
    <t>Actif</t>
  </si>
  <si>
    <t>de trésorerie</t>
  </si>
  <si>
    <t>Total</t>
  </si>
  <si>
    <t>MBA MAE: Information comptable</t>
  </si>
  <si>
    <t>ACTIF</t>
  </si>
  <si>
    <t>Montant</t>
  </si>
  <si>
    <t>PASSIF</t>
  </si>
  <si>
    <t>Actifs non courant</t>
  </si>
  <si>
    <t>Actif courant</t>
  </si>
  <si>
    <t>Emprunt LT</t>
  </si>
  <si>
    <t>Stocks</t>
  </si>
  <si>
    <t>Dettes fournisseurs</t>
  </si>
  <si>
    <t>Créances client</t>
  </si>
  <si>
    <t>Autres dettes</t>
  </si>
  <si>
    <t>Trésorerie (disponibilités)</t>
  </si>
  <si>
    <t>Trésorerie (CBC)</t>
  </si>
  <si>
    <t>TOTAL ACTIF</t>
  </si>
  <si>
    <t>TOTAL PASSIF</t>
  </si>
  <si>
    <t>BILAN Ouverture</t>
  </si>
  <si>
    <t>Corporel</t>
  </si>
  <si>
    <t>Incorporel</t>
  </si>
  <si>
    <t>Bilan ouverture</t>
  </si>
  <si>
    <t>Actif non courant</t>
  </si>
  <si>
    <t>Créances clients</t>
  </si>
  <si>
    <t>Total actif</t>
  </si>
  <si>
    <t>Total passif</t>
  </si>
  <si>
    <t>N°2 frais admin</t>
  </si>
  <si>
    <t>BILAN Fermeture</t>
  </si>
  <si>
    <t>Tableau des flux de trésorerie</t>
  </si>
  <si>
    <t>Flux liés aux activités opérationnelles</t>
  </si>
  <si>
    <t>Charges décaissées</t>
  </si>
  <si>
    <t>Flux d'investissement</t>
  </si>
  <si>
    <t>Achat immo</t>
  </si>
  <si>
    <t>Vente immo</t>
  </si>
  <si>
    <t>Flux financement</t>
  </si>
  <si>
    <t>Augmentation capital</t>
  </si>
  <si>
    <t>Versement dividendes</t>
  </si>
  <si>
    <t>Montant emprunté</t>
  </si>
  <si>
    <t>Flux net de trésorerie</t>
  </si>
  <si>
    <t>Trésorerie initiale</t>
  </si>
  <si>
    <t>Trésorerie finale</t>
  </si>
  <si>
    <t>Produits encaissés</t>
  </si>
  <si>
    <t>Emprunt</t>
  </si>
  <si>
    <t xml:space="preserve">Variation </t>
  </si>
  <si>
    <t>N°1 vente et sortie de stocks</t>
  </si>
  <si>
    <t>N°3 achat de MP</t>
  </si>
  <si>
    <t>N°4 vente et sortie de stocks</t>
  </si>
  <si>
    <t>N°5 Emprunt</t>
  </si>
  <si>
    <t>N°6 achat immo</t>
  </si>
  <si>
    <t>N°7 rglt créance</t>
  </si>
  <si>
    <t>N°8 rglt loyer</t>
  </si>
  <si>
    <t>N°9 amortissement</t>
  </si>
  <si>
    <t>N°10 Salaires et charges</t>
  </si>
  <si>
    <t>Exploitation</t>
  </si>
  <si>
    <t>Investissement</t>
  </si>
  <si>
    <t>Financement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</si>
</sst>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)\ _€_ ;_ * \(#,##0\)\ _€_ ;_ * &quot;-&quot;??_)\ _€_ ;_ @_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4" fillId="0" borderId="1" xfId="0" applyFont="1" applyBorder="1"/>
    <xf numFmtId="0" fontId="0" fillId="0" borderId="13" xfId="0" applyBorder="1"/>
    <xf numFmtId="16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164" fontId="0" fillId="0" borderId="3" xfId="0" applyNumberFormat="1" applyBorder="1"/>
    <xf numFmtId="0" fontId="4" fillId="0" borderId="4" xfId="0" applyFont="1" applyBorder="1" applyAlignment="1">
      <alignment horizontal="left"/>
    </xf>
    <xf numFmtId="0" fontId="4" fillId="0" borderId="12" xfId="0" applyFont="1" applyBorder="1"/>
    <xf numFmtId="164" fontId="4" fillId="0" borderId="1" xfId="1" applyNumberFormat="1" applyFont="1" applyBorder="1" applyAlignment="1">
      <alignment horizontal="center"/>
    </xf>
    <xf numFmtId="0" fontId="4" fillId="0" borderId="4" xfId="0" applyFont="1" applyBorder="1"/>
    <xf numFmtId="164" fontId="4" fillId="0" borderId="1" xfId="0" applyNumberFormat="1" applyFont="1" applyBorder="1" applyAlignment="1">
      <alignment horizontal="center"/>
    </xf>
    <xf numFmtId="165" fontId="0" fillId="0" borderId="14" xfId="1" applyNumberFormat="1" applyFont="1" applyBorder="1"/>
    <xf numFmtId="165" fontId="0" fillId="0" borderId="0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17" xfId="1" applyNumberFormat="1" applyFont="1" applyBorder="1"/>
    <xf numFmtId="165" fontId="0" fillId="0" borderId="18" xfId="1" applyNumberFormat="1" applyFont="1" applyBorder="1"/>
    <xf numFmtId="0" fontId="0" fillId="0" borderId="17" xfId="0" applyBorder="1" applyAlignment="1">
      <alignment horizontal="center"/>
    </xf>
    <xf numFmtId="0" fontId="2" fillId="0" borderId="15" xfId="0" applyFont="1" applyBorder="1" applyAlignment="1">
      <alignment horizontal="center"/>
    </xf>
    <xf numFmtId="165" fontId="2" fillId="0" borderId="15" xfId="1" applyNumberFormat="1" applyFont="1" applyBorder="1"/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5" fontId="2" fillId="0" borderId="16" xfId="1" applyNumberFormat="1" applyFont="1" applyBorder="1"/>
    <xf numFmtId="165" fontId="0" fillId="0" borderId="0" xfId="0" applyNumberFormat="1"/>
    <xf numFmtId="0" fontId="2" fillId="0" borderId="16" xfId="0" applyFont="1" applyBorder="1" applyAlignment="1">
      <alignment horizontal="center"/>
    </xf>
    <xf numFmtId="165" fontId="2" fillId="0" borderId="7" xfId="1" applyNumberFormat="1" applyFont="1" applyBorder="1"/>
    <xf numFmtId="165" fontId="0" fillId="0" borderId="8" xfId="1" applyNumberFormat="1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9" fontId="0" fillId="0" borderId="0" xfId="0" applyNumberFormat="1"/>
    <xf numFmtId="165" fontId="0" fillId="0" borderId="0" xfId="1" applyNumberFormat="1" applyFont="1"/>
    <xf numFmtId="165" fontId="2" fillId="0" borderId="0" xfId="1" applyNumberFormat="1" applyFont="1"/>
    <xf numFmtId="165" fontId="2" fillId="0" borderId="11" xfId="1" applyNumberFormat="1" applyFont="1" applyBorder="1"/>
    <xf numFmtId="165" fontId="0" fillId="0" borderId="9" xfId="1" applyNumberFormat="1" applyFont="1" applyFill="1" applyBorder="1"/>
    <xf numFmtId="165" fontId="2" fillId="0" borderId="17" xfId="1" applyNumberFormat="1" applyFont="1" applyBorder="1"/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wrapText="1"/>
    </xf>
    <xf numFmtId="165" fontId="0" fillId="0" borderId="7" xfId="1" applyNumberFormat="1" applyFont="1" applyBorder="1"/>
    <xf numFmtId="165" fontId="0" fillId="0" borderId="15" xfId="1" applyNumberFormat="1" applyFont="1" applyBorder="1"/>
    <xf numFmtId="165" fontId="0" fillId="0" borderId="16" xfId="1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0" fillId="0" borderId="13" xfId="0" applyBorder="1"/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Fill="1" applyBorder="1"/>
    <xf numFmtId="165" fontId="2" fillId="0" borderId="10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zoomScale="120" zoomScaleNormal="120" workbookViewId="0">
      <pane xSplit="1" topLeftCell="B1" activePane="topRight" state="frozen"/>
      <selection pane="topRight" activeCell="S13" sqref="S13"/>
    </sheetView>
  </sheetViews>
  <sheetFormatPr baseColWidth="10" defaultRowHeight="14.5" x14ac:dyDescent="0.35"/>
  <cols>
    <col min="1" max="1" width="24.453125" customWidth="1"/>
    <col min="2" max="3" width="11.54296875" customWidth="1"/>
    <col min="4" max="5" width="10.90625" customWidth="1"/>
    <col min="6" max="6" width="10.1796875" bestFit="1" customWidth="1"/>
    <col min="7" max="7" width="10.1796875" customWidth="1"/>
    <col min="8" max="8" width="7.54296875" bestFit="1" customWidth="1"/>
    <col min="9" max="9" width="9" bestFit="1" customWidth="1"/>
    <col min="10" max="10" width="8.36328125" bestFit="1" customWidth="1"/>
    <col min="11" max="11" width="13.90625" customWidth="1"/>
    <col min="12" max="13" width="11.81640625" customWidth="1"/>
    <col min="14" max="14" width="8" bestFit="1" customWidth="1"/>
    <col min="15" max="15" width="8.453125" bestFit="1" customWidth="1"/>
    <col min="16" max="16" width="8.36328125" bestFit="1" customWidth="1"/>
    <col min="17" max="17" width="12.7265625" customWidth="1"/>
  </cols>
  <sheetData>
    <row r="1" spans="1:19" x14ac:dyDescent="0.35">
      <c r="A1" t="s">
        <v>13</v>
      </c>
    </row>
    <row r="2" spans="1:19" ht="15" thickBot="1" x14ac:dyDescent="0.4"/>
    <row r="3" spans="1:19" s="1" customFormat="1" ht="20" customHeight="1" thickBot="1" x14ac:dyDescent="0.4">
      <c r="A3" s="5" t="s">
        <v>0</v>
      </c>
      <c r="B3" s="53" t="s">
        <v>10</v>
      </c>
      <c r="C3" s="54"/>
      <c r="D3" s="54"/>
      <c r="E3" s="54"/>
      <c r="F3" s="54"/>
      <c r="G3" s="55"/>
      <c r="H3" s="53" t="s">
        <v>8</v>
      </c>
      <c r="I3" s="54"/>
      <c r="J3" s="54"/>
      <c r="K3" s="54"/>
      <c r="L3" s="54"/>
      <c r="M3" s="55"/>
      <c r="N3" s="53" t="s">
        <v>9</v>
      </c>
      <c r="O3" s="54"/>
      <c r="P3" s="55"/>
      <c r="Q3" s="5" t="s">
        <v>53</v>
      </c>
    </row>
    <row r="4" spans="1:19" s="1" customFormat="1" ht="20" customHeight="1" x14ac:dyDescent="0.35">
      <c r="A4" s="6"/>
      <c r="B4" s="59" t="s">
        <v>32</v>
      </c>
      <c r="C4" s="60"/>
      <c r="D4" s="60" t="s">
        <v>18</v>
      </c>
      <c r="E4" s="60"/>
      <c r="F4" s="1" t="s">
        <v>1</v>
      </c>
      <c r="G4" s="40" t="s">
        <v>34</v>
      </c>
      <c r="H4" s="56" t="s">
        <v>5</v>
      </c>
      <c r="I4" s="57"/>
      <c r="J4" s="58"/>
      <c r="M4" s="32" t="s">
        <v>35</v>
      </c>
      <c r="N4" s="26" t="s">
        <v>7</v>
      </c>
      <c r="O4" s="1" t="s">
        <v>6</v>
      </c>
      <c r="P4" s="27" t="s">
        <v>4</v>
      </c>
      <c r="Q4" s="6" t="s">
        <v>11</v>
      </c>
    </row>
    <row r="5" spans="1:19" s="1" customFormat="1" ht="29.5" thickBot="1" x14ac:dyDescent="0.4">
      <c r="A5" s="7"/>
      <c r="B5" s="29" t="s">
        <v>30</v>
      </c>
      <c r="C5" s="30" t="s">
        <v>29</v>
      </c>
      <c r="D5" s="30" t="s">
        <v>20</v>
      </c>
      <c r="E5" s="31" t="s">
        <v>33</v>
      </c>
      <c r="F5" s="30"/>
      <c r="G5" s="29"/>
      <c r="H5" s="47" t="s">
        <v>2</v>
      </c>
      <c r="I5" s="1" t="s">
        <v>3</v>
      </c>
      <c r="J5" s="48" t="s">
        <v>4</v>
      </c>
      <c r="K5" s="1" t="s">
        <v>52</v>
      </c>
      <c r="L5" s="49" t="s">
        <v>21</v>
      </c>
      <c r="M5" s="33"/>
      <c r="N5" s="29"/>
      <c r="O5" s="30"/>
      <c r="P5" s="36"/>
      <c r="Q5" s="33"/>
    </row>
    <row r="6" spans="1:19" ht="20" customHeight="1" x14ac:dyDescent="0.35">
      <c r="A6" s="8" t="s">
        <v>31</v>
      </c>
      <c r="B6" s="24"/>
      <c r="C6" s="21">
        <v>12600</v>
      </c>
      <c r="D6" s="21">
        <v>1800</v>
      </c>
      <c r="E6" s="21">
        <v>1500</v>
      </c>
      <c r="F6" s="21">
        <v>8500</v>
      </c>
      <c r="G6" s="46">
        <f>B6+C6+D6+E6+F6</f>
        <v>24400</v>
      </c>
      <c r="H6" s="22">
        <v>20000</v>
      </c>
      <c r="I6" s="23"/>
      <c r="J6" s="23"/>
      <c r="K6" s="23">
        <v>3000</v>
      </c>
      <c r="L6" s="50">
        <v>1400</v>
      </c>
      <c r="M6" s="28">
        <f>H6+I6+J6+K6+L6</f>
        <v>24400</v>
      </c>
      <c r="N6" s="22"/>
      <c r="O6" s="23"/>
      <c r="P6" s="37">
        <f>N6-O6</f>
        <v>0</v>
      </c>
      <c r="Q6" s="38"/>
    </row>
    <row r="7" spans="1:19" ht="20" customHeight="1" x14ac:dyDescent="0.35">
      <c r="A7" s="8" t="s">
        <v>54</v>
      </c>
      <c r="B7" s="24"/>
      <c r="C7" s="21"/>
      <c r="D7" s="21">
        <v>-1800</v>
      </c>
      <c r="E7" s="21"/>
      <c r="F7" s="21">
        <v>5500</v>
      </c>
      <c r="G7" s="46">
        <f t="shared" ref="G7:G17" si="0">B7+C7+D7+E7+F7</f>
        <v>3700</v>
      </c>
      <c r="H7" s="24"/>
      <c r="I7" s="21"/>
      <c r="J7" s="21">
        <f>P7</f>
        <v>3700</v>
      </c>
      <c r="K7" s="21"/>
      <c r="L7" s="51"/>
      <c r="M7" s="28">
        <f t="shared" ref="M7:M17" si="1">H7+I7+J7+K7+L7</f>
        <v>3700</v>
      </c>
      <c r="N7" s="24">
        <v>5500</v>
      </c>
      <c r="O7" s="21">
        <v>1800</v>
      </c>
      <c r="P7" s="28">
        <f t="shared" ref="P7:P17" si="2">N7-O7</f>
        <v>3700</v>
      </c>
      <c r="Q7" s="45">
        <f>F7</f>
        <v>5500</v>
      </c>
      <c r="R7" t="s">
        <v>63</v>
      </c>
      <c r="S7" s="35"/>
    </row>
    <row r="8" spans="1:19" ht="20" customHeight="1" x14ac:dyDescent="0.35">
      <c r="A8" s="8" t="s">
        <v>36</v>
      </c>
      <c r="B8" s="24"/>
      <c r="C8" s="21"/>
      <c r="D8" s="21"/>
      <c r="E8" s="21"/>
      <c r="F8" s="21"/>
      <c r="G8" s="46">
        <f t="shared" si="0"/>
        <v>0</v>
      </c>
      <c r="H8" s="24"/>
      <c r="I8" s="21"/>
      <c r="J8" s="21">
        <f t="shared" ref="J8:J16" si="3">P8</f>
        <v>-1250</v>
      </c>
      <c r="K8" s="21"/>
      <c r="L8" s="51">
        <v>1250</v>
      </c>
      <c r="M8" s="28">
        <f t="shared" si="1"/>
        <v>0</v>
      </c>
      <c r="N8" s="24"/>
      <c r="O8" s="21">
        <v>1250</v>
      </c>
      <c r="P8" s="28">
        <f t="shared" si="2"/>
        <v>-1250</v>
      </c>
      <c r="Q8" s="45">
        <f t="shared" ref="Q8:Q16" si="4">F8</f>
        <v>0</v>
      </c>
      <c r="S8" s="35"/>
    </row>
    <row r="9" spans="1:19" ht="20" customHeight="1" x14ac:dyDescent="0.35">
      <c r="A9" s="8" t="s">
        <v>55</v>
      </c>
      <c r="B9" s="24"/>
      <c r="C9" s="21"/>
      <c r="D9" s="21">
        <v>2100</v>
      </c>
      <c r="E9" s="21"/>
      <c r="F9" s="21"/>
      <c r="G9" s="46">
        <f t="shared" si="0"/>
        <v>2100</v>
      </c>
      <c r="H9" s="24"/>
      <c r="I9" s="21"/>
      <c r="J9" s="21"/>
      <c r="K9" s="21"/>
      <c r="L9" s="51">
        <v>2100</v>
      </c>
      <c r="M9" s="28">
        <f t="shared" si="1"/>
        <v>2100</v>
      </c>
      <c r="N9" s="24"/>
      <c r="O9" s="21"/>
      <c r="P9" s="28">
        <f t="shared" si="2"/>
        <v>0</v>
      </c>
      <c r="Q9" s="45">
        <f t="shared" si="4"/>
        <v>0</v>
      </c>
      <c r="S9" s="35"/>
    </row>
    <row r="10" spans="1:19" ht="20" customHeight="1" x14ac:dyDescent="0.35">
      <c r="A10" s="8" t="s">
        <v>56</v>
      </c>
      <c r="B10" s="24"/>
      <c r="C10" s="21"/>
      <c r="D10" s="21">
        <v>-1450</v>
      </c>
      <c r="E10" s="21">
        <v>5350</v>
      </c>
      <c r="F10" s="21"/>
      <c r="G10" s="46">
        <f t="shared" si="0"/>
        <v>3900</v>
      </c>
      <c r="H10" s="24"/>
      <c r="I10" s="21"/>
      <c r="J10" s="21">
        <f t="shared" si="3"/>
        <v>3900</v>
      </c>
      <c r="K10" s="21"/>
      <c r="L10" s="51"/>
      <c r="M10" s="28">
        <f t="shared" si="1"/>
        <v>3900</v>
      </c>
      <c r="N10" s="24">
        <v>5350</v>
      </c>
      <c r="O10" s="21">
        <v>1450</v>
      </c>
      <c r="P10" s="28">
        <f t="shared" si="2"/>
        <v>3900</v>
      </c>
      <c r="Q10" s="45">
        <f t="shared" si="4"/>
        <v>0</v>
      </c>
    </row>
    <row r="11" spans="1:19" ht="20" customHeight="1" x14ac:dyDescent="0.35">
      <c r="A11" s="8" t="s">
        <v>57</v>
      </c>
      <c r="B11" s="24"/>
      <c r="C11" s="21"/>
      <c r="D11" s="21"/>
      <c r="E11" s="21"/>
      <c r="F11" s="21">
        <v>10000</v>
      </c>
      <c r="G11" s="46">
        <f t="shared" si="0"/>
        <v>10000</v>
      </c>
      <c r="H11" s="24"/>
      <c r="I11" s="21"/>
      <c r="J11" s="21"/>
      <c r="K11" s="21">
        <v>10000</v>
      </c>
      <c r="L11" s="51"/>
      <c r="M11" s="28">
        <f t="shared" si="1"/>
        <v>10000</v>
      </c>
      <c r="N11" s="24"/>
      <c r="O11" s="21"/>
      <c r="P11" s="28">
        <f t="shared" si="2"/>
        <v>0</v>
      </c>
      <c r="Q11" s="45">
        <f t="shared" si="4"/>
        <v>10000</v>
      </c>
      <c r="R11" t="s">
        <v>65</v>
      </c>
    </row>
    <row r="12" spans="1:19" ht="20" customHeight="1" x14ac:dyDescent="0.35">
      <c r="A12" s="8" t="s">
        <v>58</v>
      </c>
      <c r="B12" s="24"/>
      <c r="C12" s="21">
        <v>11500</v>
      </c>
      <c r="D12" s="21"/>
      <c r="E12" s="21"/>
      <c r="F12" s="21">
        <v>-11500</v>
      </c>
      <c r="G12" s="46">
        <f t="shared" si="0"/>
        <v>0</v>
      </c>
      <c r="H12" s="24"/>
      <c r="I12" s="21"/>
      <c r="J12" s="21">
        <f t="shared" si="3"/>
        <v>0</v>
      </c>
      <c r="K12" s="21"/>
      <c r="L12" s="51"/>
      <c r="M12" s="28">
        <f t="shared" si="1"/>
        <v>0</v>
      </c>
      <c r="N12" s="24"/>
      <c r="O12" s="21"/>
      <c r="P12" s="28">
        <f t="shared" si="2"/>
        <v>0</v>
      </c>
      <c r="Q12" s="45">
        <f t="shared" si="4"/>
        <v>-11500</v>
      </c>
      <c r="R12" t="s">
        <v>64</v>
      </c>
    </row>
    <row r="13" spans="1:19" ht="20" customHeight="1" x14ac:dyDescent="0.35">
      <c r="A13" s="68" t="s">
        <v>59</v>
      </c>
      <c r="B13" s="24"/>
      <c r="C13" s="21"/>
      <c r="D13" s="21"/>
      <c r="E13" s="21">
        <v>-1500</v>
      </c>
      <c r="F13" s="21">
        <v>1500</v>
      </c>
      <c r="G13" s="46">
        <f t="shared" si="0"/>
        <v>0</v>
      </c>
      <c r="H13" s="24"/>
      <c r="I13" s="21"/>
      <c r="J13" s="21">
        <f t="shared" si="3"/>
        <v>0</v>
      </c>
      <c r="K13" s="21"/>
      <c r="L13" s="51"/>
      <c r="M13" s="28">
        <f t="shared" si="1"/>
        <v>0</v>
      </c>
      <c r="N13" s="24"/>
      <c r="O13" s="21"/>
      <c r="P13" s="28">
        <f t="shared" si="2"/>
        <v>0</v>
      </c>
      <c r="Q13" s="45">
        <f t="shared" si="4"/>
        <v>1500</v>
      </c>
      <c r="R13" t="s">
        <v>63</v>
      </c>
    </row>
    <row r="14" spans="1:19" ht="20" customHeight="1" x14ac:dyDescent="0.35">
      <c r="A14" s="68" t="s">
        <v>60</v>
      </c>
      <c r="B14" s="24"/>
      <c r="C14" s="21"/>
      <c r="D14" s="21"/>
      <c r="E14" s="21"/>
      <c r="F14" s="21">
        <v>-1950</v>
      </c>
      <c r="G14" s="46">
        <f t="shared" si="0"/>
        <v>-1950</v>
      </c>
      <c r="H14" s="24"/>
      <c r="I14" s="21"/>
      <c r="J14" s="21">
        <f t="shared" si="3"/>
        <v>-1950</v>
      </c>
      <c r="K14" s="21"/>
      <c r="L14" s="51"/>
      <c r="M14" s="28">
        <f t="shared" si="1"/>
        <v>-1950</v>
      </c>
      <c r="N14" s="24"/>
      <c r="O14" s="21">
        <v>1950</v>
      </c>
      <c r="P14" s="28">
        <f t="shared" si="2"/>
        <v>-1950</v>
      </c>
      <c r="Q14" s="45">
        <f t="shared" si="4"/>
        <v>-1950</v>
      </c>
      <c r="R14" t="s">
        <v>63</v>
      </c>
    </row>
    <row r="15" spans="1:19" ht="20" customHeight="1" x14ac:dyDescent="0.35">
      <c r="A15" s="68" t="s">
        <v>61</v>
      </c>
      <c r="B15" s="24"/>
      <c r="C15" s="21">
        <v>-3000</v>
      </c>
      <c r="D15" s="21"/>
      <c r="E15" s="21"/>
      <c r="F15" s="21"/>
      <c r="G15" s="46">
        <f t="shared" si="0"/>
        <v>-3000</v>
      </c>
      <c r="H15" s="24"/>
      <c r="I15" s="21"/>
      <c r="J15" s="21">
        <f t="shared" si="3"/>
        <v>-3000</v>
      </c>
      <c r="K15" s="21"/>
      <c r="L15" s="51"/>
      <c r="M15" s="28">
        <f t="shared" si="1"/>
        <v>-3000</v>
      </c>
      <c r="N15" s="24"/>
      <c r="O15" s="21">
        <v>3000</v>
      </c>
      <c r="P15" s="28">
        <f t="shared" si="2"/>
        <v>-3000</v>
      </c>
      <c r="Q15" s="45">
        <f t="shared" si="4"/>
        <v>0</v>
      </c>
    </row>
    <row r="16" spans="1:19" ht="20" customHeight="1" x14ac:dyDescent="0.35">
      <c r="A16" s="68" t="s">
        <v>62</v>
      </c>
      <c r="B16" s="24"/>
      <c r="C16" s="21"/>
      <c r="D16" s="21"/>
      <c r="E16" s="21"/>
      <c r="F16" s="21">
        <v>-3500</v>
      </c>
      <c r="G16" s="46">
        <f t="shared" si="0"/>
        <v>-3500</v>
      </c>
      <c r="H16" s="24"/>
      <c r="I16" s="21"/>
      <c r="J16" s="21">
        <f t="shared" si="3"/>
        <v>-4300</v>
      </c>
      <c r="K16" s="21"/>
      <c r="L16" s="51">
        <v>800</v>
      </c>
      <c r="M16" s="28">
        <f t="shared" si="1"/>
        <v>-3500</v>
      </c>
      <c r="N16" s="24"/>
      <c r="O16" s="21">
        <v>4300</v>
      </c>
      <c r="P16" s="28">
        <f t="shared" si="2"/>
        <v>-4300</v>
      </c>
      <c r="Q16" s="45">
        <f t="shared" si="4"/>
        <v>-3500</v>
      </c>
      <c r="R16" t="s">
        <v>63</v>
      </c>
    </row>
    <row r="17" spans="1:17" ht="20" customHeight="1" thickBot="1" x14ac:dyDescent="0.4">
      <c r="A17" s="9" t="s">
        <v>12</v>
      </c>
      <c r="B17" s="20">
        <f>SUM(B6:B16)</f>
        <v>0</v>
      </c>
      <c r="C17" s="25">
        <f>SUM(C6:C16)</f>
        <v>21100</v>
      </c>
      <c r="D17" s="25">
        <f>SUM(D6:D16)</f>
        <v>650</v>
      </c>
      <c r="E17" s="25">
        <f>SUM(E6:E16)</f>
        <v>5350</v>
      </c>
      <c r="F17" s="25">
        <f>SUM(F6:F16)</f>
        <v>8550</v>
      </c>
      <c r="G17" s="69">
        <f t="shared" si="0"/>
        <v>35650</v>
      </c>
      <c r="H17" s="20">
        <f>SUM(H6:H16)</f>
        <v>20000</v>
      </c>
      <c r="I17" s="25">
        <f>SUM(I6:I16)</f>
        <v>0</v>
      </c>
      <c r="J17" s="25">
        <f>SUM(J6:J16)</f>
        <v>-2900</v>
      </c>
      <c r="K17" s="25">
        <f>SUM(K6:K16)</f>
        <v>13000</v>
      </c>
      <c r="L17" s="52">
        <f>SUM(L6:L16)</f>
        <v>5550</v>
      </c>
      <c r="M17" s="69">
        <f t="shared" si="1"/>
        <v>35650</v>
      </c>
      <c r="N17" s="20">
        <f>SUM(N6:N16)</f>
        <v>10850</v>
      </c>
      <c r="O17" s="25">
        <f>SUM(O6:O16)</f>
        <v>13750</v>
      </c>
      <c r="P17" s="34">
        <f t="shared" si="2"/>
        <v>-2900</v>
      </c>
      <c r="Q17" s="44">
        <f>SUM(Q6:Q16)</f>
        <v>50</v>
      </c>
    </row>
    <row r="18" spans="1:17" x14ac:dyDescent="0.35">
      <c r="N18" s="35"/>
      <c r="O18" s="35"/>
    </row>
    <row r="21" spans="1:17" x14ac:dyDescent="0.35">
      <c r="C21" s="35"/>
      <c r="K21" s="35">
        <f>G6-M6</f>
        <v>0</v>
      </c>
    </row>
    <row r="22" spans="1:17" x14ac:dyDescent="0.35">
      <c r="E22" s="35"/>
      <c r="F22" s="35"/>
    </row>
    <row r="23" spans="1:17" x14ac:dyDescent="0.35">
      <c r="C23" s="35"/>
      <c r="E23" s="41"/>
    </row>
    <row r="24" spans="1:17" x14ac:dyDescent="0.35">
      <c r="E24" s="35"/>
      <c r="J24" s="35"/>
    </row>
  </sheetData>
  <mergeCells count="6">
    <mergeCell ref="N3:P3"/>
    <mergeCell ref="H4:J4"/>
    <mergeCell ref="B4:C4"/>
    <mergeCell ref="D4:E4"/>
    <mergeCell ref="B3:G3"/>
    <mergeCell ref="H3:M3"/>
  </mergeCells>
  <pageMargins left="0.7" right="0.7" top="0.75" bottom="0.75" header="0.3" footer="0.3"/>
  <pageSetup paperSize="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G33"/>
  <sheetViews>
    <sheetView topLeftCell="A19" zoomScale="150" zoomScaleNormal="150" workbookViewId="0">
      <selection activeCell="D29" sqref="D29"/>
    </sheetView>
  </sheetViews>
  <sheetFormatPr baseColWidth="10" defaultRowHeight="14.5" x14ac:dyDescent="0.35"/>
  <cols>
    <col min="3" max="3" width="16.6328125" customWidth="1"/>
    <col min="4" max="4" width="13.36328125" customWidth="1"/>
    <col min="7" max="7" width="18" customWidth="1"/>
  </cols>
  <sheetData>
    <row r="4" spans="2:7" ht="15.5" x14ac:dyDescent="0.35">
      <c r="B4" s="63" t="s">
        <v>28</v>
      </c>
      <c r="C4" s="60"/>
      <c r="D4" s="60"/>
      <c r="E4" s="60"/>
      <c r="F4" s="60"/>
      <c r="G4" s="60"/>
    </row>
    <row r="6" spans="2:7" ht="15.5" x14ac:dyDescent="0.35">
      <c r="B6" s="64" t="s">
        <v>14</v>
      </c>
      <c r="C6" s="65"/>
      <c r="D6" s="10" t="s">
        <v>15</v>
      </c>
      <c r="E6" s="64" t="s">
        <v>16</v>
      </c>
      <c r="F6" s="65"/>
      <c r="G6" s="10" t="s">
        <v>15</v>
      </c>
    </row>
    <row r="7" spans="2:7" x14ac:dyDescent="0.35">
      <c r="B7" s="2" t="s">
        <v>17</v>
      </c>
      <c r="C7" s="11"/>
      <c r="D7" s="3"/>
      <c r="E7" s="2" t="s">
        <v>2</v>
      </c>
      <c r="F7" s="11"/>
      <c r="G7" s="12">
        <f>'Matrice transactions'!H6</f>
        <v>20000</v>
      </c>
    </row>
    <row r="8" spans="2:7" x14ac:dyDescent="0.35">
      <c r="B8" s="61" t="s">
        <v>30</v>
      </c>
      <c r="C8" s="62"/>
      <c r="D8" s="14">
        <f>'Matrice transactions'!B6</f>
        <v>0</v>
      </c>
      <c r="E8" s="2" t="s">
        <v>3</v>
      </c>
      <c r="F8" s="11"/>
      <c r="G8" s="4"/>
    </row>
    <row r="9" spans="2:7" x14ac:dyDescent="0.35">
      <c r="B9" s="61" t="s">
        <v>29</v>
      </c>
      <c r="C9" s="62"/>
      <c r="D9" s="14">
        <f>'Matrice transactions'!C6</f>
        <v>12600</v>
      </c>
      <c r="E9" s="2" t="s">
        <v>4</v>
      </c>
      <c r="F9" s="11"/>
      <c r="G9" s="12"/>
    </row>
    <row r="10" spans="2:7" x14ac:dyDescent="0.35">
      <c r="B10" s="13"/>
      <c r="C10" s="11"/>
      <c r="D10" s="14"/>
      <c r="E10" s="2"/>
      <c r="F10" s="11"/>
      <c r="G10" s="12"/>
    </row>
    <row r="11" spans="2:7" x14ac:dyDescent="0.35">
      <c r="B11" s="2" t="s">
        <v>18</v>
      </c>
      <c r="C11" s="11"/>
      <c r="D11" s="3"/>
      <c r="E11" s="2" t="s">
        <v>19</v>
      </c>
      <c r="F11" s="11"/>
      <c r="G11" s="12">
        <f>'Matrice transactions'!K6</f>
        <v>3000</v>
      </c>
    </row>
    <row r="12" spans="2:7" x14ac:dyDescent="0.35">
      <c r="B12" s="61" t="s">
        <v>20</v>
      </c>
      <c r="C12" s="62"/>
      <c r="D12" s="14">
        <f>'Matrice transactions'!D6</f>
        <v>1800</v>
      </c>
      <c r="E12" s="2" t="s">
        <v>21</v>
      </c>
      <c r="F12" s="11"/>
      <c r="G12" s="12">
        <f>'Matrice transactions'!L6</f>
        <v>1400</v>
      </c>
    </row>
    <row r="13" spans="2:7" x14ac:dyDescent="0.35">
      <c r="B13" s="61" t="s">
        <v>22</v>
      </c>
      <c r="C13" s="62"/>
      <c r="D13" s="14">
        <f>'Matrice transactions'!E6</f>
        <v>1500</v>
      </c>
      <c r="E13" s="2" t="s">
        <v>23</v>
      </c>
      <c r="F13" s="11"/>
      <c r="G13" s="12"/>
    </row>
    <row r="14" spans="2:7" x14ac:dyDescent="0.35">
      <c r="B14" s="13"/>
      <c r="C14" s="11"/>
      <c r="D14" s="14"/>
      <c r="E14" s="2"/>
      <c r="F14" s="11"/>
      <c r="G14" s="12"/>
    </row>
    <row r="15" spans="2:7" x14ac:dyDescent="0.35">
      <c r="B15" s="2" t="s">
        <v>24</v>
      </c>
      <c r="C15" s="11"/>
      <c r="D15" s="14">
        <f>'Matrice transactions'!F6</f>
        <v>8500</v>
      </c>
      <c r="E15" s="2" t="s">
        <v>25</v>
      </c>
      <c r="F15" s="11"/>
      <c r="G15" s="4"/>
    </row>
    <row r="16" spans="2:7" ht="15.5" x14ac:dyDescent="0.35">
      <c r="B16" s="15" t="s">
        <v>26</v>
      </c>
      <c r="C16" s="16"/>
      <c r="D16" s="17">
        <f>SUM(D7:D15)</f>
        <v>24400</v>
      </c>
      <c r="E16" s="18" t="s">
        <v>27</v>
      </c>
      <c r="F16" s="16"/>
      <c r="G16" s="19">
        <f>SUM(G7:G15)</f>
        <v>24400</v>
      </c>
    </row>
    <row r="21" spans="2:7" ht="15.5" x14ac:dyDescent="0.35">
      <c r="B21" s="66" t="s">
        <v>37</v>
      </c>
      <c r="C21" s="60"/>
      <c r="D21" s="60"/>
      <c r="E21" s="60"/>
      <c r="F21" s="60"/>
      <c r="G21" s="60"/>
    </row>
    <row r="23" spans="2:7" ht="15.5" x14ac:dyDescent="0.35">
      <c r="B23" s="64" t="s">
        <v>14</v>
      </c>
      <c r="C23" s="65"/>
      <c r="D23" s="10" t="s">
        <v>15</v>
      </c>
      <c r="E23" s="64" t="s">
        <v>16</v>
      </c>
      <c r="F23" s="65"/>
      <c r="G23" s="10" t="s">
        <v>15</v>
      </c>
    </row>
    <row r="24" spans="2:7" x14ac:dyDescent="0.35">
      <c r="B24" s="2" t="s">
        <v>17</v>
      </c>
      <c r="C24" s="11"/>
      <c r="D24" s="3"/>
      <c r="E24" s="2" t="s">
        <v>2</v>
      </c>
      <c r="F24" s="11"/>
      <c r="G24" s="12">
        <f>'Matrice transactions'!H17</f>
        <v>20000</v>
      </c>
    </row>
    <row r="25" spans="2:7" x14ac:dyDescent="0.35">
      <c r="B25" s="61" t="s">
        <v>30</v>
      </c>
      <c r="C25" s="62"/>
      <c r="D25" s="14">
        <f>'Matrice transactions'!B17</f>
        <v>0</v>
      </c>
      <c r="E25" s="2" t="s">
        <v>3</v>
      </c>
      <c r="F25" s="11"/>
      <c r="G25" s="12">
        <f>'Matrice transactions'!I17</f>
        <v>0</v>
      </c>
    </row>
    <row r="26" spans="2:7" x14ac:dyDescent="0.35">
      <c r="B26" s="61" t="s">
        <v>29</v>
      </c>
      <c r="C26" s="62"/>
      <c r="D26" s="14">
        <f>'Matrice transactions'!C17</f>
        <v>21100</v>
      </c>
      <c r="E26" s="2" t="s">
        <v>4</v>
      </c>
      <c r="F26" s="11"/>
      <c r="G26" s="12">
        <f>'Matrice transactions'!J17</f>
        <v>-2900</v>
      </c>
    </row>
    <row r="27" spans="2:7" x14ac:dyDescent="0.35">
      <c r="B27" s="13"/>
      <c r="C27" s="11"/>
      <c r="D27" s="14"/>
      <c r="E27" s="2"/>
      <c r="F27" s="11"/>
      <c r="G27" s="12">
        <f>'Matrice transactions'!H20</f>
        <v>0</v>
      </c>
    </row>
    <row r="28" spans="2:7" x14ac:dyDescent="0.35">
      <c r="B28" s="2" t="s">
        <v>18</v>
      </c>
      <c r="C28" s="11"/>
      <c r="D28" s="3"/>
      <c r="E28" s="2" t="s">
        <v>19</v>
      </c>
      <c r="F28" s="11"/>
      <c r="G28" s="12">
        <f>'Matrice transactions'!K17</f>
        <v>13000</v>
      </c>
    </row>
    <row r="29" spans="2:7" x14ac:dyDescent="0.35">
      <c r="B29" s="61" t="s">
        <v>20</v>
      </c>
      <c r="C29" s="62"/>
      <c r="D29" s="14">
        <f>'Matrice transactions'!D17</f>
        <v>650</v>
      </c>
      <c r="E29" s="2" t="s">
        <v>21</v>
      </c>
      <c r="F29" s="11"/>
      <c r="G29" s="12">
        <f>'Matrice transactions'!L17</f>
        <v>5550</v>
      </c>
    </row>
    <row r="30" spans="2:7" x14ac:dyDescent="0.35">
      <c r="B30" s="61" t="s">
        <v>22</v>
      </c>
      <c r="C30" s="62"/>
      <c r="D30" s="14">
        <f>'Matrice transactions'!E17</f>
        <v>5350</v>
      </c>
      <c r="E30" s="2" t="s">
        <v>23</v>
      </c>
      <c r="F30" s="11"/>
      <c r="G30" s="12">
        <f>'Matrice transactions'!H23</f>
        <v>0</v>
      </c>
    </row>
    <row r="31" spans="2:7" x14ac:dyDescent="0.35">
      <c r="B31" s="13"/>
      <c r="C31" s="11"/>
      <c r="D31" s="14"/>
      <c r="E31" s="2"/>
      <c r="F31" s="11"/>
      <c r="G31" s="12">
        <f>'Matrice transactions'!H24</f>
        <v>0</v>
      </c>
    </row>
    <row r="32" spans="2:7" x14ac:dyDescent="0.35">
      <c r="B32" s="2" t="s">
        <v>24</v>
      </c>
      <c r="C32" s="11"/>
      <c r="D32" s="14">
        <f>'Matrice transactions'!F17</f>
        <v>8550</v>
      </c>
      <c r="E32" s="2" t="s">
        <v>25</v>
      </c>
      <c r="F32" s="11"/>
      <c r="G32" s="12">
        <f>'Matrice transactions'!H25</f>
        <v>0</v>
      </c>
    </row>
    <row r="33" spans="2:7" ht="15.5" x14ac:dyDescent="0.35">
      <c r="B33" s="15" t="s">
        <v>26</v>
      </c>
      <c r="C33" s="16"/>
      <c r="D33" s="17">
        <f>SUM(D24:D32)</f>
        <v>35650</v>
      </c>
      <c r="E33" s="18" t="s">
        <v>27</v>
      </c>
      <c r="F33" s="16"/>
      <c r="G33" s="19">
        <f>SUM(G24:G32)</f>
        <v>35650</v>
      </c>
    </row>
  </sheetData>
  <mergeCells count="14">
    <mergeCell ref="B29:C29"/>
    <mergeCell ref="B30:C30"/>
    <mergeCell ref="B13:C13"/>
    <mergeCell ref="B21:G21"/>
    <mergeCell ref="B23:C23"/>
    <mergeCell ref="E23:F23"/>
    <mergeCell ref="B25:C25"/>
    <mergeCell ref="B26:C26"/>
    <mergeCell ref="B12:C12"/>
    <mergeCell ref="B4:G4"/>
    <mergeCell ref="B6:C6"/>
    <mergeCell ref="E6:F6"/>
    <mergeCell ref="B8:C8"/>
    <mergeCell ref="B9:C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39E9-C9E3-4E2B-8706-7F028CE1C741}">
  <dimension ref="B3:D24"/>
  <sheetViews>
    <sheetView tabSelected="1" topLeftCell="A6" zoomScale="152" workbookViewId="0">
      <selection activeCell="D19" sqref="D19"/>
    </sheetView>
  </sheetViews>
  <sheetFormatPr baseColWidth="10" defaultRowHeight="14.5" x14ac:dyDescent="0.35"/>
  <cols>
    <col min="2" max="2" width="16.54296875" customWidth="1"/>
  </cols>
  <sheetData>
    <row r="3" spans="2:4" x14ac:dyDescent="0.35">
      <c r="B3" s="67" t="s">
        <v>38</v>
      </c>
      <c r="C3" s="67"/>
      <c r="D3" s="67"/>
    </row>
    <row r="5" spans="2:4" x14ac:dyDescent="0.35">
      <c r="B5" s="39" t="s">
        <v>39</v>
      </c>
    </row>
    <row r="6" spans="2:4" x14ac:dyDescent="0.35">
      <c r="B6" t="s">
        <v>51</v>
      </c>
      <c r="D6" s="42">
        <f>'Matrice transactions'!Q7+'Matrice transactions'!Q13</f>
        <v>7000</v>
      </c>
    </row>
    <row r="7" spans="2:4" x14ac:dyDescent="0.35">
      <c r="B7" t="s">
        <v>40</v>
      </c>
      <c r="D7" s="42">
        <f>'Matrice transactions'!Q14+'Matrice transactions'!Q16</f>
        <v>-5450</v>
      </c>
    </row>
    <row r="8" spans="2:4" x14ac:dyDescent="0.35">
      <c r="C8" s="39" t="s">
        <v>12</v>
      </c>
      <c r="D8" s="43">
        <f>D6+D7</f>
        <v>1550</v>
      </c>
    </row>
    <row r="9" spans="2:4" x14ac:dyDescent="0.35">
      <c r="D9" s="42"/>
    </row>
    <row r="10" spans="2:4" x14ac:dyDescent="0.35">
      <c r="B10" s="39" t="s">
        <v>41</v>
      </c>
      <c r="D10" s="42"/>
    </row>
    <row r="11" spans="2:4" x14ac:dyDescent="0.35">
      <c r="B11" t="s">
        <v>43</v>
      </c>
      <c r="D11" s="42"/>
    </row>
    <row r="12" spans="2:4" x14ac:dyDescent="0.35">
      <c r="B12" t="s">
        <v>42</v>
      </c>
      <c r="D12" s="42">
        <f>'Matrice transactions'!Q12</f>
        <v>-11500</v>
      </c>
    </row>
    <row r="13" spans="2:4" x14ac:dyDescent="0.35">
      <c r="C13" s="39" t="s">
        <v>12</v>
      </c>
      <c r="D13" s="43">
        <f>D11+D12</f>
        <v>-11500</v>
      </c>
    </row>
    <row r="14" spans="2:4" x14ac:dyDescent="0.35">
      <c r="D14" s="42"/>
    </row>
    <row r="15" spans="2:4" x14ac:dyDescent="0.35">
      <c r="B15" s="39" t="s">
        <v>44</v>
      </c>
      <c r="D15" s="42"/>
    </row>
    <row r="16" spans="2:4" x14ac:dyDescent="0.35">
      <c r="B16" t="s">
        <v>45</v>
      </c>
      <c r="D16" s="42"/>
    </row>
    <row r="17" spans="2:4" x14ac:dyDescent="0.35">
      <c r="B17" t="s">
        <v>47</v>
      </c>
      <c r="D17" s="42">
        <f>'Matrice transactions'!Q11</f>
        <v>10000</v>
      </c>
    </row>
    <row r="18" spans="2:4" x14ac:dyDescent="0.35">
      <c r="B18" t="s">
        <v>46</v>
      </c>
      <c r="D18" s="42"/>
    </row>
    <row r="19" spans="2:4" x14ac:dyDescent="0.35">
      <c r="C19" s="39" t="s">
        <v>12</v>
      </c>
      <c r="D19" s="43">
        <f>D16+D17+D18</f>
        <v>10000</v>
      </c>
    </row>
    <row r="20" spans="2:4" x14ac:dyDescent="0.35">
      <c r="D20" s="42"/>
    </row>
    <row r="21" spans="2:4" x14ac:dyDescent="0.35">
      <c r="B21" s="39" t="s">
        <v>48</v>
      </c>
      <c r="D21" s="42">
        <f>D8+D13+D19</f>
        <v>50</v>
      </c>
    </row>
    <row r="22" spans="2:4" x14ac:dyDescent="0.35">
      <c r="D22" s="42"/>
    </row>
    <row r="23" spans="2:4" x14ac:dyDescent="0.35">
      <c r="B23" s="39" t="s">
        <v>49</v>
      </c>
      <c r="D23" s="42">
        <f>'Matrice transactions'!F6</f>
        <v>8500</v>
      </c>
    </row>
    <row r="24" spans="2:4" x14ac:dyDescent="0.35">
      <c r="B24" s="39" t="s">
        <v>50</v>
      </c>
      <c r="D24" s="42">
        <f>D23+D21</f>
        <v>8550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Matrice transactions</vt:lpstr>
      <vt:lpstr>Bilan</vt:lpstr>
      <vt:lpstr>Flux de trésorerie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</dc:creator>
  <cp:lastModifiedBy>Elisabeth ALBERTINI Albertini</cp:lastModifiedBy>
  <dcterms:created xsi:type="dcterms:W3CDTF">2017-08-26T09:18:30Z</dcterms:created>
  <dcterms:modified xsi:type="dcterms:W3CDTF">2026-01-06T14:05:08Z</dcterms:modified>
</cp:coreProperties>
</file>