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GEAI/Excel/Projet 2024 - RH 2024/"/>
    </mc:Choice>
  </mc:AlternateContent>
  <xr:revisionPtr revIDLastSave="0" documentId="13_ncr:1_{6901D37B-37CB-7C4F-9BAF-A0467F7075F0}" xr6:coauthVersionLast="47" xr6:coauthVersionMax="47" xr10:uidLastSave="{00000000-0000-0000-0000-000000000000}"/>
  <bookViews>
    <workbookView xWindow="1040" yWindow="2040" windowWidth="19600" windowHeight="11800" activeTab="2" xr2:uid="{0F935989-876A-C248-A345-5B34D5B88426}"/>
  </bookViews>
  <sheets>
    <sheet name="TableauQ21-22" sheetId="11" r:id="rId1"/>
    <sheet name="TableauQ18" sheetId="9" r:id="rId2"/>
    <sheet name="TableauQ19-20" sheetId="10" r:id="rId3"/>
    <sheet name="employee_work_schedule" sheetId="8" r:id="rId4"/>
    <sheet name="employés" sheetId="1" r:id="rId5"/>
    <sheet name="postes" sheetId="3" r:id="rId6"/>
    <sheet name="postes occupés" sheetId="2" r:id="rId7"/>
    <sheet name="working days" sheetId="4" r:id="rId8"/>
    <sheet name="hollidays" sheetId="5" r:id="rId9"/>
  </sheets>
  <definedNames>
    <definedName name="AUJ">employés!$B$1</definedName>
    <definedName name="ChronologieNative_Position_start">#N/A</definedName>
    <definedName name="DonnéesExternes_1" localSheetId="3" hidden="1">employee_work_schedule!$A$1:$D$559</definedName>
    <definedName name="JOURSFERIEES">hollidays!$A:$A</definedName>
    <definedName name="Postes">postes!$A$1:$F$19</definedName>
  </definedNames>
  <calcPr calcId="191029"/>
  <pivotCaches>
    <pivotCache cacheId="22" r:id="rId10"/>
    <pivotCache cacheId="20" r:id="rId11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2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" i="1" l="1" a="1"/>
  <c r="V5" i="1"/>
  <c r="V6" i="1" a="1"/>
  <c r="V6" i="1"/>
  <c r="V7" i="1" a="1"/>
  <c r="V7" i="1" s="1"/>
  <c r="V8" i="1" a="1"/>
  <c r="V8" i="1"/>
  <c r="V9" i="1" a="1"/>
  <c r="V9" i="1"/>
  <c r="V10" i="1" a="1"/>
  <c r="V10" i="1"/>
  <c r="V11" i="1" a="1"/>
  <c r="V11" i="1" s="1"/>
  <c r="V12" i="1" a="1"/>
  <c r="V12" i="1"/>
  <c r="V13" i="1" a="1"/>
  <c r="V13" i="1" s="1"/>
  <c r="V14" i="1" a="1"/>
  <c r="V14" i="1" s="1"/>
  <c r="V15" i="1" a="1"/>
  <c r="V15" i="1" s="1"/>
  <c r="V16" i="1" a="1"/>
  <c r="V16" i="1"/>
  <c r="V17" i="1" a="1"/>
  <c r="V17" i="1" s="1"/>
  <c r="V18" i="1" a="1"/>
  <c r="V18" i="1" s="1"/>
  <c r="V19" i="1" a="1"/>
  <c r="V19" i="1" s="1"/>
  <c r="V20" i="1" a="1"/>
  <c r="V20" i="1"/>
  <c r="V21" i="1" a="1"/>
  <c r="V21" i="1" s="1"/>
  <c r="V22" i="1" a="1"/>
  <c r="V22" i="1" s="1"/>
  <c r="V23" i="1" a="1"/>
  <c r="V23" i="1" s="1"/>
  <c r="V24" i="1" a="1"/>
  <c r="V24" i="1"/>
  <c r="V25" i="1" a="1"/>
  <c r="V25" i="1" s="1"/>
  <c r="V26" i="1" a="1"/>
  <c r="V26" i="1" s="1"/>
  <c r="V27" i="1" a="1"/>
  <c r="V27" i="1" s="1"/>
  <c r="V28" i="1" a="1"/>
  <c r="V28" i="1"/>
  <c r="V29" i="1" a="1"/>
  <c r="V29" i="1" s="1"/>
  <c r="V30" i="1" a="1"/>
  <c r="V30" i="1" s="1"/>
  <c r="V31" i="1" a="1"/>
  <c r="V31" i="1" s="1"/>
  <c r="V32" i="1" a="1"/>
  <c r="V32" i="1"/>
  <c r="V33" i="1" a="1"/>
  <c r="V33" i="1" s="1"/>
  <c r="V34" i="1" a="1"/>
  <c r="V34" i="1" s="1"/>
  <c r="V35" i="1" a="1"/>
  <c r="V35" i="1" s="1"/>
  <c r="V36" i="1" a="1"/>
  <c r="V36" i="1"/>
  <c r="V37" i="1" a="1"/>
  <c r="V37" i="1" s="1"/>
  <c r="V38" i="1" a="1"/>
  <c r="V38" i="1" s="1"/>
  <c r="V4" i="1" a="1"/>
  <c r="V4" i="1" s="1"/>
  <c r="F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4" i="1"/>
  <c r="G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G459" i="8"/>
  <c r="G460" i="8"/>
  <c r="G461" i="8"/>
  <c r="G462" i="8"/>
  <c r="G463" i="8"/>
  <c r="G46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G495" i="8"/>
  <c r="G496" i="8"/>
  <c r="G497" i="8"/>
  <c r="G498" i="8"/>
  <c r="G499" i="8"/>
  <c r="G50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G531" i="8"/>
  <c r="G532" i="8"/>
  <c r="G533" i="8"/>
  <c r="G534" i="8"/>
  <c r="G535" i="8"/>
  <c r="G53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4" i="1"/>
  <c r="S5" i="1"/>
  <c r="S6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4" i="1"/>
  <c r="G47" i="2"/>
  <c r="C47" i="2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5" i="4"/>
  <c r="W5" i="1"/>
  <c r="X5" i="1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7" i="1"/>
  <c r="X17" i="1"/>
  <c r="W18" i="1"/>
  <c r="X18" i="1"/>
  <c r="W19" i="1"/>
  <c r="X19" i="1"/>
  <c r="W20" i="1"/>
  <c r="X20" i="1"/>
  <c r="W21" i="1"/>
  <c r="X21" i="1"/>
  <c r="W22" i="1"/>
  <c r="X22" i="1"/>
  <c r="W23" i="1"/>
  <c r="X23" i="1"/>
  <c r="W24" i="1"/>
  <c r="X24" i="1"/>
  <c r="W25" i="1"/>
  <c r="X25" i="1"/>
  <c r="W26" i="1"/>
  <c r="X26" i="1"/>
  <c r="W27" i="1"/>
  <c r="X27" i="1"/>
  <c r="W28" i="1"/>
  <c r="X28" i="1"/>
  <c r="W29" i="1"/>
  <c r="X29" i="1"/>
  <c r="W30" i="1"/>
  <c r="X30" i="1"/>
  <c r="W31" i="1"/>
  <c r="X31" i="1"/>
  <c r="W32" i="1"/>
  <c r="X32" i="1"/>
  <c r="W33" i="1"/>
  <c r="X33" i="1"/>
  <c r="W34" i="1"/>
  <c r="X34" i="1"/>
  <c r="W35" i="1"/>
  <c r="X35" i="1"/>
  <c r="W36" i="1"/>
  <c r="X36" i="1"/>
  <c r="W37" i="1"/>
  <c r="X37" i="1"/>
  <c r="W38" i="1"/>
  <c r="X38" i="1"/>
  <c r="X4" i="1"/>
  <c r="W4" i="1"/>
  <c r="Q5" i="1"/>
  <c r="Q6" i="1"/>
  <c r="Q7" i="1"/>
  <c r="S7" i="1" s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4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2" i="2"/>
  <c r="B1" i="1"/>
  <c r="G4" i="1" s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" i="1"/>
  <c r="E242" i="8" l="1"/>
  <c r="E546" i="8"/>
  <c r="E549" i="8"/>
  <c r="E235" i="8"/>
  <c r="E243" i="8"/>
  <c r="E547" i="8"/>
  <c r="E236" i="8"/>
  <c r="E548" i="8"/>
  <c r="E237" i="8"/>
  <c r="E238" i="8"/>
  <c r="E550" i="8"/>
  <c r="E545" i="8"/>
  <c r="E239" i="8"/>
  <c r="E240" i="8"/>
  <c r="E544" i="8"/>
  <c r="E552" i="8"/>
  <c r="E241" i="8"/>
  <c r="E551" i="8"/>
  <c r="E42" i="8"/>
  <c r="E322" i="8"/>
  <c r="E47" i="8"/>
  <c r="E43" i="8"/>
  <c r="E323" i="8"/>
  <c r="E44" i="8"/>
  <c r="E324" i="8"/>
  <c r="E45" i="8"/>
  <c r="E317" i="8"/>
  <c r="E325" i="8"/>
  <c r="E46" i="8"/>
  <c r="E318" i="8"/>
  <c r="E326" i="8"/>
  <c r="E320" i="8"/>
  <c r="E321" i="8"/>
  <c r="E48" i="8"/>
  <c r="E327" i="8"/>
  <c r="E49" i="8"/>
  <c r="E319" i="8"/>
  <c r="E202" i="8"/>
  <c r="E506" i="8"/>
  <c r="E514" i="8"/>
  <c r="E507" i="8"/>
  <c r="E509" i="8"/>
  <c r="E510" i="8"/>
  <c r="E196" i="8"/>
  <c r="E508" i="8"/>
  <c r="E197" i="8"/>
  <c r="E198" i="8"/>
  <c r="E512" i="8"/>
  <c r="E513" i="8"/>
  <c r="E511" i="8"/>
  <c r="E199" i="8"/>
  <c r="E200" i="8"/>
  <c r="E201" i="8"/>
  <c r="E504" i="8"/>
  <c r="E505" i="8"/>
  <c r="E426" i="8"/>
  <c r="E434" i="8"/>
  <c r="E429" i="8"/>
  <c r="E427" i="8"/>
  <c r="E435" i="8"/>
  <c r="E428" i="8"/>
  <c r="E141" i="8"/>
  <c r="E142" i="8"/>
  <c r="E430" i="8"/>
  <c r="E143" i="8"/>
  <c r="E425" i="8"/>
  <c r="E431" i="8"/>
  <c r="E144" i="8"/>
  <c r="E432" i="8"/>
  <c r="E145" i="8"/>
  <c r="E433" i="8"/>
  <c r="E346" i="8"/>
  <c r="E75" i="8"/>
  <c r="E347" i="8"/>
  <c r="E76" i="8"/>
  <c r="E348" i="8"/>
  <c r="E349" i="8"/>
  <c r="E350" i="8"/>
  <c r="E351" i="8"/>
  <c r="E352" i="8"/>
  <c r="E24" i="8"/>
  <c r="E25" i="8"/>
  <c r="E218" i="8"/>
  <c r="E211" i="8"/>
  <c r="E219" i="8"/>
  <c r="E523" i="8"/>
  <c r="E212" i="8"/>
  <c r="E220" i="8"/>
  <c r="E524" i="8"/>
  <c r="E525" i="8"/>
  <c r="E213" i="8"/>
  <c r="E221" i="8"/>
  <c r="E214" i="8"/>
  <c r="E222" i="8"/>
  <c r="E215" i="8"/>
  <c r="E216" i="8"/>
  <c r="E217" i="8"/>
  <c r="E223" i="8"/>
  <c r="E162" i="8"/>
  <c r="E159" i="8"/>
  <c r="E155" i="8"/>
  <c r="E163" i="8"/>
  <c r="E443" i="8"/>
  <c r="E445" i="8"/>
  <c r="E156" i="8"/>
  <c r="E444" i="8"/>
  <c r="E157" i="8"/>
  <c r="E158" i="8"/>
  <c r="E446" i="8"/>
  <c r="E448" i="8"/>
  <c r="E449" i="8"/>
  <c r="E447" i="8"/>
  <c r="E160" i="8"/>
  <c r="E161" i="8"/>
  <c r="E90" i="8"/>
  <c r="E362" i="8"/>
  <c r="E370" i="8"/>
  <c r="E95" i="8"/>
  <c r="E91" i="8"/>
  <c r="E363" i="8"/>
  <c r="E371" i="8"/>
  <c r="E92" i="8"/>
  <c r="E364" i="8"/>
  <c r="E372" i="8"/>
  <c r="E87" i="8"/>
  <c r="E85" i="8"/>
  <c r="E93" i="8"/>
  <c r="E365" i="8"/>
  <c r="E373" i="8"/>
  <c r="E86" i="8"/>
  <c r="E94" i="8"/>
  <c r="E366" i="8"/>
  <c r="E361" i="8"/>
  <c r="E367" i="8"/>
  <c r="E368" i="8"/>
  <c r="E369" i="8"/>
  <c r="E88" i="8"/>
  <c r="E89" i="8"/>
  <c r="E360" i="8"/>
  <c r="E34" i="8"/>
  <c r="E298" i="8"/>
  <c r="E35" i="8"/>
  <c r="E299" i="8"/>
  <c r="E36" i="8"/>
  <c r="E292" i="8"/>
  <c r="E300" i="8"/>
  <c r="E39" i="8"/>
  <c r="E37" i="8"/>
  <c r="E293" i="8"/>
  <c r="E38" i="8"/>
  <c r="E294" i="8"/>
  <c r="E297" i="8"/>
  <c r="E296" i="8"/>
  <c r="E295" i="8"/>
  <c r="E210" i="8"/>
  <c r="E522" i="8"/>
  <c r="E517" i="8"/>
  <c r="E518" i="8"/>
  <c r="E203" i="8"/>
  <c r="E515" i="8"/>
  <c r="E204" i="8"/>
  <c r="E516" i="8"/>
  <c r="E205" i="8"/>
  <c r="E206" i="8"/>
  <c r="E520" i="8"/>
  <c r="E519" i="8"/>
  <c r="E209" i="8"/>
  <c r="E521" i="8"/>
  <c r="E207" i="8"/>
  <c r="E208" i="8"/>
  <c r="E146" i="8"/>
  <c r="E154" i="8"/>
  <c r="E442" i="8"/>
  <c r="E147" i="8"/>
  <c r="E148" i="8"/>
  <c r="E436" i="8"/>
  <c r="E437" i="8"/>
  <c r="E151" i="8"/>
  <c r="E149" i="8"/>
  <c r="E150" i="8"/>
  <c r="E438" i="8"/>
  <c r="E152" i="8"/>
  <c r="E439" i="8"/>
  <c r="E153" i="8"/>
  <c r="E440" i="8"/>
  <c r="E441" i="8"/>
  <c r="E82" i="8"/>
  <c r="E354" i="8"/>
  <c r="E83" i="8"/>
  <c r="E355" i="8"/>
  <c r="E84" i="8"/>
  <c r="E356" i="8"/>
  <c r="E77" i="8"/>
  <c r="E357" i="8"/>
  <c r="E78" i="8"/>
  <c r="E358" i="8"/>
  <c r="E79" i="8"/>
  <c r="E80" i="8"/>
  <c r="E81" i="8"/>
  <c r="E353" i="8"/>
  <c r="E359" i="8"/>
  <c r="E26" i="8"/>
  <c r="E290" i="8"/>
  <c r="E27" i="8"/>
  <c r="E291" i="8"/>
  <c r="E31" i="8"/>
  <c r="E28" i="8"/>
  <c r="E284" i="8"/>
  <c r="E29" i="8"/>
  <c r="E285" i="8"/>
  <c r="E30" i="8"/>
  <c r="E286" i="8"/>
  <c r="E33" i="8"/>
  <c r="E287" i="8"/>
  <c r="E288" i="8"/>
  <c r="E289" i="8"/>
  <c r="E32" i="8"/>
  <c r="E66" i="8"/>
  <c r="E74" i="8"/>
  <c r="E67" i="8"/>
  <c r="E339" i="8"/>
  <c r="E71" i="8"/>
  <c r="E68" i="8"/>
  <c r="E340" i="8"/>
  <c r="E69" i="8"/>
  <c r="E341" i="8"/>
  <c r="E70" i="8"/>
  <c r="E342" i="8"/>
  <c r="E72" i="8"/>
  <c r="E343" i="8"/>
  <c r="E73" i="8"/>
  <c r="E344" i="8"/>
  <c r="E345" i="8"/>
  <c r="E65" i="8"/>
  <c r="E474" i="8"/>
  <c r="E171" i="8"/>
  <c r="E475" i="8"/>
  <c r="E477" i="8"/>
  <c r="E478" i="8"/>
  <c r="E172" i="8"/>
  <c r="E476" i="8"/>
  <c r="E173" i="8"/>
  <c r="E175" i="8"/>
  <c r="E174" i="8"/>
  <c r="E472" i="8"/>
  <c r="E473" i="8"/>
  <c r="E479" i="8"/>
  <c r="E480" i="8"/>
  <c r="E481" i="8"/>
  <c r="E114" i="8"/>
  <c r="E122" i="8"/>
  <c r="E402" i="8"/>
  <c r="E127" i="8"/>
  <c r="E115" i="8"/>
  <c r="E123" i="8"/>
  <c r="E403" i="8"/>
  <c r="E116" i="8"/>
  <c r="E124" i="8"/>
  <c r="E404" i="8"/>
  <c r="E119" i="8"/>
  <c r="E117" i="8"/>
  <c r="E125" i="8"/>
  <c r="E405" i="8"/>
  <c r="E118" i="8"/>
  <c r="E126" i="8"/>
  <c r="E406" i="8"/>
  <c r="E407" i="8"/>
  <c r="E408" i="8"/>
  <c r="E401" i="8"/>
  <c r="E120" i="8"/>
  <c r="E121" i="8"/>
  <c r="E399" i="8"/>
  <c r="E128" i="8"/>
  <c r="E400" i="8"/>
  <c r="E258" i="8"/>
  <c r="E259" i="8"/>
  <c r="E260" i="8"/>
  <c r="E261" i="8"/>
  <c r="E262" i="8"/>
  <c r="E257" i="8"/>
  <c r="E263" i="8"/>
  <c r="E264" i="8"/>
  <c r="E265" i="8"/>
  <c r="E234" i="8"/>
  <c r="E538" i="8"/>
  <c r="E539" i="8"/>
  <c r="E542" i="8"/>
  <c r="E228" i="8"/>
  <c r="E540" i="8"/>
  <c r="E229" i="8"/>
  <c r="E541" i="8"/>
  <c r="E230" i="8"/>
  <c r="E233" i="8"/>
  <c r="E535" i="8"/>
  <c r="E536" i="8"/>
  <c r="E537" i="8"/>
  <c r="E232" i="8"/>
  <c r="E543" i="8"/>
  <c r="E231" i="8"/>
  <c r="E170" i="8"/>
  <c r="E466" i="8"/>
  <c r="E470" i="8"/>
  <c r="E467" i="8"/>
  <c r="E167" i="8"/>
  <c r="E468" i="8"/>
  <c r="E469" i="8"/>
  <c r="E165" i="8"/>
  <c r="E166" i="8"/>
  <c r="E462" i="8"/>
  <c r="E168" i="8"/>
  <c r="E471" i="8"/>
  <c r="E169" i="8"/>
  <c r="E465" i="8"/>
  <c r="E463" i="8"/>
  <c r="E464" i="8"/>
  <c r="E106" i="8"/>
  <c r="E386" i="8"/>
  <c r="E394" i="8"/>
  <c r="E107" i="8"/>
  <c r="E387" i="8"/>
  <c r="E395" i="8"/>
  <c r="E103" i="8"/>
  <c r="E108" i="8"/>
  <c r="E388" i="8"/>
  <c r="E396" i="8"/>
  <c r="E109" i="8"/>
  <c r="E389" i="8"/>
  <c r="E397" i="8"/>
  <c r="E111" i="8"/>
  <c r="E102" i="8"/>
  <c r="E110" i="8"/>
  <c r="E390" i="8"/>
  <c r="E398" i="8"/>
  <c r="E104" i="8"/>
  <c r="E384" i="8"/>
  <c r="E385" i="8"/>
  <c r="E105" i="8"/>
  <c r="E112" i="8"/>
  <c r="E391" i="8"/>
  <c r="E113" i="8"/>
  <c r="E392" i="8"/>
  <c r="E393" i="8"/>
  <c r="E314" i="8"/>
  <c r="E315" i="8"/>
  <c r="E316" i="8"/>
  <c r="E41" i="8"/>
  <c r="E311" i="8"/>
  <c r="E312" i="8"/>
  <c r="E313" i="8"/>
  <c r="E226" i="8"/>
  <c r="E530" i="8"/>
  <c r="E227" i="8"/>
  <c r="E531" i="8"/>
  <c r="E533" i="8"/>
  <c r="E532" i="8"/>
  <c r="E526" i="8"/>
  <c r="E534" i="8"/>
  <c r="E224" i="8"/>
  <c r="E225" i="8"/>
  <c r="E527" i="8"/>
  <c r="E528" i="8"/>
  <c r="E529" i="8"/>
  <c r="E450" i="8"/>
  <c r="E458" i="8"/>
  <c r="E461" i="8"/>
  <c r="E451" i="8"/>
  <c r="E459" i="8"/>
  <c r="E454" i="8"/>
  <c r="E164" i="8"/>
  <c r="E452" i="8"/>
  <c r="E460" i="8"/>
  <c r="E453" i="8"/>
  <c r="E455" i="8"/>
  <c r="E456" i="8"/>
  <c r="E457" i="8"/>
  <c r="E98" i="8"/>
  <c r="E378" i="8"/>
  <c r="E99" i="8"/>
  <c r="E379" i="8"/>
  <c r="E100" i="8"/>
  <c r="E380" i="8"/>
  <c r="E101" i="8"/>
  <c r="E381" i="8"/>
  <c r="E374" i="8"/>
  <c r="E382" i="8"/>
  <c r="E97" i="8"/>
  <c r="E383" i="8"/>
  <c r="E375" i="8"/>
  <c r="E376" i="8"/>
  <c r="E96" i="8"/>
  <c r="E377" i="8"/>
  <c r="E306" i="8"/>
  <c r="E307" i="8"/>
  <c r="E308" i="8"/>
  <c r="E301" i="8"/>
  <c r="E309" i="8"/>
  <c r="E302" i="8"/>
  <c r="E310" i="8"/>
  <c r="E40" i="8"/>
  <c r="E303" i="8"/>
  <c r="E304" i="8"/>
  <c r="E305" i="8"/>
  <c r="E2" i="8"/>
  <c r="E250" i="8"/>
  <c r="E3" i="8"/>
  <c r="E251" i="8"/>
  <c r="E4" i="8"/>
  <c r="E252" i="8"/>
  <c r="E5" i="8"/>
  <c r="E253" i="8"/>
  <c r="E254" i="8"/>
  <c r="E256" i="8"/>
  <c r="E255" i="8"/>
  <c r="E248" i="8"/>
  <c r="E249" i="8"/>
  <c r="E194" i="8"/>
  <c r="E490" i="8"/>
  <c r="E498" i="8"/>
  <c r="E195" i="8"/>
  <c r="E491" i="8"/>
  <c r="E499" i="8"/>
  <c r="E492" i="8"/>
  <c r="E500" i="8"/>
  <c r="E493" i="8"/>
  <c r="E189" i="8"/>
  <c r="E501" i="8"/>
  <c r="E494" i="8"/>
  <c r="E190" i="8"/>
  <c r="E502" i="8"/>
  <c r="E192" i="8"/>
  <c r="E489" i="8"/>
  <c r="E496" i="8"/>
  <c r="E193" i="8"/>
  <c r="E495" i="8"/>
  <c r="E503" i="8"/>
  <c r="E497" i="8"/>
  <c r="E191" i="8"/>
  <c r="E418" i="8"/>
  <c r="E419" i="8"/>
  <c r="E140" i="8"/>
  <c r="E420" i="8"/>
  <c r="E421" i="8"/>
  <c r="E414" i="8"/>
  <c r="E422" i="8"/>
  <c r="E415" i="8"/>
  <c r="E416" i="8"/>
  <c r="E417" i="8"/>
  <c r="E424" i="8"/>
  <c r="E423" i="8"/>
  <c r="E18" i="8"/>
  <c r="E282" i="8"/>
  <c r="E11" i="8"/>
  <c r="E19" i="8"/>
  <c r="E283" i="8"/>
  <c r="E12" i="8"/>
  <c r="E20" i="8"/>
  <c r="E15" i="8"/>
  <c r="E23" i="8"/>
  <c r="E13" i="8"/>
  <c r="E21" i="8"/>
  <c r="E277" i="8"/>
  <c r="E14" i="8"/>
  <c r="E22" i="8"/>
  <c r="E278" i="8"/>
  <c r="E279" i="8"/>
  <c r="E280" i="8"/>
  <c r="E16" i="8"/>
  <c r="E281" i="8"/>
  <c r="E17" i="8"/>
  <c r="E554" i="8"/>
  <c r="E558" i="8"/>
  <c r="E555" i="8"/>
  <c r="E244" i="8"/>
  <c r="E556" i="8"/>
  <c r="E557" i="8"/>
  <c r="E245" i="8"/>
  <c r="E246" i="8"/>
  <c r="E553" i="8"/>
  <c r="E559" i="8"/>
  <c r="E247" i="8"/>
  <c r="E178" i="8"/>
  <c r="E186" i="8"/>
  <c r="E482" i="8"/>
  <c r="E485" i="8"/>
  <c r="E179" i="8"/>
  <c r="E187" i="8"/>
  <c r="E483" i="8"/>
  <c r="E180" i="8"/>
  <c r="E188" i="8"/>
  <c r="E484" i="8"/>
  <c r="E486" i="8"/>
  <c r="E181" i="8"/>
  <c r="E182" i="8"/>
  <c r="E176" i="8"/>
  <c r="E177" i="8"/>
  <c r="E488" i="8"/>
  <c r="E183" i="8"/>
  <c r="E184" i="8"/>
  <c r="E185" i="8"/>
  <c r="E487" i="8"/>
  <c r="E130" i="8"/>
  <c r="E138" i="8"/>
  <c r="E410" i="8"/>
  <c r="E131" i="8"/>
  <c r="E139" i="8"/>
  <c r="E411" i="8"/>
  <c r="E135" i="8"/>
  <c r="E132" i="8"/>
  <c r="E412" i="8"/>
  <c r="E133" i="8"/>
  <c r="E413" i="8"/>
  <c r="E134" i="8"/>
  <c r="E136" i="8"/>
  <c r="E137" i="8"/>
  <c r="E409" i="8"/>
  <c r="E129" i="8"/>
  <c r="E50" i="8"/>
  <c r="E58" i="8"/>
  <c r="E330" i="8"/>
  <c r="E338" i="8"/>
  <c r="E51" i="8"/>
  <c r="E59" i="8"/>
  <c r="E331" i="8"/>
  <c r="E52" i="8"/>
  <c r="E60" i="8"/>
  <c r="E332" i="8"/>
  <c r="E55" i="8"/>
  <c r="E53" i="8"/>
  <c r="E61" i="8"/>
  <c r="E333" i="8"/>
  <c r="E63" i="8"/>
  <c r="E54" i="8"/>
  <c r="E62" i="8"/>
  <c r="E334" i="8"/>
  <c r="E328" i="8"/>
  <c r="E337" i="8"/>
  <c r="E56" i="8"/>
  <c r="E329" i="8"/>
  <c r="E57" i="8"/>
  <c r="E335" i="8"/>
  <c r="E64" i="8"/>
  <c r="E336" i="8"/>
  <c r="E10" i="8"/>
  <c r="E266" i="8"/>
  <c r="E274" i="8"/>
  <c r="E267" i="8"/>
  <c r="E275" i="8"/>
  <c r="E268" i="8"/>
  <c r="E276" i="8"/>
  <c r="E7" i="8"/>
  <c r="E269" i="8"/>
  <c r="E6" i="8"/>
  <c r="E270" i="8"/>
  <c r="E8" i="8"/>
  <c r="E9" i="8"/>
  <c r="E273" i="8"/>
  <c r="E271" i="8"/>
  <c r="E272" i="8"/>
  <c r="T12" i="1"/>
  <c r="T11" i="1"/>
  <c r="T34" i="1"/>
  <c r="T33" i="1"/>
  <c r="T25" i="1"/>
  <c r="T17" i="1"/>
  <c r="T9" i="1"/>
  <c r="T35" i="1"/>
  <c r="T32" i="1"/>
  <c r="T24" i="1"/>
  <c r="T16" i="1"/>
  <c r="T8" i="1"/>
  <c r="T36" i="1"/>
  <c r="T10" i="1"/>
  <c r="T31" i="1"/>
  <c r="T23" i="1"/>
  <c r="T15" i="1"/>
  <c r="T7" i="1"/>
  <c r="T28" i="1"/>
  <c r="T27" i="1"/>
  <c r="T26" i="1"/>
  <c r="T38" i="1"/>
  <c r="T30" i="1"/>
  <c r="T22" i="1"/>
  <c r="T14" i="1"/>
  <c r="T6" i="1"/>
  <c r="T20" i="1"/>
  <c r="T19" i="1"/>
  <c r="T18" i="1"/>
  <c r="T37" i="1"/>
  <c r="T29" i="1"/>
  <c r="T21" i="1"/>
  <c r="T13" i="1"/>
  <c r="T5" i="1"/>
  <c r="T4" i="1"/>
  <c r="I12" i="1"/>
  <c r="I11" i="1"/>
  <c r="I20" i="1"/>
  <c r="I18" i="1"/>
  <c r="I10" i="1"/>
  <c r="I19" i="1"/>
  <c r="I9" i="1"/>
  <c r="I28" i="1"/>
  <c r="I34" i="1"/>
  <c r="I25" i="1"/>
  <c r="I17" i="1"/>
  <c r="I32" i="1"/>
  <c r="I24" i="1"/>
  <c r="I16" i="1"/>
  <c r="I8" i="1"/>
  <c r="I31" i="1"/>
  <c r="I23" i="1"/>
  <c r="I15" i="1"/>
  <c r="I7" i="1"/>
  <c r="I36" i="1"/>
  <c r="I35" i="1"/>
  <c r="I26" i="1"/>
  <c r="I38" i="1"/>
  <c r="I30" i="1"/>
  <c r="I22" i="1"/>
  <c r="I14" i="1"/>
  <c r="I6" i="1"/>
  <c r="I27" i="1"/>
  <c r="I33" i="1"/>
  <c r="I37" i="1"/>
  <c r="I29" i="1"/>
  <c r="I21" i="1"/>
  <c r="I13" i="1"/>
  <c r="I5" i="1"/>
  <c r="I4" i="1"/>
  <c r="G36" i="1"/>
  <c r="G35" i="1"/>
  <c r="G9" i="1"/>
  <c r="G12" i="1"/>
  <c r="G11" i="1"/>
  <c r="G8" i="1"/>
  <c r="G28" i="1"/>
  <c r="G19" i="1"/>
  <c r="G26" i="1"/>
  <c r="G10" i="1"/>
  <c r="G25" i="1"/>
  <c r="G32" i="1"/>
  <c r="G24" i="1"/>
  <c r="G31" i="1"/>
  <c r="G7" i="1"/>
  <c r="G20" i="1"/>
  <c r="G27" i="1"/>
  <c r="G34" i="1"/>
  <c r="G18" i="1"/>
  <c r="G33" i="1"/>
  <c r="G17" i="1"/>
  <c r="G16" i="1"/>
  <c r="G6" i="1"/>
  <c r="G23" i="1"/>
  <c r="G15" i="1"/>
  <c r="G38" i="1"/>
  <c r="G30" i="1"/>
  <c r="G22" i="1"/>
  <c r="G14" i="1"/>
  <c r="G37" i="1"/>
  <c r="G29" i="1"/>
  <c r="G21" i="1"/>
  <c r="G13" i="1"/>
  <c r="G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4B0442-35C3-9B47-A9A1-CCBB3BB0303E}" keepAlive="1" name="Requête - employee_work_schedule" description="Connexion à la requête « employee_work_schedule » dans le classeur." type="5" refreshedVersion="8" background="1" saveData="1">
    <dbPr connection="Provider=Microsoft.Mashup.OleDb.1;Data Source=$Workbook$;Location=employee_work_schedule;Extended Properties=&quot;&quot;" command="SELECT * FROM [employee_work_schedule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<sst xmlns="http://schemas.openxmlformats.org/spreadsheetml/2006/main" count="1620" uniqueCount="321">
  <si>
    <t>Emp ID</t>
  </si>
  <si>
    <t>Last</t>
  </si>
  <si>
    <t>First</t>
  </si>
  <si>
    <t>Full Name</t>
  </si>
  <si>
    <t>Email</t>
  </si>
  <si>
    <t>Bacata</t>
  </si>
  <si>
    <t>Stevie</t>
  </si>
  <si>
    <t>BARRY</t>
  </si>
  <si>
    <t>Adam</t>
  </si>
  <si>
    <t>Betts</t>
  </si>
  <si>
    <t>Connor</t>
  </si>
  <si>
    <t>martinez</t>
  </si>
  <si>
    <t>carlos</t>
  </si>
  <si>
    <t>Biti</t>
  </si>
  <si>
    <t>Yvette</t>
  </si>
  <si>
    <t>BOLLER</t>
  </si>
  <si>
    <t>Jim</t>
  </si>
  <si>
    <t>Bui</t>
  </si>
  <si>
    <t>Charlie</t>
  </si>
  <si>
    <t>Carlton</t>
  </si>
  <si>
    <t>Barbara</t>
  </si>
  <si>
    <t>CAROL</t>
  </si>
  <si>
    <t>Joe</t>
  </si>
  <si>
    <t>CHAFFEE</t>
  </si>
  <si>
    <t>Chairs</t>
  </si>
  <si>
    <t>Samantha</t>
  </si>
  <si>
    <t>CHAUDRI</t>
  </si>
  <si>
    <t>Uma</t>
  </si>
  <si>
    <t>CHU</t>
  </si>
  <si>
    <t>Elizabeth</t>
  </si>
  <si>
    <t>CHUNG</t>
  </si>
  <si>
    <t>Eric</t>
  </si>
  <si>
    <t>CLARK</t>
  </si>
  <si>
    <t>elizabeth</t>
  </si>
  <si>
    <t>ANNA</t>
  </si>
  <si>
    <t>COLE</t>
  </si>
  <si>
    <t>Sabrina</t>
  </si>
  <si>
    <t>COMUNTZIS</t>
  </si>
  <si>
    <t>Janet</t>
  </si>
  <si>
    <t>DECKER</t>
  </si>
  <si>
    <t>Bob</t>
  </si>
  <si>
    <t>DESIATO</t>
  </si>
  <si>
    <t>Tina</t>
  </si>
  <si>
    <t>DONNELL</t>
  </si>
  <si>
    <t>Alexandra</t>
  </si>
  <si>
    <t>ELLIS</t>
  </si>
  <si>
    <t>Mark</t>
  </si>
  <si>
    <t>Fernandes</t>
  </si>
  <si>
    <t>Nicholas</t>
  </si>
  <si>
    <t>FERRIS</t>
  </si>
  <si>
    <t>Mary</t>
  </si>
  <si>
    <t>FILOSA</t>
  </si>
  <si>
    <t>Susan</t>
  </si>
  <si>
    <t>FLANDERS</t>
  </si>
  <si>
    <t>Daniel</t>
  </si>
  <si>
    <t>Forrest</t>
  </si>
  <si>
    <t>Leighton</t>
  </si>
  <si>
    <t>Gour</t>
  </si>
  <si>
    <t>Phoebe</t>
  </si>
  <si>
    <t>Khan</t>
  </si>
  <si>
    <t>Mihael</t>
  </si>
  <si>
    <t>SANDERS</t>
  </si>
  <si>
    <t>Sean</t>
  </si>
  <si>
    <t>Senome</t>
  </si>
  <si>
    <t>Radhya</t>
  </si>
  <si>
    <t>Song</t>
  </si>
  <si>
    <t>Natasha</t>
  </si>
  <si>
    <t>Staples</t>
  </si>
  <si>
    <t>Peter</t>
  </si>
  <si>
    <t>WANG</t>
  </si>
  <si>
    <t>Mei</t>
  </si>
  <si>
    <t>Zhang</t>
  </si>
  <si>
    <t>Aanya</t>
  </si>
  <si>
    <t>F1180</t>
  </si>
  <si>
    <t>F1110</t>
  </si>
  <si>
    <t>F1232</t>
  </si>
  <si>
    <t>P1243</t>
  </si>
  <si>
    <t>P1248</t>
  </si>
  <si>
    <t>P1227</t>
  </si>
  <si>
    <t>P1230</t>
  </si>
  <si>
    <t>F1162</t>
  </si>
  <si>
    <t>P1001</t>
  </si>
  <si>
    <t>F1224</t>
  </si>
  <si>
    <t>P1203</t>
  </si>
  <si>
    <t>P1211</t>
  </si>
  <si>
    <t>P1198</t>
  </si>
  <si>
    <t>F1003</t>
  </si>
  <si>
    <t>F1235</t>
  </si>
  <si>
    <t>P1253</t>
  </si>
  <si>
    <t>P1221</t>
  </si>
  <si>
    <t>F1186</t>
  </si>
  <si>
    <t>P1218</t>
  </si>
  <si>
    <t>F1215</t>
  </si>
  <si>
    <t>P1241</t>
  </si>
  <si>
    <t>F1246</t>
  </si>
  <si>
    <t>F1172</t>
  </si>
  <si>
    <t>F1134</t>
  </si>
  <si>
    <t>F1150</t>
  </si>
  <si>
    <t>P1004</t>
  </si>
  <si>
    <t>F1239</t>
  </si>
  <si>
    <t>F1250</t>
  </si>
  <si>
    <t>P1192</t>
  </si>
  <si>
    <t>P1249</t>
  </si>
  <si>
    <t>P1245</t>
  </si>
  <si>
    <t>P1207</t>
  </si>
  <si>
    <t>P1244</t>
  </si>
  <si>
    <t>F1252</t>
  </si>
  <si>
    <t>F1237</t>
  </si>
  <si>
    <t>Birthdate</t>
  </si>
  <si>
    <t>Age</t>
  </si>
  <si>
    <t>TODAY :</t>
  </si>
  <si>
    <t>Date of Hire</t>
  </si>
  <si>
    <t>Years Service</t>
  </si>
  <si>
    <t>employment contract</t>
  </si>
  <si>
    <t>CDI</t>
  </si>
  <si>
    <t>CDD</t>
  </si>
  <si>
    <t>end of contract</t>
  </si>
  <si>
    <t>02-West 2635</t>
  </si>
  <si>
    <t>02-West 2018</t>
  </si>
  <si>
    <t>02-West 2347</t>
  </si>
  <si>
    <t>03-West 2764</t>
  </si>
  <si>
    <t>02-West 2589</t>
  </si>
  <si>
    <t>03-North 2318</t>
  </si>
  <si>
    <t>02-North 2694</t>
  </si>
  <si>
    <t>02-West 2699</t>
  </si>
  <si>
    <t>01-North 2321</t>
  </si>
  <si>
    <t>03-West 2432</t>
  </si>
  <si>
    <t>02-West 2962</t>
  </si>
  <si>
    <t>03-North 2134</t>
  </si>
  <si>
    <t>01-West 2425</t>
  </si>
  <si>
    <t>03-West 2796</t>
  </si>
  <si>
    <t>02-West 2414</t>
  </si>
  <si>
    <t>03-West 2601</t>
  </si>
  <si>
    <t>02-West 2537</t>
  </si>
  <si>
    <t>02-West 2286</t>
  </si>
  <si>
    <t>01-North 2086</t>
  </si>
  <si>
    <t>01-North 2358</t>
  </si>
  <si>
    <t>03-West 2082</t>
  </si>
  <si>
    <t>03-West 2482</t>
  </si>
  <si>
    <t>02-North 2372</t>
  </si>
  <si>
    <t>03-North 2392</t>
  </si>
  <si>
    <t>02-West 2279</t>
  </si>
  <si>
    <t>02-North 2639</t>
  </si>
  <si>
    <t>02-North 2284</t>
  </si>
  <si>
    <t>02-North 2910</t>
  </si>
  <si>
    <t>02-North 2294</t>
  </si>
  <si>
    <t>03-West 2765</t>
  </si>
  <si>
    <t>02-North 2260</t>
  </si>
  <si>
    <t>02-West 2578</t>
  </si>
  <si>
    <t>02-North 2654</t>
  </si>
  <si>
    <t>01-West 2783</t>
  </si>
  <si>
    <t>02-North 2793</t>
  </si>
  <si>
    <t>Office</t>
  </si>
  <si>
    <t>Last Review</t>
  </si>
  <si>
    <t>Next Review</t>
  </si>
  <si>
    <t>Position</t>
  </si>
  <si>
    <t>Position ID</t>
  </si>
  <si>
    <t>Department</t>
  </si>
  <si>
    <t>Start date</t>
  </si>
  <si>
    <t>Sales</t>
  </si>
  <si>
    <t>Customer Service</t>
  </si>
  <si>
    <t>Human Resources</t>
  </si>
  <si>
    <t>Accounting</t>
  </si>
  <si>
    <t>Executive</t>
  </si>
  <si>
    <t>Facilities</t>
  </si>
  <si>
    <t>IT</t>
  </si>
  <si>
    <t>P342</t>
  </si>
  <si>
    <t>P924</t>
  </si>
  <si>
    <t>P638</t>
  </si>
  <si>
    <t>P778</t>
  </si>
  <si>
    <t>P993</t>
  </si>
  <si>
    <t>P890</t>
  </si>
  <si>
    <t>P651</t>
  </si>
  <si>
    <t>P999</t>
  </si>
  <si>
    <t>P104</t>
  </si>
  <si>
    <t>P875</t>
  </si>
  <si>
    <t>P731</t>
  </si>
  <si>
    <t>P265</t>
  </si>
  <si>
    <t>P897</t>
  </si>
  <si>
    <t>P184</t>
  </si>
  <si>
    <t>P958</t>
  </si>
  <si>
    <t>P931</t>
  </si>
  <si>
    <t>P181</t>
  </si>
  <si>
    <t>Sales person</t>
  </si>
  <si>
    <t>Business Analyst</t>
  </si>
  <si>
    <t>Product Owner</t>
  </si>
  <si>
    <t>Domain</t>
  </si>
  <si>
    <t>Grad?</t>
  </si>
  <si>
    <t>Developper</t>
  </si>
  <si>
    <t>Project Manager</t>
  </si>
  <si>
    <t>PMO</t>
  </si>
  <si>
    <t>Data Officer</t>
  </si>
  <si>
    <t xml:space="preserve">Accountant </t>
  </si>
  <si>
    <t>Assistant</t>
  </si>
  <si>
    <t>HR</t>
  </si>
  <si>
    <t>HR Assistant</t>
  </si>
  <si>
    <t>HR Manager</t>
  </si>
  <si>
    <t>Accountant  Assistant</t>
  </si>
  <si>
    <t>Manager</t>
  </si>
  <si>
    <t>PMO Assistant</t>
  </si>
  <si>
    <t>IT Support</t>
  </si>
  <si>
    <t>Marketing</t>
  </si>
  <si>
    <t>No</t>
  </si>
  <si>
    <t>Yes</t>
  </si>
  <si>
    <t>Base Salary (annual)</t>
  </si>
  <si>
    <t>P267</t>
  </si>
  <si>
    <t>Intership / alternantship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</si>
  <si>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</si>
  <si>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</si>
  <si>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</si>
  <si>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</si>
  <si>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</si>
  <si>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</si>
  <si>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</si>
  <si>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</si>
  <si>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</si>
  <si>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</si>
  <si>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</si>
  <si>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Hollidays</t>
  </si>
  <si>
    <t>Year</t>
  </si>
  <si>
    <t>Month</t>
  </si>
  <si>
    <t>oct</t>
  </si>
  <si>
    <t>End date</t>
  </si>
  <si>
    <t>Current Position</t>
  </si>
  <si>
    <t>Code position</t>
  </si>
  <si>
    <t>Position start</t>
  </si>
  <si>
    <t>Days off</t>
  </si>
  <si>
    <t>Total days off</t>
  </si>
  <si>
    <t>Code</t>
  </si>
  <si>
    <t>V</t>
  </si>
  <si>
    <t>Vacation</t>
  </si>
  <si>
    <t>R</t>
  </si>
  <si>
    <t>RTT</t>
  </si>
  <si>
    <t>C</t>
  </si>
  <si>
    <t>P</t>
  </si>
  <si>
    <t>M</t>
  </si>
  <si>
    <t>congé maladie</t>
  </si>
  <si>
    <t>congé parentale</t>
  </si>
  <si>
    <t>autres congés</t>
  </si>
  <si>
    <t>A</t>
  </si>
  <si>
    <t>absent</t>
  </si>
  <si>
    <t>W</t>
  </si>
  <si>
    <t>week-end</t>
  </si>
  <si>
    <t>ID EMP</t>
  </si>
  <si>
    <t xml:space="preserve"> Days off per year</t>
  </si>
  <si>
    <t>Delay?</t>
  </si>
  <si>
    <t>Position name</t>
  </si>
  <si>
    <t>Date</t>
  </si>
  <si>
    <t>Employee ID</t>
  </si>
  <si>
    <t>Arrival Time</t>
  </si>
  <si>
    <t>Departure Time</t>
  </si>
  <si>
    <t>On site</t>
  </si>
  <si>
    <t>DURÉE</t>
  </si>
  <si>
    <t>Empoyee Full Name</t>
  </si>
  <si>
    <t>Long days</t>
  </si>
  <si>
    <t>Base salary</t>
  </si>
  <si>
    <t>Call in?</t>
  </si>
  <si>
    <t>Total général</t>
  </si>
  <si>
    <t>Moyenne de On site</t>
  </si>
  <si>
    <t>Contrat</t>
  </si>
  <si>
    <t>Total Moy On site</t>
  </si>
  <si>
    <t>Moy On site</t>
  </si>
  <si>
    <t>Total Nbr Delay?</t>
  </si>
  <si>
    <t>Nbr Delay?</t>
  </si>
  <si>
    <t>Total Moy Long days</t>
  </si>
  <si>
    <t>Moy Long days</t>
  </si>
  <si>
    <t>(Tous)</t>
  </si>
  <si>
    <t>&lt;2</t>
  </si>
  <si>
    <t>2-3</t>
  </si>
  <si>
    <t>4-5</t>
  </si>
  <si>
    <t>6-8</t>
  </si>
  <si>
    <t>&gt;8</t>
  </si>
  <si>
    <t>18-27</t>
  </si>
  <si>
    <t>28-37</t>
  </si>
  <si>
    <t>38-47</t>
  </si>
  <si>
    <t>48-57</t>
  </si>
  <si>
    <t>58-68</t>
  </si>
  <si>
    <t>&gt;68</t>
  </si>
  <si>
    <t>Anciennete</t>
  </si>
  <si>
    <t>Nombre de Emp ID</t>
  </si>
  <si>
    <t>Moyenne de DURÉE</t>
  </si>
  <si>
    <t>Max. de DURÉE</t>
  </si>
  <si>
    <t>Min. de DURÉE</t>
  </si>
  <si>
    <t>Moy de DURÉE</t>
  </si>
  <si>
    <t>Nbre Emp</t>
  </si>
  <si>
    <t>Aanya Zhang</t>
  </si>
  <si>
    <t>Adam Barry</t>
  </si>
  <si>
    <t>Alexandra Donnell</t>
  </si>
  <si>
    <t>Anna Clark</t>
  </si>
  <si>
    <t>Barbara Carlton</t>
  </si>
  <si>
    <t>Bob Decker</t>
  </si>
  <si>
    <t>Carlos Martinez</t>
  </si>
  <si>
    <t>Charlie Bui</t>
  </si>
  <si>
    <t>Connor Betts</t>
  </si>
  <si>
    <t>Daniel Flanders</t>
  </si>
  <si>
    <t>Elizabeth Chu</t>
  </si>
  <si>
    <t>Elizabeth Clark</t>
  </si>
  <si>
    <t>Eric Chung</t>
  </si>
  <si>
    <t>Janet Comuntzis</t>
  </si>
  <si>
    <t>Jim Boller</t>
  </si>
  <si>
    <t>Jim Chaffee</t>
  </si>
  <si>
    <t>Joe Carol</t>
  </si>
  <si>
    <t>Leighton Forrest</t>
  </si>
  <si>
    <t>Mark Ellis</t>
  </si>
  <si>
    <t>Mary Ferris</t>
  </si>
  <si>
    <t>Mei Wang</t>
  </si>
  <si>
    <t>Mihael Khan</t>
  </si>
  <si>
    <t>Natasha Song</t>
  </si>
  <si>
    <t>Nicholas Fernandes</t>
  </si>
  <si>
    <t>Peter Staples</t>
  </si>
  <si>
    <t>Phoebe Gour</t>
  </si>
  <si>
    <t>Radhya Senome</t>
  </si>
  <si>
    <t>Sabrina Cole</t>
  </si>
  <si>
    <t>Samantha Chairs</t>
  </si>
  <si>
    <t>Sean Sanders</t>
  </si>
  <si>
    <t>Stevie Bacata</t>
  </si>
  <si>
    <t>Susan Filosa</t>
  </si>
  <si>
    <t>Tina Desiato</t>
  </si>
  <si>
    <t>Uma Chaudri</t>
  </si>
  <si>
    <t>Yvette Biti</t>
  </si>
  <si>
    <t>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</si>
</sst>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€&quot;_ ;_ * \(#,##0.00\)\ &quot;€&quot;_ ;_ * &quot;-&quot;??_)\ &quot;€&quot;_ ;_ @_ "/>
    <numFmt numFmtId="164" formatCode="[$-F400]h:mm:ss\ AM/PM"/>
    <numFmt numFmtId="169" formatCode="[h]:mm:ss;@"/>
  </numFmts>
  <fonts count="12" x14ac:knownFonts="1"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rgb="FF4472C4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2" fillId="3" borderId="0" xfId="1" applyFont="1" applyFill="1" applyBorder="1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2" borderId="0" xfId="1" applyFont="1" applyBorder="1" applyAlignment="1">
      <alignment horizontal="center" vertical="center" wrapText="1"/>
    </xf>
    <xf numFmtId="0" fontId="2" fillId="2" borderId="0" xfId="1" applyFont="1" applyBorder="1" applyAlignment="1">
      <alignment horizontal="left" vertical="center" wrapText="1"/>
    </xf>
    <xf numFmtId="14" fontId="2" fillId="2" borderId="0" xfId="1" applyNumberFormat="1" applyFont="1" applyBorder="1" applyAlignment="1">
      <alignment horizontal="center" vertical="center" wrapText="1"/>
    </xf>
    <xf numFmtId="44" fontId="0" fillId="0" borderId="0" xfId="2" applyFont="1"/>
    <xf numFmtId="44" fontId="5" fillId="0" borderId="0" xfId="0" applyNumberFormat="1" applyFont="1"/>
    <xf numFmtId="0" fontId="5" fillId="0" borderId="0" xfId="0" applyFont="1"/>
    <xf numFmtId="0" fontId="6" fillId="4" borderId="0" xfId="0" applyFont="1" applyFill="1" applyAlignment="1">
      <alignment horizontal="left" wrapText="1"/>
    </xf>
    <xf numFmtId="15" fontId="0" fillId="0" borderId="0" xfId="0" applyNumberFormat="1"/>
    <xf numFmtId="0" fontId="7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right" wrapText="1"/>
    </xf>
    <xf numFmtId="17" fontId="0" fillId="0" borderId="0" xfId="0" applyNumberFormat="1"/>
    <xf numFmtId="0" fontId="6" fillId="4" borderId="0" xfId="0" applyFont="1" applyFill="1" applyAlignment="1">
      <alignment horizontal="center" vertical="center" textRotation="45" wrapText="1"/>
    </xf>
    <xf numFmtId="0" fontId="8" fillId="0" borderId="0" xfId="0" applyFont="1" applyAlignment="1">
      <alignment textRotation="45"/>
    </xf>
    <xf numFmtId="0" fontId="0" fillId="0" borderId="0" xfId="0" applyAlignment="1">
      <alignment textRotation="45"/>
    </xf>
    <xf numFmtId="0" fontId="9" fillId="3" borderId="0" xfId="0" applyFont="1" applyFill="1" applyAlignment="1">
      <alignment horizontal="center" vertical="center"/>
    </xf>
    <xf numFmtId="0" fontId="0" fillId="5" borderId="0" xfId="0" applyFill="1"/>
    <xf numFmtId="0" fontId="4" fillId="5" borderId="0" xfId="0" applyFont="1" applyFill="1"/>
    <xf numFmtId="0" fontId="10" fillId="5" borderId="0" xfId="0" applyFont="1" applyFill="1"/>
    <xf numFmtId="164" fontId="0" fillId="0" borderId="0" xfId="0" applyNumberFormat="1"/>
    <xf numFmtId="2" fontId="0" fillId="0" borderId="0" xfId="0" applyNumberFormat="1"/>
    <xf numFmtId="2" fontId="2" fillId="2" borderId="0" xfId="1" applyNumberFormat="1" applyFont="1" applyBorder="1" applyAlignment="1">
      <alignment horizontal="center" vertical="center" wrapText="1"/>
    </xf>
    <xf numFmtId="1" fontId="0" fillId="0" borderId="0" xfId="0" applyNumberFormat="1"/>
    <xf numFmtId="0" fontId="11" fillId="0" borderId="0" xfId="0" applyFont="1" applyAlignment="1">
      <alignment horizontal="left" vertical="center"/>
    </xf>
    <xf numFmtId="1" fontId="2" fillId="2" borderId="0" xfId="1" applyNumberFormat="1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9" fontId="0" fillId="0" borderId="0" xfId="0" applyNumberFormat="1"/>
  </cellXfs>
  <cellStyles count="3">
    <cellStyle name="Accent1" xfId="1" builtinId="29"/>
    <cellStyle name="Monétaire" xfId="2" builtinId="4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" formatCode="0"/>
    </dxf>
    <dxf>
      <numFmt numFmtId="19" formatCode="dd/mm/yyyy"/>
    </dxf>
    <dxf>
      <numFmt numFmtId="19" formatCode="dd/mm/yyyy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alignment horizontal="center" vertical="center" textRotation="0" wrapText="0" indent="0" justifyLastLine="0" shrinkToFit="0" readingOrder="0"/>
    </dxf>
    <dxf>
      <numFmt numFmtId="19" formatCode="dd/mm/yyyy"/>
    </dxf>
    <dxf>
      <numFmt numFmtId="19" formatCode="dd/mm/yyyy"/>
    </dxf>
    <dxf>
      <numFmt numFmtId="19" formatCode="dd/mm/yyyy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64" formatCode="[$-F400]h:mm:ss\ AM/PM"/>
    </dxf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1/relationships/timelineCache" Target="timelineCaches/timelineCache1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18</xdr:row>
      <xdr:rowOff>25400</xdr:rowOff>
    </xdr:from>
    <xdr:to>
      <xdr:col>9</xdr:col>
      <xdr:colOff>927100</xdr:colOff>
      <xdr:row>23</xdr:row>
      <xdr:rowOff>139700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4" name="Position start">
              <a:extLst>
                <a:ext uri="{FF2B5EF4-FFF2-40B4-BE49-F238E27FC236}">
                  <a16:creationId xmlns:a16="http://schemas.microsoft.com/office/drawing/2014/main" id="{D602A971-8853-9A13-B14E-6ED0E4BB21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Position start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46900" y="4368800"/>
              <a:ext cx="3340100" cy="1320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634.77929849537" createdVersion="8" refreshedVersion="8" minRefreshableVersion="3" recordCount="35" xr:uid="{B619C15C-8074-AA41-B539-331A27039BE9}">
  <cacheSource type="worksheet">
    <worksheetSource name="TabEmp"/>
  </cacheSource>
  <cacheFields count="24">
    <cacheField name="Emp ID" numFmtId="0">
      <sharedItems/>
    </cacheField>
    <cacheField name="Last" numFmtId="0">
      <sharedItems/>
    </cacheField>
    <cacheField name="First" numFmtId="0">
      <sharedItems/>
    </cacheField>
    <cacheField name="Email" numFmtId="0">
      <sharedItems/>
    </cacheField>
    <cacheField name="Full Name" numFmtId="0">
      <sharedItems/>
    </cacheField>
    <cacheField name="Birthdate" numFmtId="14">
      <sharedItems containsSemiMixedTypes="0" containsNonDate="0" containsDate="1" containsString="0" minDate="1955-04-17T00:00:00" maxDate="1998-05-05T00:00:00"/>
    </cacheField>
    <cacheField name="Age" numFmtId="0">
      <sharedItems containsSemiMixedTypes="0" containsString="0" containsNumber="1" containsInteger="1" minValue="26" maxValue="69" count="21">
        <n v="36"/>
        <n v="29"/>
        <n v="42"/>
        <n v="48"/>
        <n v="64"/>
        <n v="60"/>
        <n v="62"/>
        <n v="30"/>
        <n v="55"/>
        <n v="26"/>
        <n v="61"/>
        <n v="68"/>
        <n v="43"/>
        <n v="31"/>
        <n v="34"/>
        <n v="45"/>
        <n v="50"/>
        <n v="40"/>
        <n v="58"/>
        <n v="69"/>
        <n v="39"/>
      </sharedItems>
      <fieldGroup base="6">
        <rangePr autoStart="0" autoEnd="0" startNum="18" endNum="68" groupInterval="10"/>
        <groupItems count="7">
          <s v="&lt;18"/>
          <s v="18-27"/>
          <s v="28-37"/>
          <s v="38-47"/>
          <s v="48-57"/>
          <s v="58-68"/>
          <s v="&gt;68"/>
        </groupItems>
      </fieldGroup>
    </cacheField>
    <cacheField name="Date of Hire" numFmtId="14">
      <sharedItems containsSemiMixedTypes="0" containsNonDate="0" containsDate="1" containsString="0" minDate="2014-04-22T00:00:00" maxDate="2023-05-08T00:00:00"/>
    </cacheField>
    <cacheField name="Years Service" numFmtId="0">
      <sharedItems containsSemiMixedTypes="0" containsString="0" containsNumber="1" containsInteger="1" minValue="1" maxValue="10" count="10">
        <n v="7"/>
        <n v="10"/>
        <n v="5"/>
        <n v="9"/>
        <n v="8"/>
        <n v="4"/>
        <n v="1"/>
        <n v="2"/>
        <n v="3"/>
        <n v="6"/>
      </sharedItems>
      <fieldGroup base="8">
        <rangePr autoStart="0" autoEnd="0" startNum="2" endNum="8" groupInterval="2"/>
        <groupItems count="5">
          <s v="&lt;2"/>
          <s v="2-3"/>
          <s v="4-5"/>
          <s v="6-8"/>
          <s v="&gt;8"/>
        </groupItems>
      </fieldGroup>
    </cacheField>
    <cacheField name="employment contract" numFmtId="0">
      <sharedItems count="2">
        <s v="CDI"/>
        <s v="CDD"/>
      </sharedItems>
    </cacheField>
    <cacheField name="end of contract" numFmtId="14">
      <sharedItems containsNonDate="0" containsDate="1" containsString="0" containsBlank="1" minDate="2024-12-31T00:00:00" maxDate="2025-09-01T00:00:00"/>
    </cacheField>
    <cacheField name="Office" numFmtId="0">
      <sharedItems/>
    </cacheField>
    <cacheField name="Department" numFmtId="0">
      <sharedItems count="7">
        <s v="Sales"/>
        <s v="Customer Service"/>
        <s v="Human Resources"/>
        <s v="Accounting"/>
        <s v="Executive"/>
        <s v="Facilities"/>
        <s v="IT"/>
      </sharedItems>
    </cacheField>
    <cacheField name="Current Position" numFmtId="0">
      <sharedItems/>
    </cacheField>
    <cacheField name="Position name" numFmtId="0">
      <sharedItems count="13">
        <s v="Sales person"/>
        <s v="Assistant"/>
        <s v="HR Manager"/>
        <s v="Business Analyst"/>
        <s v="Accountant "/>
        <s v="Project Manager"/>
        <s v="Manager"/>
        <s v="IT Support"/>
        <s v="Intership / alternantship"/>
        <s v="HR Assistant"/>
        <s v="Developper"/>
        <s v="Accountant  Assistant"/>
        <s v="PMO"/>
      </sharedItems>
    </cacheField>
    <cacheField name="Base salary" numFmtId="44">
      <sharedItems containsSemiMixedTypes="0" containsString="0" containsNumber="1" containsInteger="1" minValue="20000" maxValue="50000"/>
    </cacheField>
    <cacheField name="Position start" numFmtId="14">
      <sharedItems containsSemiMixedTypes="0" containsNonDate="0" containsDate="1" containsString="0" minDate="2014-09-11T00:00:00" maxDate="2023-09-02T00:00:00" count="35">
        <d v="2017-04-13T00:00:00"/>
        <d v="2017-09-01T00:00:00"/>
        <d v="2019-11-13T00:00:00"/>
        <d v="2023-09-01T00:00:00"/>
        <d v="2016-01-15T00:00:00"/>
        <d v="2014-09-11T00:00:00"/>
        <d v="2020-09-21T00:00:00"/>
        <d v="2018-09-01T00:00:00"/>
        <d v="2019-02-01T00:00:00"/>
        <d v="2015-10-01T00:00:00"/>
        <d v="2023-02-21T00:00:00"/>
        <d v="2022-03-26T00:00:00"/>
        <d v="2021-02-11T00:00:00"/>
        <d v="2023-02-27T00:00:00"/>
        <d v="2019-09-01T00:00:00"/>
        <d v="2020-01-11T00:00:00"/>
        <d v="2023-05-07T00:00:00"/>
        <d v="2016-10-01T00:00:00"/>
        <d v="2022-10-28T00:00:00"/>
        <d v="2022-09-23T00:00:00"/>
        <d v="2015-08-12T00:00:00"/>
        <d v="2020-10-01T00:00:00"/>
        <d v="2016-11-02T00:00:00"/>
        <d v="2019-10-10T00:00:00"/>
        <d v="2017-01-27T00:00:00"/>
        <d v="2016-09-11T00:00:00"/>
        <d v="2018-04-26T00:00:00"/>
        <d v="2019-12-17T00:00:00"/>
        <d v="2022-12-13T00:00:00"/>
        <d v="2016-11-17T00:00:00"/>
        <d v="2019-11-16T00:00:00"/>
        <d v="2021-06-19T00:00:00"/>
        <d v="2020-11-13T00:00:00"/>
        <d v="2023-01-10T00:00:00"/>
        <d v="2022-12-29T00:00:00"/>
      </sharedItems>
    </cacheField>
    <cacheField name="Last Review" numFmtId="14">
      <sharedItems containsNonDate="0" containsDate="1" containsString="0" containsBlank="1" minDate="2022-11-01T00:00:00" maxDate="2024-04-01T00:00:00"/>
    </cacheField>
    <cacheField name="Next Review" numFmtId="14">
      <sharedItems containsSemiMixedTypes="0" containsNonDate="0" containsDate="1" containsString="0" minDate="2024-02-28T00:00:00" maxDate="2025-08-12T00:00:00" count="16">
        <d v="2025-03-31T00:00:00"/>
        <d v="2025-01-10T00:00:00"/>
        <d v="2024-09-01T00:00:00"/>
        <d v="2024-08-31T00:00:00"/>
        <d v="2025-08-11T00:00:00"/>
        <d v="2024-02-28T00:00:00"/>
        <d v="2024-07-02T00:00:00"/>
        <d v="2025-02-07T00:00:00"/>
        <d v="2024-07-30T00:00:00"/>
        <d v="2025-04-09T00:00:00"/>
        <d v="2024-08-01T00:00:00"/>
        <d v="2024-12-31T00:00:00"/>
        <d v="2024-11-01T00:00:00"/>
        <d v="2024-06-30T00:00:00"/>
        <d v="2024-10-30T00:00:00"/>
        <d v="2024-12-09T00:00:00"/>
      </sharedItems>
    </cacheField>
    <cacheField name="Delay?" numFmtId="0">
      <sharedItems containsMixedTypes="1" containsNumber="1" containsInteger="1" minValue="24" maxValue="196"/>
    </cacheField>
    <cacheField name="Total days off" numFmtId="0">
      <sharedItems containsSemiMixedTypes="0" containsString="0" containsNumber="1" containsInteger="1" minValue="0" maxValue="37"/>
    </cacheField>
    <cacheField name="Call in?" numFmtId="0">
      <sharedItems/>
    </cacheField>
    <cacheField name="On site" numFmtId="1">
      <sharedItems containsSemiMixedTypes="0" containsString="0" containsNumber="1" containsInteger="1" minValue="2" maxValue="27"/>
    </cacheField>
    <cacheField name="Long days" numFmtId="0">
      <sharedItems containsSemiMixedTypes="0" containsString="0" containsNumber="1" containsInteger="1" minValue="1" maxValue="15"/>
    </cacheField>
  </cacheFields>
  <extLst>
    <ext xmlns:x14="http://schemas.microsoft.com/office/spreadsheetml/2009/9/main" uri="{725AE2AE-9491-48be-B2B4-4EB974FC3084}">
      <x14:pivotCacheDefinition pivotCacheId="72393563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634.807414120369" createdVersion="8" refreshedVersion="8" minRefreshableVersion="3" recordCount="558" xr:uid="{BC367A24-74FF-AC4C-A433-630539345D9B}">
  <cacheSource type="worksheet">
    <worksheetSource name="employee_work_schedule"/>
  </cacheSource>
  <cacheFields count="7">
    <cacheField name="Employee ID" numFmtId="0">
      <sharedItems/>
    </cacheField>
    <cacheField name="Date" numFmtId="14">
      <sharedItems containsSemiMixedTypes="0" containsNonDate="0" containsDate="1" containsString="0" minDate="2024-09-01T00:00:00" maxDate="2024-10-01T00:00:00" count="30">
        <d v="2024-09-02T00:00:00"/>
        <d v="2024-09-04T00:00:00"/>
        <d v="2024-09-10T00:00:00"/>
        <d v="2024-09-24T00:00:00"/>
        <d v="2024-09-12T00:00:00"/>
        <d v="2024-09-16T00:00:00"/>
        <d v="2024-09-25T00:00:00"/>
        <d v="2024-09-30T00:00:00"/>
        <d v="2024-09-03T00:00:00"/>
        <d v="2024-09-06T00:00:00"/>
        <d v="2024-09-09T00:00:00"/>
        <d v="2024-09-11T00:00:00"/>
        <d v="2024-09-13T00:00:00"/>
        <d v="2024-09-17T00:00:00"/>
        <d v="2024-09-19T00:00:00"/>
        <d v="2024-09-20T00:00:00"/>
        <d v="2024-09-05T00:00:00"/>
        <d v="2024-09-18T00:00:00"/>
        <d v="2024-09-22T00:00:00"/>
        <d v="2024-09-26T00:00:00"/>
        <d v="2024-09-23T00:00:00"/>
        <d v="2024-09-27T00:00:00"/>
        <d v="2024-09-21T00:00:00"/>
        <d v="2024-09-28T00:00:00"/>
        <d v="2024-09-01T00:00:00"/>
        <d v="2024-09-07T00:00:00"/>
        <d v="2024-09-08T00:00:00"/>
        <d v="2024-09-14T00:00:00"/>
        <d v="2024-09-15T00:00:00"/>
        <d v="2024-09-29T00:00:00"/>
      </sharedItems>
    </cacheField>
    <cacheField name="Arrival Time" numFmtId="164">
      <sharedItems containsSemiMixedTypes="0" containsNonDate="0" containsDate="1" containsString="0" minDate="1899-12-30T07:00:00" maxDate="1899-12-30T18:50:00"/>
    </cacheField>
    <cacheField name="Departure Time" numFmtId="164">
      <sharedItems containsSemiMixedTypes="0" containsNonDate="0" containsDate="1" containsString="0" minDate="1899-12-30T13:00:00" maxDate="1899-12-30T23:50:00"/>
    </cacheField>
    <cacheField name="Empoyee Full Name" numFmtId="164">
      <sharedItems containsNonDate="0" count="35">
        <s v="Stevie Bacata"/>
        <s v="Connor Betts"/>
        <s v="Carlos Martinez"/>
        <s v="Yvette Biti"/>
        <s v="Jim Boller"/>
        <s v="Charlie Bui"/>
        <s v="Barbara Carlton"/>
        <s v="Joe Carol"/>
        <s v="Jim Chaffee"/>
        <s v="Samantha Chairs"/>
        <s v="Uma Chaudri"/>
        <s v="Elizabeth Chu"/>
        <s v="Eric Chung"/>
        <s v="Elizabeth Clark"/>
        <s v="Anna Clark"/>
        <s v="Sabrina Cole"/>
        <s v="Janet Comuntzis"/>
        <s v="Bob Decker"/>
        <s v="Tina Desiato"/>
        <s v="Alexandra Donnell"/>
        <s v="Mark Ellis"/>
        <s v="Nicholas Fernandes"/>
        <s v="Mary Ferris"/>
        <s v="Susan Filosa"/>
        <s v="Daniel Flanders"/>
        <s v="Leighton Forrest"/>
        <s v="Phoebe Gour"/>
        <s v="Mihael Khan"/>
        <s v="Sean Sanders"/>
        <s v="Radhya Senome"/>
        <s v="Natasha Song"/>
        <s v="Peter Staples"/>
        <s v="Mei Wang"/>
        <s v="Aanya Zhang"/>
        <s v="Adam Barry"/>
      </sharedItems>
    </cacheField>
    <cacheField name="Department" numFmtId="164">
      <sharedItems containsNonDate="0" count="7">
        <s v="Sales"/>
        <s v="Human Resources"/>
        <s v="Accounting"/>
        <s v="Executive"/>
        <s v="Facilities"/>
        <s v="IT"/>
        <s v="Customer Service"/>
      </sharedItems>
    </cacheField>
    <cacheField name="DURÉE" numFmtId="164">
      <sharedItems containsSemiMixedTypes="0" containsNonDate="0" containsDate="1" containsString="0" minDate="1899-12-30T00:45:00" maxDate="1899-12-30T13:40:00"/>
    </cacheField>
  </cacheFields>
  <extLst>
    <ext xmlns:x14="http://schemas.microsoft.com/office/spreadsheetml/2009/9/main" uri="{725AE2AE-9491-48be-B2B4-4EB974FC3084}">
      <x14:pivotCacheDefinition pivotCacheId="185387507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s v="F1180"/>
    <s v="Bacata"/>
    <s v="Stevie"/>
    <s v="stevie.bacata@pushpin.com"/>
    <s v="Stevie Bacata"/>
    <d v="1987-12-27T00:00:00"/>
    <x v="0"/>
    <d v="2017-04-13T00:00:00"/>
    <x v="0"/>
    <x v="0"/>
    <m/>
    <s v="02-West 2635"/>
    <x v="0"/>
    <s v="P342"/>
    <x v="0"/>
    <n v="35000"/>
    <x v="0"/>
    <d v="2024-03-31T00:00:00"/>
    <x v="0"/>
    <s v=""/>
    <n v="16"/>
    <s v="Urgent"/>
    <n v="13"/>
    <n v="11"/>
  </r>
  <r>
    <s v="F1110"/>
    <s v="BARRY"/>
    <s v="Adam"/>
    <s v="adam.barry@pushpin.com"/>
    <s v="Adam Barry"/>
    <d v="1995-10-07T00:00:00"/>
    <x v="1"/>
    <d v="2014-04-22T00:00:00"/>
    <x v="1"/>
    <x v="0"/>
    <m/>
    <s v="02-West 2018"/>
    <x v="1"/>
    <s v="P731"/>
    <x v="1"/>
    <n v="30000"/>
    <x v="1"/>
    <d v="2024-03-31T00:00:00"/>
    <x v="0"/>
    <s v=""/>
    <n v="26"/>
    <s v="Yes"/>
    <n v="9"/>
    <n v="6"/>
  </r>
  <r>
    <s v="F1232"/>
    <s v="Betts"/>
    <s v="Connor"/>
    <s v="connor.betts@pushpin.com"/>
    <s v="Connor Betts"/>
    <d v="1982-05-18T00:00:00"/>
    <x v="2"/>
    <d v="2019-11-13T00:00:00"/>
    <x v="2"/>
    <x v="1"/>
    <d v="2025-01-31T00:00:00"/>
    <s v="02-West 2347"/>
    <x v="0"/>
    <s v="P342"/>
    <x v="0"/>
    <n v="35000"/>
    <x v="2"/>
    <d v="2022-11-01T00:00:00"/>
    <x v="1"/>
    <s v=""/>
    <n v="28"/>
    <s v=""/>
    <n v="16"/>
    <n v="8"/>
  </r>
  <r>
    <s v="P1243"/>
    <s v="martinez"/>
    <s v="carlos"/>
    <s v="carlos.martinez@pushpin.com"/>
    <s v="Carlos Martinez"/>
    <d v="1976-12-06T00:00:00"/>
    <x v="3"/>
    <d v="2015-08-13T00:00:00"/>
    <x v="3"/>
    <x v="0"/>
    <m/>
    <s v="03-West 2764"/>
    <x v="2"/>
    <s v="P897"/>
    <x v="2"/>
    <n v="50000"/>
    <x v="3"/>
    <m/>
    <x v="2"/>
    <n v="68"/>
    <n v="20"/>
    <s v=""/>
    <n v="20"/>
    <n v="9"/>
  </r>
  <r>
    <s v="P1248"/>
    <s v="Biti"/>
    <s v="Yvette"/>
    <s v="yvette.biti@pushpin.com"/>
    <s v="Yvette Biti"/>
    <d v="1960-09-08T00:00:00"/>
    <x v="4"/>
    <d v="2016-01-15T00:00:00"/>
    <x v="4"/>
    <x v="0"/>
    <m/>
    <s v="02-West 2589"/>
    <x v="0"/>
    <s v="P924"/>
    <x v="3"/>
    <n v="45000"/>
    <x v="4"/>
    <d v="2023-08-31T00:00:00"/>
    <x v="3"/>
    <n v="68"/>
    <n v="30"/>
    <s v="Yes"/>
    <n v="2"/>
    <n v="1"/>
  </r>
  <r>
    <s v="P1227"/>
    <s v="BOLLER"/>
    <s v="Jim"/>
    <s v="jim.boller@pushpin.com"/>
    <s v="Jim Boller"/>
    <d v="1964-06-03T00:00:00"/>
    <x v="5"/>
    <d v="2014-09-11T00:00:00"/>
    <x v="1"/>
    <x v="0"/>
    <m/>
    <s v="03-North 2318"/>
    <x v="3"/>
    <s v="P875"/>
    <x v="4"/>
    <n v="45000"/>
    <x v="5"/>
    <d v="2023-08-31T00:00:00"/>
    <x v="3"/>
    <n v="68"/>
    <n v="24"/>
    <s v=""/>
    <n v="16"/>
    <n v="6"/>
  </r>
  <r>
    <s v="P1230"/>
    <s v="Bui"/>
    <s v="Charlie"/>
    <s v="charlie.bui@pushpin.com"/>
    <s v="Charlie Bui"/>
    <d v="1962-05-09T00:00:00"/>
    <x v="6"/>
    <d v="2020-09-21T00:00:00"/>
    <x v="5"/>
    <x v="1"/>
    <d v="2025-08-31T00:00:00"/>
    <s v="02-North 2694"/>
    <x v="0"/>
    <s v="P731"/>
    <x v="1"/>
    <n v="30000"/>
    <x v="6"/>
    <d v="2023-08-31T00:00:00"/>
    <x v="4"/>
    <s v=""/>
    <n v="13"/>
    <s v="Yes"/>
    <n v="15"/>
    <n v="9"/>
  </r>
  <r>
    <s v="F1162"/>
    <s v="Carlton"/>
    <s v="Barbara"/>
    <s v="barbara.carlton@pushpin.com"/>
    <s v="Barbara Carlton"/>
    <d v="1988-11-02T00:00:00"/>
    <x v="0"/>
    <d v="2016-03-22T00:00:00"/>
    <x v="4"/>
    <x v="0"/>
    <m/>
    <s v="02-West 2699"/>
    <x v="0"/>
    <s v="P651"/>
    <x v="5"/>
    <n v="45000"/>
    <x v="7"/>
    <d v="2023-02-28T00:00:00"/>
    <x v="5"/>
    <n v="196"/>
    <n v="0"/>
    <s v="Yes"/>
    <n v="11"/>
    <n v="7"/>
  </r>
  <r>
    <s v="P1001"/>
    <s v="CAROL"/>
    <s v="Joe"/>
    <s v="joe.carol@pushpin.com"/>
    <s v="Joe Carol"/>
    <d v="1994-08-28T00:00:00"/>
    <x v="7"/>
    <d v="2019-02-01T00:00:00"/>
    <x v="2"/>
    <x v="0"/>
    <m/>
    <s v="01-North 2321"/>
    <x v="4"/>
    <s v="P267"/>
    <x v="6"/>
    <n v="50000"/>
    <x v="8"/>
    <d v="2023-08-31T00:00:00"/>
    <x v="3"/>
    <n v="68"/>
    <n v="14"/>
    <s v="Yes"/>
    <n v="7"/>
    <n v="1"/>
  </r>
  <r>
    <s v="F1224"/>
    <s v="CHAFFEE"/>
    <s v="Jim"/>
    <s v="jim.chaffee@pushpin.com"/>
    <s v="Jim Chaffee"/>
    <d v="1976-04-14T00:00:00"/>
    <x v="3"/>
    <d v="2014-05-28T00:00:00"/>
    <x v="1"/>
    <x v="0"/>
    <m/>
    <s v="03-West 2432"/>
    <x v="5"/>
    <s v="P181"/>
    <x v="7"/>
    <n v="35000"/>
    <x v="9"/>
    <d v="2023-07-02T00:00:00"/>
    <x v="6"/>
    <n v="111"/>
    <n v="14"/>
    <s v="Yes"/>
    <n v="19"/>
    <n v="7"/>
  </r>
  <r>
    <s v="P1203"/>
    <s v="Chairs"/>
    <s v="Samantha"/>
    <s v="samantha.chairs@pushpin.com"/>
    <s v="Samantha Chairs"/>
    <d v="1988-06-02T00:00:00"/>
    <x v="0"/>
    <d v="2023-02-21T00:00:00"/>
    <x v="6"/>
    <x v="1"/>
    <d v="2025-01-31T00:00:00"/>
    <s v="02-West 2962"/>
    <x v="0"/>
    <s v="P931"/>
    <x v="8"/>
    <n v="20000"/>
    <x v="10"/>
    <m/>
    <x v="1"/>
    <s v=""/>
    <n v="21"/>
    <s v="Yes"/>
    <n v="26"/>
    <n v="15"/>
  </r>
  <r>
    <s v="P1211"/>
    <s v="CHAUDRI"/>
    <s v="Uma"/>
    <s v="uma.chaudri@pushpin.com"/>
    <s v="Uma Chaudri"/>
    <d v="1969-01-01T00:00:00"/>
    <x v="8"/>
    <d v="2022-03-26T00:00:00"/>
    <x v="7"/>
    <x v="1"/>
    <d v="2025-02-28T00:00:00"/>
    <s v="03-North 2134"/>
    <x v="2"/>
    <s v="P265"/>
    <x v="9"/>
    <n v="40000"/>
    <x v="11"/>
    <m/>
    <x v="7"/>
    <s v=""/>
    <n v="28"/>
    <s v=""/>
    <n v="17"/>
    <n v="7"/>
  </r>
  <r>
    <s v="P1198"/>
    <s v="CHU"/>
    <s v="Elizabeth"/>
    <s v="elizabeth.chu@pushpin.com"/>
    <s v="Elizabeth Chu"/>
    <d v="1998-05-04T00:00:00"/>
    <x v="9"/>
    <d v="2021-02-11T00:00:00"/>
    <x v="8"/>
    <x v="1"/>
    <d v="2025-01-31T00:00:00"/>
    <s v="01-West 2425"/>
    <x v="6"/>
    <s v="P993"/>
    <x v="10"/>
    <n v="40000"/>
    <x v="12"/>
    <d v="2023-01-31T00:00:00"/>
    <x v="1"/>
    <s v=""/>
    <n v="21"/>
    <s v="Yes"/>
    <n v="9"/>
    <n v="3"/>
  </r>
  <r>
    <s v="F1003"/>
    <s v="CHUNG"/>
    <s v="Eric"/>
    <s v="eric.chung@pushpin.com"/>
    <s v="Eric Chung"/>
    <d v="1962-12-13T00:00:00"/>
    <x v="10"/>
    <d v="2023-02-27T00:00:00"/>
    <x v="6"/>
    <x v="1"/>
    <d v="2025-01-31T00:00:00"/>
    <s v="03-West 2796"/>
    <x v="6"/>
    <s v="P993"/>
    <x v="10"/>
    <n v="40000"/>
    <x v="13"/>
    <m/>
    <x v="1"/>
    <s v=""/>
    <n v="14"/>
    <s v="Urgent"/>
    <n v="15"/>
    <n v="11"/>
  </r>
  <r>
    <s v="F1235"/>
    <s v="CLARK"/>
    <s v="Elizabeth"/>
    <s v="elizabeth.clark@pushpin.com"/>
    <s v="Elizabeth Clark"/>
    <d v="1956-11-01T00:00:00"/>
    <x v="11"/>
    <d v="2014-12-16T00:00:00"/>
    <x v="3"/>
    <x v="0"/>
    <m/>
    <s v="02-West 2414"/>
    <x v="3"/>
    <s v="P875"/>
    <x v="4"/>
    <n v="45000"/>
    <x v="14"/>
    <d v="2023-07-30T00:00:00"/>
    <x v="8"/>
    <n v="91"/>
    <n v="22"/>
    <s v=""/>
    <n v="25"/>
    <n v="9"/>
  </r>
  <r>
    <s v="P1253"/>
    <s v="CLARK"/>
    <s v="ANNA"/>
    <s v="anna.clark@pushpin.com"/>
    <s v="Anna Clark"/>
    <d v="1981-10-05T00:00:00"/>
    <x v="12"/>
    <d v="2020-01-11T00:00:00"/>
    <x v="5"/>
    <x v="0"/>
    <m/>
    <s v="03-West 2601"/>
    <x v="1"/>
    <s v="P731"/>
    <x v="1"/>
    <n v="30000"/>
    <x v="15"/>
    <d v="2023-08-31T00:00:00"/>
    <x v="3"/>
    <n v="68"/>
    <n v="10"/>
    <s v="Yes"/>
    <n v="16"/>
    <n v="5"/>
  </r>
  <r>
    <s v="P1221"/>
    <s v="COLE"/>
    <s v="Sabrina"/>
    <s v="sabrina.cole@pushpin.com"/>
    <s v="Sabrina Cole"/>
    <d v="1993-05-15T00:00:00"/>
    <x v="13"/>
    <d v="2023-05-07T00:00:00"/>
    <x v="6"/>
    <x v="1"/>
    <d v="2025-04-30T00:00:00"/>
    <s v="02-West 2537"/>
    <x v="1"/>
    <s v="P931"/>
    <x v="8"/>
    <n v="20000"/>
    <x v="16"/>
    <m/>
    <x v="9"/>
    <s v=""/>
    <n v="20"/>
    <s v="Yes"/>
    <n v="27"/>
    <n v="13"/>
  </r>
  <r>
    <s v="F1186"/>
    <s v="COMUNTZIS"/>
    <s v="Janet"/>
    <s v="janet.comuntzis@pushpin.com"/>
    <s v="Janet Comuntzis"/>
    <d v="1995-04-13T00:00:00"/>
    <x v="1"/>
    <d v="2015-08-26T00:00:00"/>
    <x v="3"/>
    <x v="0"/>
    <m/>
    <s v="02-West 2286"/>
    <x v="2"/>
    <s v="P265"/>
    <x v="9"/>
    <n v="40000"/>
    <x v="17"/>
    <d v="2023-08-01T00:00:00"/>
    <x v="10"/>
    <n v="89"/>
    <n v="13"/>
    <s v="Urgent"/>
    <n v="25"/>
    <n v="12"/>
  </r>
  <r>
    <s v="P1218"/>
    <s v="DECKER"/>
    <s v="Bob"/>
    <s v="bob.decker@pushpin.com"/>
    <s v="Bob Decker"/>
    <d v="1982-02-27T00:00:00"/>
    <x v="2"/>
    <d v="2022-10-28T00:00:00"/>
    <x v="7"/>
    <x v="1"/>
    <d v="2025-01-31T00:00:00"/>
    <s v="01-North 2086"/>
    <x v="6"/>
    <s v="P890"/>
    <x v="5"/>
    <n v="45000"/>
    <x v="18"/>
    <m/>
    <x v="1"/>
    <s v=""/>
    <n v="22"/>
    <s v=""/>
    <n v="16"/>
    <n v="7"/>
  </r>
  <r>
    <s v="F1215"/>
    <s v="DESIATO"/>
    <s v="Tina"/>
    <s v="tina.desiato@pushpin.com"/>
    <s v="Tina Desiato"/>
    <d v="1990-01-24T00:00:00"/>
    <x v="14"/>
    <d v="2022-09-23T00:00:00"/>
    <x v="7"/>
    <x v="1"/>
    <d v="2025-01-31T00:00:00"/>
    <s v="01-North 2358"/>
    <x v="6"/>
    <s v="P993"/>
    <x v="10"/>
    <n v="40000"/>
    <x v="19"/>
    <m/>
    <x v="1"/>
    <s v=""/>
    <n v="30"/>
    <s v=""/>
    <n v="12"/>
    <n v="6"/>
  </r>
  <r>
    <s v="P1241"/>
    <s v="DONNELL"/>
    <s v="Alexandra"/>
    <s v="alexandra.donnell@pushpin.com"/>
    <s v="Alexandra Donnell"/>
    <d v="1979-12-06T00:00:00"/>
    <x v="15"/>
    <d v="2015-08-12T00:00:00"/>
    <x v="3"/>
    <x v="0"/>
    <m/>
    <s v="03-West 2082"/>
    <x v="3"/>
    <s v="P184"/>
    <x v="11"/>
    <n v="40000"/>
    <x v="20"/>
    <d v="2023-08-01T00:00:00"/>
    <x v="10"/>
    <n v="89"/>
    <n v="20"/>
    <s v=""/>
    <n v="16"/>
    <n v="8"/>
  </r>
  <r>
    <s v="F1246"/>
    <s v="ELLIS"/>
    <s v="Mark"/>
    <s v="mark.ellis@pushpin.com"/>
    <s v="Mark Ellis"/>
    <d v="1974-02-16T00:00:00"/>
    <x v="16"/>
    <d v="2016-01-02T00:00:00"/>
    <x v="4"/>
    <x v="0"/>
    <m/>
    <s v="03-West 2482"/>
    <x v="6"/>
    <s v="P104"/>
    <x v="12"/>
    <n v="40000"/>
    <x v="21"/>
    <d v="2023-12-31T00:00:00"/>
    <x v="11"/>
    <s v=""/>
    <n v="26"/>
    <s v=""/>
    <n v="16"/>
    <n v="7"/>
  </r>
  <r>
    <s v="F1172"/>
    <s v="Fernandes"/>
    <s v="Nicholas"/>
    <s v="nicholas.fernandes@pushpin.com"/>
    <s v="Nicholas Fernandes"/>
    <d v="1994-05-05T00:00:00"/>
    <x v="7"/>
    <d v="2016-11-02T00:00:00"/>
    <x v="4"/>
    <x v="0"/>
    <m/>
    <s v="02-North 2372"/>
    <x v="3"/>
    <s v="P184"/>
    <x v="11"/>
    <n v="40000"/>
    <x v="22"/>
    <d v="2023-11-01T00:00:00"/>
    <x v="12"/>
    <n v="24"/>
    <n v="37"/>
    <s v=""/>
    <n v="16"/>
    <n v="6"/>
  </r>
  <r>
    <s v="F1134"/>
    <s v="FERRIS"/>
    <s v="Mary"/>
    <s v="mary.ferris@pushpin.com"/>
    <s v="Mary Ferris"/>
    <d v="1976-03-02T00:00:00"/>
    <x v="3"/>
    <d v="2015-07-15T00:00:00"/>
    <x v="3"/>
    <x v="0"/>
    <m/>
    <s v="03-North 2392"/>
    <x v="0"/>
    <s v="P267"/>
    <x v="6"/>
    <n v="50000"/>
    <x v="23"/>
    <d v="2023-06-30T00:00:00"/>
    <x v="13"/>
    <n v="112"/>
    <n v="13"/>
    <s v="Yes"/>
    <n v="13"/>
    <n v="5"/>
  </r>
  <r>
    <s v="F1150"/>
    <s v="FILOSA"/>
    <s v="Susan"/>
    <s v="susan.filosa@pushpin.com"/>
    <s v="Susan Filosa"/>
    <d v="1982-01-25T00:00:00"/>
    <x v="2"/>
    <d v="2017-01-27T00:00:00"/>
    <x v="0"/>
    <x v="0"/>
    <m/>
    <s v="02-West 2279"/>
    <x v="1"/>
    <s v="P181"/>
    <x v="7"/>
    <n v="35000"/>
    <x v="24"/>
    <d v="2023-12-31T00:00:00"/>
    <x v="11"/>
    <s v=""/>
    <n v="29"/>
    <s v=""/>
    <n v="16"/>
    <n v="7"/>
  </r>
  <r>
    <s v="P1004"/>
    <s v="FLANDERS"/>
    <s v="Daniel"/>
    <s v="daniel.flanders@pushpin.com"/>
    <s v="Daniel Flanders"/>
    <d v="1969-03-27T00:00:00"/>
    <x v="8"/>
    <d v="2016-09-11T00:00:00"/>
    <x v="4"/>
    <x v="0"/>
    <m/>
    <s v="02-North 2639"/>
    <x v="0"/>
    <s v="P731"/>
    <x v="1"/>
    <n v="30000"/>
    <x v="25"/>
    <d v="2023-08-31T00:00:00"/>
    <x v="3"/>
    <n v="68"/>
    <n v="23"/>
    <s v=""/>
    <n v="15"/>
    <n v="8"/>
  </r>
  <r>
    <s v="F1239"/>
    <s v="Forrest"/>
    <s v="Leighton"/>
    <s v="leighton.forrest@pushpin.com"/>
    <s v="Leighton Forrest"/>
    <d v="1976-08-13T00:00:00"/>
    <x v="3"/>
    <d v="2018-04-26T00:00:00"/>
    <x v="9"/>
    <x v="0"/>
    <m/>
    <s v="02-North 2284"/>
    <x v="0"/>
    <s v="P181"/>
    <x v="7"/>
    <n v="35000"/>
    <x v="26"/>
    <d v="2023-08-31T00:00:00"/>
    <x v="3"/>
    <n v="68"/>
    <n v="13"/>
    <s v="Yes"/>
    <n v="20"/>
    <n v="10"/>
  </r>
  <r>
    <s v="F1250"/>
    <s v="Gour"/>
    <s v="Phoebe"/>
    <s v="phoebe.gour@pushpin.com"/>
    <s v="Phoebe Gour"/>
    <d v="1984-08-30T00:00:00"/>
    <x v="17"/>
    <d v="2019-12-17T00:00:00"/>
    <x v="5"/>
    <x v="0"/>
    <m/>
    <s v="02-North 2910"/>
    <x v="0"/>
    <s v="P342"/>
    <x v="0"/>
    <n v="35000"/>
    <x v="27"/>
    <d v="2023-10-30T00:00:00"/>
    <x v="14"/>
    <n v="26"/>
    <n v="26"/>
    <s v=""/>
    <n v="22"/>
    <n v="7"/>
  </r>
  <r>
    <s v="P1192"/>
    <s v="Khan"/>
    <s v="Mihael"/>
    <s v="mihael.khan@pushpin.com"/>
    <s v="Mihael Khan"/>
    <d v="1966-06-06T00:00:00"/>
    <x v="18"/>
    <d v="2022-12-13T00:00:00"/>
    <x v="6"/>
    <x v="1"/>
    <d v="2024-12-31T00:00:00"/>
    <s v="02-North 2294"/>
    <x v="0"/>
    <s v="P342"/>
    <x v="0"/>
    <n v="35000"/>
    <x v="28"/>
    <m/>
    <x v="15"/>
    <s v=""/>
    <n v="15"/>
    <s v="Yes"/>
    <n v="18"/>
    <n v="9"/>
  </r>
  <r>
    <s v="P1249"/>
    <s v="SANDERS"/>
    <s v="Sean"/>
    <s v="sean.sanders@pushpin.com"/>
    <s v="Sean Sanders"/>
    <d v="1964-04-19T00:00:00"/>
    <x v="5"/>
    <d v="2016-11-17T00:00:00"/>
    <x v="4"/>
    <x v="0"/>
    <m/>
    <s v="03-West 2765"/>
    <x v="2"/>
    <s v="P265"/>
    <x v="9"/>
    <n v="40000"/>
    <x v="29"/>
    <d v="2023-11-01T00:00:00"/>
    <x v="12"/>
    <n v="24"/>
    <n v="21"/>
    <s v=""/>
    <n v="16"/>
    <n v="4"/>
  </r>
  <r>
    <s v="P1245"/>
    <s v="Senome"/>
    <s v="Radhya"/>
    <s v="radhya.senome@pushpin.com"/>
    <s v="Radhya Senome"/>
    <d v="1955-04-17T00:00:00"/>
    <x v="19"/>
    <d v="2019-11-16T00:00:00"/>
    <x v="2"/>
    <x v="0"/>
    <m/>
    <s v="02-North 2260"/>
    <x v="0"/>
    <s v="P342"/>
    <x v="0"/>
    <n v="35000"/>
    <x v="30"/>
    <d v="2023-11-01T00:00:00"/>
    <x v="12"/>
    <n v="24"/>
    <n v="32"/>
    <s v=""/>
    <n v="16"/>
    <n v="6"/>
  </r>
  <r>
    <s v="P1207"/>
    <s v="Song"/>
    <s v="Natasha"/>
    <s v="natasha.song@pushpin.com"/>
    <s v="Natasha Song"/>
    <d v="1988-02-08T00:00:00"/>
    <x v="0"/>
    <d v="2021-06-19T00:00:00"/>
    <x v="8"/>
    <x v="1"/>
    <d v="2024-12-31T00:00:00"/>
    <s v="02-West 2578"/>
    <x v="0"/>
    <s v="P342"/>
    <x v="0"/>
    <n v="35000"/>
    <x v="31"/>
    <d v="2023-05-31T00:00:00"/>
    <x v="15"/>
    <s v=""/>
    <n v="5"/>
    <s v="Yes"/>
    <n v="13"/>
    <n v="5"/>
  </r>
  <r>
    <s v="P1244"/>
    <s v="Staples"/>
    <s v="Peter"/>
    <s v="peter.staples@pushpin.com"/>
    <s v="Peter Staples"/>
    <d v="1962-06-04T00:00:00"/>
    <x v="6"/>
    <d v="2018-11-13T00:00:00"/>
    <x v="9"/>
    <x v="0"/>
    <m/>
    <s v="02-North 2654"/>
    <x v="0"/>
    <s v="P651"/>
    <x v="5"/>
    <n v="45000"/>
    <x v="32"/>
    <d v="2023-08-01T00:00:00"/>
    <x v="10"/>
    <n v="89"/>
    <n v="21"/>
    <s v="Yes"/>
    <n v="16"/>
    <n v="12"/>
  </r>
  <r>
    <s v="F1252"/>
    <s v="WANG"/>
    <s v="Mei"/>
    <s v="mei.wang@pushpin.com"/>
    <s v="Mei Wang"/>
    <d v="1966-10-08T00:00:00"/>
    <x v="18"/>
    <d v="2023-01-10T00:00:00"/>
    <x v="6"/>
    <x v="1"/>
    <d v="2024-12-31T00:00:00"/>
    <s v="01-West 2783"/>
    <x v="4"/>
    <s v="P731"/>
    <x v="1"/>
    <n v="30000"/>
    <x v="33"/>
    <m/>
    <x v="15"/>
    <s v=""/>
    <n v="25"/>
    <s v=""/>
    <n v="18"/>
    <n v="9"/>
  </r>
  <r>
    <s v="F1237"/>
    <s v="Zhang"/>
    <s v="Aanya"/>
    <s v="aanya.zhang@pushpin.com"/>
    <s v="Aanya Zhang"/>
    <d v="1985-09-02T00:00:00"/>
    <x v="20"/>
    <d v="2022-12-29T00:00:00"/>
    <x v="6"/>
    <x v="1"/>
    <d v="2025-01-31T00:00:00"/>
    <s v="02-North 2793"/>
    <x v="0"/>
    <s v="P342"/>
    <x v="0"/>
    <n v="35000"/>
    <x v="34"/>
    <m/>
    <x v="1"/>
    <s v=""/>
    <n v="14"/>
    <s v="Yes"/>
    <n v="11"/>
    <n v="1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8">
  <r>
    <s v="F1180"/>
    <x v="0"/>
    <d v="1899-12-30T08:30:00"/>
    <d v="1899-12-30T15:30:00"/>
    <x v="0"/>
    <x v="0"/>
    <d v="1899-12-30T07:00:00"/>
  </r>
  <r>
    <s v="F1180"/>
    <x v="1"/>
    <d v="1899-12-30T14:20:00"/>
    <d v="1899-12-30T23:20:00"/>
    <x v="0"/>
    <x v="0"/>
    <d v="1899-12-30T09:00:00"/>
  </r>
  <r>
    <s v="F1180"/>
    <x v="2"/>
    <d v="1899-12-30T07:50:00"/>
    <d v="1899-12-30T14:50:00"/>
    <x v="0"/>
    <x v="0"/>
    <d v="1899-12-30T07:00:00"/>
  </r>
  <r>
    <s v="F1180"/>
    <x v="3"/>
    <d v="1899-12-30T10:00:00"/>
    <d v="1899-12-30T16:30:00"/>
    <x v="0"/>
    <x v="0"/>
    <d v="1899-12-30T06:30:00"/>
  </r>
  <r>
    <s v="F1232"/>
    <x v="4"/>
    <d v="1899-12-30T12:20:00"/>
    <d v="1899-12-30T19:20:00"/>
    <x v="1"/>
    <x v="0"/>
    <d v="1899-12-30T07:00:00"/>
  </r>
  <r>
    <s v="F1232"/>
    <x v="5"/>
    <d v="1899-12-30T16:45:00"/>
    <d v="1899-12-30T22:45:00"/>
    <x v="1"/>
    <x v="0"/>
    <d v="1899-12-30T06:00:00"/>
  </r>
  <r>
    <s v="F1232"/>
    <x v="3"/>
    <d v="1899-12-30T08:30:00"/>
    <d v="1899-12-30T14:30:00"/>
    <x v="1"/>
    <x v="0"/>
    <d v="1899-12-30T06:00:00"/>
  </r>
  <r>
    <s v="F1232"/>
    <x v="6"/>
    <d v="1899-12-30T12:30:00"/>
    <d v="1899-12-30T21:30:00"/>
    <x v="1"/>
    <x v="0"/>
    <d v="1899-12-30T09:00:00"/>
  </r>
  <r>
    <s v="F1232"/>
    <x v="7"/>
    <d v="1899-12-30T11:50:00"/>
    <d v="1899-12-30T18:50:00"/>
    <x v="1"/>
    <x v="0"/>
    <d v="1899-12-30T07:00:00"/>
  </r>
  <r>
    <s v="P1243"/>
    <x v="8"/>
    <d v="1899-12-30T17:15:00"/>
    <d v="1899-12-30T21:15:00"/>
    <x v="2"/>
    <x v="1"/>
    <d v="1899-12-30T04:00:00"/>
  </r>
  <r>
    <s v="P1243"/>
    <x v="1"/>
    <d v="1899-12-30T18:00:00"/>
    <d v="1899-12-30T21:00:00"/>
    <x v="2"/>
    <x v="1"/>
    <d v="1899-12-30T03:00:00"/>
  </r>
  <r>
    <s v="P1243"/>
    <x v="9"/>
    <d v="1899-12-30T18:00:00"/>
    <d v="1899-12-30T20:00:00"/>
    <x v="2"/>
    <x v="1"/>
    <d v="1899-12-30T02:00:00"/>
  </r>
  <r>
    <s v="P1243"/>
    <x v="10"/>
    <d v="1899-12-30T17:45:00"/>
    <d v="1899-12-30T21:45:00"/>
    <x v="2"/>
    <x v="1"/>
    <d v="1899-12-30T04:00:00"/>
  </r>
  <r>
    <s v="P1243"/>
    <x v="2"/>
    <d v="1899-12-30T15:00:00"/>
    <d v="1899-12-30T22:00:00"/>
    <x v="2"/>
    <x v="1"/>
    <d v="1899-12-30T07:00:00"/>
  </r>
  <r>
    <s v="P1243"/>
    <x v="11"/>
    <d v="1899-12-30T14:50:00"/>
    <d v="1899-12-30T18:50:00"/>
    <x v="2"/>
    <x v="1"/>
    <d v="1899-12-30T04:00:00"/>
  </r>
  <r>
    <s v="P1243"/>
    <x v="4"/>
    <d v="1899-12-30T14:30:00"/>
    <d v="1899-12-30T21:30:00"/>
    <x v="2"/>
    <x v="1"/>
    <d v="1899-12-30T07:00:00"/>
  </r>
  <r>
    <s v="P1243"/>
    <x v="12"/>
    <d v="1899-12-30T14:45:00"/>
    <d v="1899-12-30T20:45:00"/>
    <x v="2"/>
    <x v="1"/>
    <d v="1899-12-30T06:00:00"/>
  </r>
  <r>
    <s v="P1243"/>
    <x v="5"/>
    <d v="1899-12-30T07:15:00"/>
    <d v="1899-12-30T17:15:00"/>
    <x v="2"/>
    <x v="1"/>
    <d v="1899-12-30T10:00:00"/>
  </r>
  <r>
    <s v="P1243"/>
    <x v="13"/>
    <d v="1899-12-30T17:15:00"/>
    <d v="1899-12-30T21:15:00"/>
    <x v="2"/>
    <x v="1"/>
    <d v="1899-12-30T04:00:00"/>
  </r>
  <r>
    <s v="P1243"/>
    <x v="14"/>
    <d v="1899-12-30T18:45:00"/>
    <d v="1899-12-30T20:45:00"/>
    <x v="2"/>
    <x v="1"/>
    <d v="1899-12-30T02:00:00"/>
  </r>
  <r>
    <s v="P1243"/>
    <x v="15"/>
    <d v="1899-12-30T11:20:00"/>
    <d v="1899-12-30T18:20:00"/>
    <x v="2"/>
    <x v="1"/>
    <d v="1899-12-30T07:00:00"/>
  </r>
  <r>
    <s v="P1243"/>
    <x v="3"/>
    <d v="1899-12-30T17:15:00"/>
    <d v="1899-12-30T23:15:00"/>
    <x v="2"/>
    <x v="1"/>
    <d v="1899-12-30T06:00:00"/>
  </r>
  <r>
    <s v="P1248"/>
    <x v="2"/>
    <d v="1899-12-30T07:30:00"/>
    <d v="1899-12-30T15:30:00"/>
    <x v="3"/>
    <x v="0"/>
    <d v="1899-12-30T08:00:00"/>
  </r>
  <r>
    <s v="P1248"/>
    <x v="7"/>
    <d v="1899-12-30T14:45:00"/>
    <d v="1899-12-30T20:45:00"/>
    <x v="3"/>
    <x v="0"/>
    <d v="1899-12-30T06:00:00"/>
  </r>
  <r>
    <s v="P1227"/>
    <x v="0"/>
    <d v="1899-12-30T16:20:00"/>
    <d v="1899-12-30T20:20:00"/>
    <x v="4"/>
    <x v="2"/>
    <d v="1899-12-30T04:00:00"/>
  </r>
  <r>
    <s v="P1227"/>
    <x v="1"/>
    <d v="1899-12-30T15:00:00"/>
    <d v="1899-12-30T20:00:00"/>
    <x v="4"/>
    <x v="2"/>
    <d v="1899-12-30T05:00:00"/>
  </r>
  <r>
    <s v="P1227"/>
    <x v="16"/>
    <d v="1899-12-30T10:15:00"/>
    <d v="1899-12-30T19:15:00"/>
    <x v="4"/>
    <x v="2"/>
    <d v="1899-12-30T09:00:00"/>
  </r>
  <r>
    <s v="P1227"/>
    <x v="10"/>
    <d v="1899-12-30T10:45:00"/>
    <d v="1899-12-30T18:20:00"/>
    <x v="4"/>
    <x v="2"/>
    <d v="1899-12-30T07:35:00"/>
  </r>
  <r>
    <s v="P1227"/>
    <x v="11"/>
    <d v="1899-12-30T12:30:00"/>
    <d v="1899-12-30T20:30:00"/>
    <x v="4"/>
    <x v="2"/>
    <d v="1899-12-30T08:00:00"/>
  </r>
  <r>
    <s v="P1227"/>
    <x v="4"/>
    <d v="1899-12-30T15:00:00"/>
    <d v="1899-12-30T21:00:00"/>
    <x v="4"/>
    <x v="2"/>
    <d v="1899-12-30T06:00:00"/>
  </r>
  <r>
    <s v="P1227"/>
    <x v="12"/>
    <d v="1899-12-30T14:45:00"/>
    <d v="1899-12-30T20:45:00"/>
    <x v="4"/>
    <x v="2"/>
    <d v="1899-12-30T06:00:00"/>
  </r>
  <r>
    <s v="P1227"/>
    <x v="7"/>
    <d v="1899-12-30T08:30:00"/>
    <d v="1899-12-30T22:10:00"/>
    <x v="4"/>
    <x v="2"/>
    <d v="1899-12-30T13:40:00"/>
  </r>
  <r>
    <s v="P1230"/>
    <x v="17"/>
    <d v="1899-12-30T13:30:00"/>
    <d v="1899-12-30T20:30:00"/>
    <x v="5"/>
    <x v="0"/>
    <d v="1899-12-30T07:00:00"/>
  </r>
  <r>
    <s v="P1230"/>
    <x v="14"/>
    <d v="1899-12-30T12:00:00"/>
    <d v="1899-12-30T18:00:00"/>
    <x v="5"/>
    <x v="0"/>
    <d v="1899-12-30T06:00:00"/>
  </r>
  <r>
    <s v="P1230"/>
    <x v="18"/>
    <d v="1899-12-30T11:50:00"/>
    <d v="1899-12-30T19:50:00"/>
    <x v="5"/>
    <x v="0"/>
    <d v="1899-12-30T08:00:00"/>
  </r>
  <r>
    <s v="P1230"/>
    <x v="6"/>
    <d v="1899-12-30T14:00:00"/>
    <d v="1899-12-30T21:00:00"/>
    <x v="5"/>
    <x v="0"/>
    <d v="1899-12-30T07:00:00"/>
  </r>
  <r>
    <s v="P1230"/>
    <x v="19"/>
    <d v="1899-12-30T18:15:00"/>
    <d v="1899-12-30T22:15:00"/>
    <x v="5"/>
    <x v="0"/>
    <d v="1899-12-30T04:00:00"/>
  </r>
  <r>
    <s v="P1230"/>
    <x v="7"/>
    <d v="1899-12-30T12:10:00"/>
    <d v="1899-12-30T18:10:00"/>
    <x v="5"/>
    <x v="0"/>
    <d v="1899-12-30T06:00:00"/>
  </r>
  <r>
    <s v="F1162"/>
    <x v="0"/>
    <d v="1899-12-30T10:00:00"/>
    <d v="1899-12-30T18:00:00"/>
    <x v="6"/>
    <x v="0"/>
    <d v="1899-12-30T08:00:00"/>
  </r>
  <r>
    <s v="P1001"/>
    <x v="7"/>
    <d v="1899-12-30T17:20:00"/>
    <d v="1899-12-30T20:20:00"/>
    <x v="7"/>
    <x v="3"/>
    <d v="1899-12-30T03:00:00"/>
  </r>
  <r>
    <s v="F1224"/>
    <x v="8"/>
    <d v="1899-12-30T16:10:00"/>
    <d v="1899-12-30T22:10:00"/>
    <x v="8"/>
    <x v="4"/>
    <d v="1899-12-30T06:00:00"/>
  </r>
  <r>
    <s v="F1224"/>
    <x v="9"/>
    <d v="1899-12-30T18:20:00"/>
    <d v="1899-12-30T20:20:00"/>
    <x v="8"/>
    <x v="4"/>
    <d v="1899-12-30T02:00:00"/>
  </r>
  <r>
    <s v="F1224"/>
    <x v="4"/>
    <d v="1899-12-30T07:50:00"/>
    <d v="1899-12-30T13:50:00"/>
    <x v="8"/>
    <x v="4"/>
    <d v="1899-12-30T06:00:00"/>
  </r>
  <r>
    <s v="F1224"/>
    <x v="5"/>
    <d v="1899-12-30T13:10:00"/>
    <d v="1899-12-30T19:10:00"/>
    <x v="8"/>
    <x v="4"/>
    <d v="1899-12-30T06:00:00"/>
  </r>
  <r>
    <s v="F1224"/>
    <x v="17"/>
    <d v="1899-12-30T07:45:00"/>
    <d v="1899-12-30T17:45:00"/>
    <x v="8"/>
    <x v="4"/>
    <d v="1899-12-30T10:00:00"/>
  </r>
  <r>
    <s v="F1224"/>
    <x v="20"/>
    <d v="1899-12-30T16:45:00"/>
    <d v="1899-12-30T20:45:00"/>
    <x v="8"/>
    <x v="4"/>
    <d v="1899-12-30T04:00:00"/>
  </r>
  <r>
    <s v="F1224"/>
    <x v="3"/>
    <d v="1899-12-30T17:20:00"/>
    <d v="1899-12-30T20:20:00"/>
    <x v="8"/>
    <x v="4"/>
    <d v="1899-12-30T03:00:00"/>
  </r>
  <r>
    <s v="F1224"/>
    <x v="21"/>
    <d v="1899-12-30T10:00:00"/>
    <d v="1899-12-30T19:00:00"/>
    <x v="8"/>
    <x v="4"/>
    <d v="1899-12-30T09:00:00"/>
  </r>
  <r>
    <s v="P1203"/>
    <x v="0"/>
    <d v="1899-12-30T11:10:00"/>
    <d v="1899-12-30T17:10:00"/>
    <x v="9"/>
    <x v="0"/>
    <d v="1899-12-30T06:00:00"/>
  </r>
  <r>
    <s v="P1203"/>
    <x v="8"/>
    <d v="1899-12-30T12:45:00"/>
    <d v="1899-12-30T22:45:00"/>
    <x v="9"/>
    <x v="0"/>
    <d v="1899-12-30T10:00:00"/>
  </r>
  <r>
    <s v="P1203"/>
    <x v="1"/>
    <d v="1899-12-30T07:10:00"/>
    <d v="1899-12-30T14:10:00"/>
    <x v="9"/>
    <x v="0"/>
    <d v="1899-12-30T07:00:00"/>
  </r>
  <r>
    <s v="P1203"/>
    <x v="16"/>
    <d v="1899-12-30T14:10:00"/>
    <d v="1899-12-30T21:10:00"/>
    <x v="9"/>
    <x v="0"/>
    <d v="1899-12-30T07:00:00"/>
  </r>
  <r>
    <s v="P1203"/>
    <x v="9"/>
    <d v="1899-12-30T17:00:00"/>
    <d v="1899-12-30T23:00:00"/>
    <x v="9"/>
    <x v="0"/>
    <d v="1899-12-30T06:00:00"/>
  </r>
  <r>
    <s v="P1203"/>
    <x v="13"/>
    <d v="1899-12-30T17:45:00"/>
    <d v="1899-12-30T20:45:00"/>
    <x v="9"/>
    <x v="0"/>
    <d v="1899-12-30T03:00:00"/>
  </r>
  <r>
    <s v="P1203"/>
    <x v="17"/>
    <d v="1899-12-30T11:15:00"/>
    <d v="1899-12-30T19:15:00"/>
    <x v="9"/>
    <x v="0"/>
    <d v="1899-12-30T08:00:00"/>
  </r>
  <r>
    <s v="P1203"/>
    <x v="22"/>
    <d v="1899-12-30T16:15:00"/>
    <d v="1899-12-30T22:15:00"/>
    <x v="9"/>
    <x v="0"/>
    <d v="1899-12-30T06:00:00"/>
  </r>
  <r>
    <s v="P1203"/>
    <x v="20"/>
    <d v="1899-12-30T16:15:00"/>
    <d v="1899-12-30T20:15:00"/>
    <x v="9"/>
    <x v="0"/>
    <d v="1899-12-30T04:00:00"/>
  </r>
  <r>
    <s v="P1203"/>
    <x v="3"/>
    <d v="1899-12-30T10:45:00"/>
    <d v="1899-12-30T20:45:00"/>
    <x v="9"/>
    <x v="0"/>
    <d v="1899-12-30T10:00:00"/>
  </r>
  <r>
    <s v="P1203"/>
    <x v="6"/>
    <d v="1899-12-30T08:50:00"/>
    <d v="1899-12-30T14:50:00"/>
    <x v="9"/>
    <x v="0"/>
    <d v="1899-12-30T06:00:00"/>
  </r>
  <r>
    <s v="P1203"/>
    <x v="19"/>
    <d v="1899-12-30T09:50:00"/>
    <d v="1899-12-30T17:50:00"/>
    <x v="9"/>
    <x v="0"/>
    <d v="1899-12-30T08:00:00"/>
  </r>
  <r>
    <s v="P1203"/>
    <x v="21"/>
    <d v="1899-12-30T14:15:00"/>
    <d v="1899-12-30T23:15:00"/>
    <x v="9"/>
    <x v="0"/>
    <d v="1899-12-30T09:00:00"/>
  </r>
  <r>
    <s v="P1203"/>
    <x v="23"/>
    <d v="1899-12-30T16:15:00"/>
    <d v="1899-12-30T17:00:00"/>
    <x v="9"/>
    <x v="0"/>
    <d v="1899-12-30T00:45:00"/>
  </r>
  <r>
    <s v="P1203"/>
    <x v="7"/>
    <d v="1899-12-30T14:00:00"/>
    <d v="1899-12-30T22:00:00"/>
    <x v="9"/>
    <x v="0"/>
    <d v="1899-12-30T08:00:00"/>
  </r>
  <r>
    <s v="P1211"/>
    <x v="8"/>
    <d v="1899-12-30T12:20:00"/>
    <d v="1899-12-30T18:20:00"/>
    <x v="10"/>
    <x v="1"/>
    <d v="1899-12-30T06:00:00"/>
  </r>
  <r>
    <s v="P1211"/>
    <x v="1"/>
    <d v="1899-12-30T07:30:00"/>
    <d v="1899-12-30T15:30:00"/>
    <x v="10"/>
    <x v="1"/>
    <d v="1899-12-30T08:00:00"/>
  </r>
  <r>
    <s v="P1211"/>
    <x v="9"/>
    <d v="1899-12-30T18:10:00"/>
    <d v="1899-12-30T20:10:00"/>
    <x v="10"/>
    <x v="1"/>
    <d v="1899-12-30T02:00:00"/>
  </r>
  <r>
    <s v="P1211"/>
    <x v="10"/>
    <d v="1899-12-30T15:20:00"/>
    <d v="1899-12-30T22:20:00"/>
    <x v="10"/>
    <x v="1"/>
    <d v="1899-12-30T07:00:00"/>
  </r>
  <r>
    <s v="P1211"/>
    <x v="2"/>
    <d v="1899-12-30T11:00:00"/>
    <d v="1899-12-30T20:00:00"/>
    <x v="10"/>
    <x v="1"/>
    <d v="1899-12-30T09:00:00"/>
  </r>
  <r>
    <s v="P1211"/>
    <x v="11"/>
    <d v="1899-12-30T15:00:00"/>
    <d v="1899-12-30T19:00:00"/>
    <x v="10"/>
    <x v="1"/>
    <d v="1899-12-30T04:00:00"/>
  </r>
  <r>
    <s v="P1211"/>
    <x v="12"/>
    <d v="1899-12-30T09:30:00"/>
    <d v="1899-12-30T19:30:00"/>
    <x v="10"/>
    <x v="1"/>
    <d v="1899-12-30T10:00:00"/>
  </r>
  <r>
    <s v="P1211"/>
    <x v="14"/>
    <d v="1899-12-30T08:50:00"/>
    <d v="1899-12-30T14:50:00"/>
    <x v="10"/>
    <x v="1"/>
    <d v="1899-12-30T06:00:00"/>
  </r>
  <r>
    <s v="P1211"/>
    <x v="15"/>
    <d v="1899-12-30T17:50:00"/>
    <d v="1899-12-30T19:50:00"/>
    <x v="10"/>
    <x v="1"/>
    <d v="1899-12-30T02:00:00"/>
  </r>
  <r>
    <s v="P1211"/>
    <x v="20"/>
    <d v="1899-12-30T08:20:00"/>
    <d v="1899-12-30T14:20:00"/>
    <x v="10"/>
    <x v="1"/>
    <d v="1899-12-30T06:00:00"/>
  </r>
  <r>
    <s v="P1198"/>
    <x v="3"/>
    <d v="1899-12-30T12:15:00"/>
    <d v="1899-12-30T22:15:00"/>
    <x v="11"/>
    <x v="5"/>
    <d v="1899-12-30T10:00:00"/>
  </r>
  <r>
    <s v="P1198"/>
    <x v="7"/>
    <d v="1899-12-30T14:20:00"/>
    <d v="1899-12-30T20:20:00"/>
    <x v="11"/>
    <x v="5"/>
    <d v="1899-12-30T06:00:00"/>
  </r>
  <r>
    <s v="F1003"/>
    <x v="1"/>
    <d v="1899-12-30T17:20:00"/>
    <d v="1899-12-30T20:20:00"/>
    <x v="12"/>
    <x v="5"/>
    <d v="1899-12-30T03:00:00"/>
  </r>
  <r>
    <s v="F1003"/>
    <x v="16"/>
    <d v="1899-12-30T09:10:00"/>
    <d v="1899-12-30T17:10:00"/>
    <x v="12"/>
    <x v="5"/>
    <d v="1899-12-30T08:00:00"/>
  </r>
  <r>
    <s v="F1003"/>
    <x v="9"/>
    <d v="1899-12-30T15:45:00"/>
    <d v="1899-12-30T19:15:00"/>
    <x v="12"/>
    <x v="5"/>
    <d v="1899-12-30T03:30:00"/>
  </r>
  <r>
    <s v="F1003"/>
    <x v="10"/>
    <d v="1899-12-30T09:00:00"/>
    <d v="1899-12-30T19:00:00"/>
    <x v="12"/>
    <x v="5"/>
    <d v="1899-12-30T10:00:00"/>
  </r>
  <r>
    <s v="F1003"/>
    <x v="2"/>
    <d v="1899-12-30T10:50:00"/>
    <d v="1899-12-30T17:50:00"/>
    <x v="12"/>
    <x v="5"/>
    <d v="1899-12-30T07:00:00"/>
  </r>
  <r>
    <s v="F1003"/>
    <x v="3"/>
    <d v="1899-12-30T13:20:00"/>
    <d v="1899-12-30T20:20:00"/>
    <x v="12"/>
    <x v="5"/>
    <d v="1899-12-30T07:00:00"/>
  </r>
  <r>
    <s v="F1003"/>
    <x v="21"/>
    <d v="1899-12-30T09:15:00"/>
    <d v="1899-12-30T16:15:00"/>
    <x v="12"/>
    <x v="5"/>
    <d v="1899-12-30T07:00:00"/>
  </r>
  <r>
    <s v="F1003"/>
    <x v="23"/>
    <d v="1899-12-30T11:20:00"/>
    <d v="1899-12-30T18:20:00"/>
    <x v="12"/>
    <x v="5"/>
    <d v="1899-12-30T07:00:00"/>
  </r>
  <r>
    <s v="F1235"/>
    <x v="24"/>
    <d v="1899-12-30T12:50:00"/>
    <d v="1899-12-30T19:50:00"/>
    <x v="13"/>
    <x v="2"/>
    <d v="1899-12-30T07:00:00"/>
  </r>
  <r>
    <s v="F1235"/>
    <x v="9"/>
    <d v="1899-12-30T18:30:00"/>
    <d v="1899-12-30T20:30:00"/>
    <x v="13"/>
    <x v="2"/>
    <d v="1899-12-30T02:00:00"/>
  </r>
  <r>
    <s v="F1235"/>
    <x v="25"/>
    <d v="1899-12-30T08:10:00"/>
    <d v="1899-12-30T15:10:00"/>
    <x v="13"/>
    <x v="2"/>
    <d v="1899-12-30T07:00:00"/>
  </r>
  <r>
    <s v="F1235"/>
    <x v="2"/>
    <d v="1899-12-30T08:45:00"/>
    <d v="1899-12-30T14:45:00"/>
    <x v="13"/>
    <x v="2"/>
    <d v="1899-12-30T06:00:00"/>
  </r>
  <r>
    <s v="F1235"/>
    <x v="4"/>
    <d v="1899-12-30T10:45:00"/>
    <d v="1899-12-30T18:45:00"/>
    <x v="13"/>
    <x v="2"/>
    <d v="1899-12-30T08:00:00"/>
  </r>
  <r>
    <s v="F1235"/>
    <x v="12"/>
    <d v="1899-12-30T10:00:00"/>
    <d v="1899-12-30T15:10:00"/>
    <x v="13"/>
    <x v="2"/>
    <d v="1899-12-30T05:10:00"/>
  </r>
  <r>
    <s v="F1235"/>
    <x v="5"/>
    <d v="1899-12-30T07:20:00"/>
    <d v="1899-12-30T16:20:00"/>
    <x v="13"/>
    <x v="2"/>
    <d v="1899-12-30T09:00:00"/>
  </r>
  <r>
    <s v="F1235"/>
    <x v="13"/>
    <d v="1899-12-30T17:45:00"/>
    <d v="1899-12-30T23:45:00"/>
    <x v="13"/>
    <x v="2"/>
    <d v="1899-12-30T06:00:00"/>
  </r>
  <r>
    <s v="F1235"/>
    <x v="14"/>
    <d v="1899-12-30T17:20:00"/>
    <d v="1899-12-30T20:20:00"/>
    <x v="13"/>
    <x v="2"/>
    <d v="1899-12-30T03:00:00"/>
  </r>
  <r>
    <s v="F1235"/>
    <x v="3"/>
    <d v="1899-12-30T13:20:00"/>
    <d v="1899-12-30T21:20:00"/>
    <x v="13"/>
    <x v="2"/>
    <d v="1899-12-30T08:00:00"/>
  </r>
  <r>
    <s v="F1235"/>
    <x v="21"/>
    <d v="1899-12-30T14:00:00"/>
    <d v="1899-12-30T17:00:00"/>
    <x v="13"/>
    <x v="2"/>
    <d v="1899-12-30T03:00:00"/>
  </r>
  <r>
    <s v="P1253"/>
    <x v="0"/>
    <d v="1899-12-30T15:30:00"/>
    <d v="1899-12-30T22:30:00"/>
    <x v="14"/>
    <x v="6"/>
    <d v="1899-12-30T07:00:00"/>
  </r>
  <r>
    <s v="P1253"/>
    <x v="1"/>
    <d v="1899-12-30T13:30:00"/>
    <d v="1899-12-30T22:30:00"/>
    <x v="14"/>
    <x v="6"/>
    <d v="1899-12-30T09:00:00"/>
  </r>
  <r>
    <s v="P1253"/>
    <x v="16"/>
    <d v="1899-12-30T14:30:00"/>
    <d v="1899-12-30T20:30:00"/>
    <x v="14"/>
    <x v="6"/>
    <d v="1899-12-30T06:00:00"/>
  </r>
  <r>
    <s v="P1253"/>
    <x v="26"/>
    <d v="1899-12-30T10:15:00"/>
    <d v="1899-12-30T16:15:00"/>
    <x v="14"/>
    <x v="6"/>
    <d v="1899-12-30T06:00:00"/>
  </r>
  <r>
    <s v="P1253"/>
    <x v="6"/>
    <d v="1899-12-30T11:30:00"/>
    <d v="1899-12-30T20:30:00"/>
    <x v="14"/>
    <x v="6"/>
    <d v="1899-12-30T09:00:00"/>
  </r>
  <r>
    <s v="P1253"/>
    <x v="7"/>
    <d v="1899-12-30T09:30:00"/>
    <d v="1899-12-30T19:30:00"/>
    <x v="14"/>
    <x v="6"/>
    <d v="1899-12-30T10:00:00"/>
  </r>
  <r>
    <s v="P1221"/>
    <x v="16"/>
    <d v="1899-12-30T14:10:00"/>
    <d v="1899-12-30T21:10:00"/>
    <x v="15"/>
    <x v="6"/>
    <d v="1899-12-30T07:00:00"/>
  </r>
  <r>
    <s v="P1221"/>
    <x v="10"/>
    <d v="1899-12-30T16:30:00"/>
    <d v="1899-12-30T19:30:00"/>
    <x v="15"/>
    <x v="6"/>
    <d v="1899-12-30T03:00:00"/>
  </r>
  <r>
    <s v="P1221"/>
    <x v="2"/>
    <d v="1899-12-30T15:20:00"/>
    <d v="1899-12-30T21:20:00"/>
    <x v="15"/>
    <x v="6"/>
    <d v="1899-12-30T06:00:00"/>
  </r>
  <r>
    <s v="P1221"/>
    <x v="4"/>
    <d v="1899-12-30T14:00:00"/>
    <d v="1899-12-30T20:00:00"/>
    <x v="15"/>
    <x v="6"/>
    <d v="1899-12-30T06:00:00"/>
  </r>
  <r>
    <s v="P1221"/>
    <x v="12"/>
    <d v="1899-12-30T12:20:00"/>
    <d v="1899-12-30T20:20:00"/>
    <x v="15"/>
    <x v="6"/>
    <d v="1899-12-30T08:00:00"/>
  </r>
  <r>
    <s v="P1221"/>
    <x v="17"/>
    <d v="1899-12-30T18:00:00"/>
    <d v="1899-12-30T21:00:00"/>
    <x v="15"/>
    <x v="6"/>
    <d v="1899-12-30T03:00:00"/>
  </r>
  <r>
    <s v="P1221"/>
    <x v="14"/>
    <d v="1899-12-30T17:20:00"/>
    <d v="1899-12-30T20:20:00"/>
    <x v="15"/>
    <x v="6"/>
    <d v="1899-12-30T03:00:00"/>
  </r>
  <r>
    <s v="P1221"/>
    <x v="15"/>
    <d v="1899-12-30T10:30:00"/>
    <d v="1899-12-30T18:30:00"/>
    <x v="15"/>
    <x v="6"/>
    <d v="1899-12-30T08:00:00"/>
  </r>
  <r>
    <s v="P1221"/>
    <x v="20"/>
    <d v="1899-12-30T16:00:00"/>
    <d v="1899-12-30T19:00:00"/>
    <x v="15"/>
    <x v="6"/>
    <d v="1899-12-30T03:00:00"/>
  </r>
  <r>
    <s v="P1221"/>
    <x v="6"/>
    <d v="1899-12-30T18:15:00"/>
    <d v="1899-12-30T21:15:00"/>
    <x v="15"/>
    <x v="6"/>
    <d v="1899-12-30T03:00:00"/>
  </r>
  <r>
    <s v="P1221"/>
    <x v="19"/>
    <d v="1899-12-30T16:15:00"/>
    <d v="1899-12-30T23:15:00"/>
    <x v="15"/>
    <x v="6"/>
    <d v="1899-12-30T07:00:00"/>
  </r>
  <r>
    <s v="P1221"/>
    <x v="21"/>
    <d v="1899-12-30T15:20:00"/>
    <d v="1899-12-30T23:20:00"/>
    <x v="15"/>
    <x v="6"/>
    <d v="1899-12-30T08:00:00"/>
  </r>
  <r>
    <s v="F1186"/>
    <x v="0"/>
    <d v="1899-12-30T10:45:00"/>
    <d v="1899-12-30T17:45:00"/>
    <x v="16"/>
    <x v="1"/>
    <d v="1899-12-30T07:00:00"/>
  </r>
  <r>
    <s v="F1186"/>
    <x v="8"/>
    <d v="1899-12-30T09:10:00"/>
    <d v="1899-12-30T19:10:00"/>
    <x v="16"/>
    <x v="1"/>
    <d v="1899-12-30T10:00:00"/>
  </r>
  <r>
    <s v="F1186"/>
    <x v="16"/>
    <d v="1899-12-30T11:15:00"/>
    <d v="1899-12-30T21:15:00"/>
    <x v="16"/>
    <x v="1"/>
    <d v="1899-12-30T10:00:00"/>
  </r>
  <r>
    <s v="F1186"/>
    <x v="9"/>
    <d v="1899-12-30T08:00:00"/>
    <d v="1899-12-30T15:00:00"/>
    <x v="16"/>
    <x v="1"/>
    <d v="1899-12-30T07:00:00"/>
  </r>
  <r>
    <s v="F1186"/>
    <x v="2"/>
    <d v="1899-12-30T16:15:00"/>
    <d v="1899-12-30T19:15:00"/>
    <x v="16"/>
    <x v="1"/>
    <d v="1899-12-30T03:00:00"/>
  </r>
  <r>
    <s v="F1186"/>
    <x v="11"/>
    <d v="1899-12-30T10:20:00"/>
    <d v="1899-12-30T18:20:00"/>
    <x v="16"/>
    <x v="1"/>
    <d v="1899-12-30T08:00:00"/>
  </r>
  <r>
    <s v="F1186"/>
    <x v="4"/>
    <d v="1899-12-30T12:45:00"/>
    <d v="1899-12-30T21:45:00"/>
    <x v="16"/>
    <x v="1"/>
    <d v="1899-12-30T09:00:00"/>
  </r>
  <r>
    <s v="F1186"/>
    <x v="12"/>
    <d v="1899-12-30T13:45:00"/>
    <d v="1899-12-30T19:45:00"/>
    <x v="16"/>
    <x v="1"/>
    <d v="1899-12-30T06:00:00"/>
  </r>
  <r>
    <s v="F1186"/>
    <x v="14"/>
    <d v="1899-12-30T15:00:00"/>
    <d v="1899-12-30T19:00:00"/>
    <x v="16"/>
    <x v="1"/>
    <d v="1899-12-30T04:00:00"/>
  </r>
  <r>
    <s v="F1186"/>
    <x v="15"/>
    <d v="1899-12-30T07:00:00"/>
    <d v="1899-12-30T13:00:00"/>
    <x v="16"/>
    <x v="1"/>
    <d v="1899-12-30T06:00:00"/>
  </r>
  <r>
    <s v="F1186"/>
    <x v="20"/>
    <d v="1899-12-30T14:20:00"/>
    <d v="1899-12-30T18:20:00"/>
    <x v="16"/>
    <x v="1"/>
    <d v="1899-12-30T04:00:00"/>
  </r>
  <r>
    <s v="F1186"/>
    <x v="3"/>
    <d v="1899-12-30T10:10:00"/>
    <d v="1899-12-30T19:10:00"/>
    <x v="16"/>
    <x v="1"/>
    <d v="1899-12-30T09:00:00"/>
  </r>
  <r>
    <s v="F1186"/>
    <x v="19"/>
    <d v="1899-12-30T09:30:00"/>
    <d v="1899-12-30T15:30:00"/>
    <x v="16"/>
    <x v="1"/>
    <d v="1899-12-30T06:00:00"/>
  </r>
  <r>
    <s v="F1186"/>
    <x v="23"/>
    <d v="1899-12-30T13:10:00"/>
    <d v="1899-12-30T21:10:00"/>
    <x v="16"/>
    <x v="1"/>
    <d v="1899-12-30T08:00:00"/>
  </r>
  <r>
    <s v="F1186"/>
    <x v="7"/>
    <d v="1899-12-30T16:20:00"/>
    <d v="1899-12-30T19:20:00"/>
    <x v="16"/>
    <x v="1"/>
    <d v="1899-12-30T03:00:00"/>
  </r>
  <r>
    <s v="P1218"/>
    <x v="8"/>
    <d v="1899-12-30T09:30:00"/>
    <d v="1899-12-30T16:30:00"/>
    <x v="17"/>
    <x v="5"/>
    <d v="1899-12-30T07:00:00"/>
  </r>
  <r>
    <s v="P1218"/>
    <x v="1"/>
    <d v="1899-12-30T13:45:00"/>
    <d v="1899-12-30T20:45:00"/>
    <x v="17"/>
    <x v="5"/>
    <d v="1899-12-30T07:00:00"/>
  </r>
  <r>
    <s v="P1218"/>
    <x v="16"/>
    <d v="1899-12-30T12:20:00"/>
    <d v="1899-12-30T18:20:00"/>
    <x v="17"/>
    <x v="5"/>
    <d v="1899-12-30T06:00:00"/>
  </r>
  <r>
    <s v="P1218"/>
    <x v="11"/>
    <d v="1899-12-30T13:00:00"/>
    <d v="1899-12-30T20:00:00"/>
    <x v="17"/>
    <x v="5"/>
    <d v="1899-12-30T07:00:00"/>
  </r>
  <r>
    <s v="P1218"/>
    <x v="17"/>
    <d v="1899-12-30T16:20:00"/>
    <d v="1899-12-30T20:20:00"/>
    <x v="17"/>
    <x v="5"/>
    <d v="1899-12-30T04:00:00"/>
  </r>
  <r>
    <s v="P1218"/>
    <x v="14"/>
    <d v="1899-12-30T17:10:00"/>
    <d v="1899-12-30T20:10:00"/>
    <x v="17"/>
    <x v="5"/>
    <d v="1899-12-30T03:00:00"/>
  </r>
  <r>
    <s v="P1218"/>
    <x v="15"/>
    <d v="1899-12-30T13:45:00"/>
    <d v="1899-12-30T20:45:00"/>
    <x v="17"/>
    <x v="5"/>
    <d v="1899-12-30T07:00:00"/>
  </r>
  <r>
    <s v="P1218"/>
    <x v="20"/>
    <d v="1899-12-30T17:30:00"/>
    <d v="1899-12-30T20:20:00"/>
    <x v="17"/>
    <x v="5"/>
    <d v="1899-12-30T02:50:00"/>
  </r>
  <r>
    <s v="P1218"/>
    <x v="3"/>
    <d v="1899-12-30T18:45:00"/>
    <d v="1899-12-30T21:45:00"/>
    <x v="17"/>
    <x v="5"/>
    <d v="1899-12-30T03:00:00"/>
  </r>
  <r>
    <s v="P1218"/>
    <x v="6"/>
    <d v="1899-12-30T17:00:00"/>
    <d v="1899-12-30T20:15:00"/>
    <x v="17"/>
    <x v="5"/>
    <d v="1899-12-30T03:15:00"/>
  </r>
  <r>
    <s v="P1218"/>
    <x v="7"/>
    <d v="1899-12-30T08:15:00"/>
    <d v="1899-12-30T18:15:00"/>
    <x v="17"/>
    <x v="5"/>
    <d v="1899-12-30T10:00:00"/>
  </r>
  <r>
    <s v="F1215"/>
    <x v="20"/>
    <d v="1899-12-30T09:20:00"/>
    <d v="1899-12-30T16:20:00"/>
    <x v="18"/>
    <x v="5"/>
    <d v="1899-12-30T07:00:00"/>
  </r>
  <r>
    <s v="P1241"/>
    <x v="11"/>
    <d v="1899-12-30T10:00:00"/>
    <d v="1899-12-30T18:00:00"/>
    <x v="19"/>
    <x v="2"/>
    <d v="1899-12-30T08:00:00"/>
  </r>
  <r>
    <s v="P1241"/>
    <x v="5"/>
    <d v="1899-12-30T15:10:00"/>
    <d v="1899-12-30T21:10:00"/>
    <x v="19"/>
    <x v="2"/>
    <d v="1899-12-30T06:00:00"/>
  </r>
  <r>
    <s v="P1241"/>
    <x v="13"/>
    <d v="1899-12-30T10:10:00"/>
    <d v="1899-12-30T19:10:00"/>
    <x v="19"/>
    <x v="2"/>
    <d v="1899-12-30T09:00:00"/>
  </r>
  <r>
    <s v="P1241"/>
    <x v="20"/>
    <d v="1899-12-30T12:00:00"/>
    <d v="1899-12-30T20:00:00"/>
    <x v="19"/>
    <x v="2"/>
    <d v="1899-12-30T08:00:00"/>
  </r>
  <r>
    <s v="P1241"/>
    <x v="21"/>
    <d v="1899-12-30T15:50:00"/>
    <d v="1899-12-30T19:50:00"/>
    <x v="19"/>
    <x v="2"/>
    <d v="1899-12-30T04:00:00"/>
  </r>
  <r>
    <s v="F1246"/>
    <x v="1"/>
    <d v="1899-12-30T12:45:00"/>
    <d v="1899-12-30T17:00:00"/>
    <x v="20"/>
    <x v="5"/>
    <d v="1899-12-30T04:15:00"/>
  </r>
  <r>
    <s v="F1246"/>
    <x v="2"/>
    <d v="1899-12-30T18:30:00"/>
    <d v="1899-12-30T21:30:00"/>
    <x v="20"/>
    <x v="5"/>
    <d v="1899-12-30T03:00:00"/>
  </r>
  <r>
    <s v="F1246"/>
    <x v="11"/>
    <d v="1899-12-30T08:15:00"/>
    <d v="1899-12-30T15:15:00"/>
    <x v="20"/>
    <x v="5"/>
    <d v="1899-12-30T07:00:00"/>
  </r>
  <r>
    <s v="F1246"/>
    <x v="17"/>
    <d v="1899-12-30T07:50:00"/>
    <d v="1899-12-30T16:50:00"/>
    <x v="20"/>
    <x v="5"/>
    <d v="1899-12-30T09:00:00"/>
  </r>
  <r>
    <s v="F1246"/>
    <x v="14"/>
    <d v="1899-12-30T11:30:00"/>
    <d v="1899-12-30T20:30:00"/>
    <x v="20"/>
    <x v="5"/>
    <d v="1899-12-30T09:00:00"/>
  </r>
  <r>
    <s v="F1246"/>
    <x v="15"/>
    <d v="1899-12-30T18:10:00"/>
    <d v="1899-12-30T21:10:00"/>
    <x v="20"/>
    <x v="5"/>
    <d v="1899-12-30T03:00:00"/>
  </r>
  <r>
    <s v="F1246"/>
    <x v="18"/>
    <d v="1899-12-30T14:30:00"/>
    <d v="1899-12-30T23:30:00"/>
    <x v="20"/>
    <x v="5"/>
    <d v="1899-12-30T09:00:00"/>
  </r>
  <r>
    <s v="F1246"/>
    <x v="20"/>
    <d v="1899-12-30T12:15:00"/>
    <d v="1899-12-30T18:15:00"/>
    <x v="20"/>
    <x v="5"/>
    <d v="1899-12-30T06:00:00"/>
  </r>
  <r>
    <s v="F1246"/>
    <x v="19"/>
    <d v="1899-12-30T13:50:00"/>
    <d v="1899-12-30T22:50:00"/>
    <x v="20"/>
    <x v="5"/>
    <d v="1899-12-30T09:00:00"/>
  </r>
  <r>
    <s v="F1172"/>
    <x v="0"/>
    <d v="1899-12-30T12:15:00"/>
    <d v="1899-12-30T18:15:00"/>
    <x v="21"/>
    <x v="2"/>
    <d v="1899-12-30T06:00:00"/>
  </r>
  <r>
    <s v="F1172"/>
    <x v="9"/>
    <d v="1899-12-30T11:30:00"/>
    <d v="1899-12-30T21:30:00"/>
    <x v="21"/>
    <x v="2"/>
    <d v="1899-12-30T10:00:00"/>
  </r>
  <r>
    <s v="F1172"/>
    <x v="4"/>
    <d v="1899-12-30T08:00:00"/>
    <d v="1899-12-30T15:00:00"/>
    <x v="21"/>
    <x v="2"/>
    <d v="1899-12-30T07:00:00"/>
  </r>
  <r>
    <s v="F1172"/>
    <x v="5"/>
    <d v="1899-12-30T15:00:00"/>
    <d v="1899-12-30T21:10:00"/>
    <x v="21"/>
    <x v="2"/>
    <d v="1899-12-30T06:10:00"/>
  </r>
  <r>
    <s v="F1172"/>
    <x v="17"/>
    <d v="1899-12-30T15:20:00"/>
    <d v="1899-12-30T21:20:00"/>
    <x v="21"/>
    <x v="2"/>
    <d v="1899-12-30T06:00:00"/>
  </r>
  <r>
    <s v="F1172"/>
    <x v="15"/>
    <d v="1899-12-30T15:50:00"/>
    <d v="1899-12-30T22:50:00"/>
    <x v="21"/>
    <x v="2"/>
    <d v="1899-12-30T07:00:00"/>
  </r>
  <r>
    <s v="F1172"/>
    <x v="3"/>
    <d v="1899-12-30T11:20:00"/>
    <d v="1899-12-30T18:20:00"/>
    <x v="21"/>
    <x v="2"/>
    <d v="1899-12-30T07:00:00"/>
  </r>
  <r>
    <s v="F1172"/>
    <x v="6"/>
    <d v="1899-12-30T16:30:00"/>
    <d v="1899-12-30T22:30:00"/>
    <x v="21"/>
    <x v="2"/>
    <d v="1899-12-30T06:00:00"/>
  </r>
  <r>
    <s v="F1172"/>
    <x v="19"/>
    <d v="1899-12-30T15:00:00"/>
    <d v="1899-12-30T20:00:00"/>
    <x v="21"/>
    <x v="2"/>
    <d v="1899-12-30T05:00:00"/>
  </r>
  <r>
    <s v="F1134"/>
    <x v="5"/>
    <d v="1899-12-30T18:10:00"/>
    <d v="1899-12-30T22:10:00"/>
    <x v="22"/>
    <x v="0"/>
    <d v="1899-12-30T04:00:00"/>
  </r>
  <r>
    <s v="F1150"/>
    <x v="17"/>
    <d v="1899-12-30T15:20:00"/>
    <d v="1899-12-30T19:20:00"/>
    <x v="23"/>
    <x v="6"/>
    <d v="1899-12-30T04:00:00"/>
  </r>
  <r>
    <s v="F1150"/>
    <x v="14"/>
    <d v="1899-12-30T16:00:00"/>
    <d v="1899-12-30T19:00:00"/>
    <x v="23"/>
    <x v="6"/>
    <d v="1899-12-30T03:00:00"/>
  </r>
  <r>
    <s v="F1150"/>
    <x v="20"/>
    <d v="1899-12-30T10:45:00"/>
    <d v="1899-12-30T18:45:00"/>
    <x v="23"/>
    <x v="6"/>
    <d v="1899-12-30T08:00:00"/>
  </r>
  <r>
    <s v="F1150"/>
    <x v="3"/>
    <d v="1899-12-30T07:45:00"/>
    <d v="1899-12-30T15:45:00"/>
    <x v="23"/>
    <x v="6"/>
    <d v="1899-12-30T08:00:00"/>
  </r>
  <r>
    <s v="F1150"/>
    <x v="21"/>
    <d v="1899-12-30T08:45:00"/>
    <d v="1899-12-30T17:45:00"/>
    <x v="23"/>
    <x v="6"/>
    <d v="1899-12-30T09:00:00"/>
  </r>
  <r>
    <s v="F1150"/>
    <x v="7"/>
    <d v="1899-12-30T13:10:00"/>
    <d v="1899-12-30T19:10:00"/>
    <x v="23"/>
    <x v="6"/>
    <d v="1899-12-30T06:00:00"/>
  </r>
  <r>
    <s v="P1004"/>
    <x v="0"/>
    <d v="1899-12-30T18:30:00"/>
    <d v="1899-12-30T21:30:00"/>
    <x v="24"/>
    <x v="0"/>
    <d v="1899-12-30T03:00:00"/>
  </r>
  <r>
    <s v="P1004"/>
    <x v="10"/>
    <d v="1899-12-30T13:30:00"/>
    <d v="1899-12-30T22:30:00"/>
    <x v="24"/>
    <x v="0"/>
    <d v="1899-12-30T09:00:00"/>
  </r>
  <r>
    <s v="P1004"/>
    <x v="12"/>
    <d v="1899-12-30T18:15:00"/>
    <d v="1899-12-30T21:15:00"/>
    <x v="24"/>
    <x v="0"/>
    <d v="1899-12-30T03:00:00"/>
  </r>
  <r>
    <s v="P1004"/>
    <x v="5"/>
    <d v="1899-12-30T08:50:00"/>
    <d v="1899-12-30T17:50:00"/>
    <x v="24"/>
    <x v="0"/>
    <d v="1899-12-30T09:00:00"/>
  </r>
  <r>
    <s v="P1004"/>
    <x v="3"/>
    <d v="1899-12-30T14:50:00"/>
    <d v="1899-12-30T22:50:00"/>
    <x v="24"/>
    <x v="0"/>
    <d v="1899-12-30T08:00:00"/>
  </r>
  <r>
    <s v="F1239"/>
    <x v="8"/>
    <d v="1899-12-30T14:00:00"/>
    <d v="1899-12-30T18:00:00"/>
    <x v="25"/>
    <x v="0"/>
    <d v="1899-12-30T04:00:00"/>
  </r>
  <r>
    <s v="F1239"/>
    <x v="1"/>
    <d v="1899-12-30T15:50:00"/>
    <d v="1899-12-30T19:50:00"/>
    <x v="25"/>
    <x v="0"/>
    <d v="1899-12-30T04:00:00"/>
  </r>
  <r>
    <s v="F1239"/>
    <x v="16"/>
    <d v="1899-12-30T12:20:00"/>
    <d v="1899-12-30T20:20:00"/>
    <x v="25"/>
    <x v="0"/>
    <d v="1899-12-30T08:00:00"/>
  </r>
  <r>
    <s v="F1239"/>
    <x v="9"/>
    <d v="1899-12-30T10:20:00"/>
    <d v="1899-12-30T18:20:00"/>
    <x v="25"/>
    <x v="0"/>
    <d v="1899-12-30T08:00:00"/>
  </r>
  <r>
    <s v="F1239"/>
    <x v="10"/>
    <d v="1899-12-30T09:00:00"/>
    <d v="1899-12-30T17:50:00"/>
    <x v="25"/>
    <x v="0"/>
    <d v="1899-12-30T08:50:00"/>
  </r>
  <r>
    <s v="F1239"/>
    <x v="2"/>
    <d v="1899-12-30T12:30:00"/>
    <d v="1899-12-30T18:30:00"/>
    <x v="25"/>
    <x v="0"/>
    <d v="1899-12-30T06:00:00"/>
  </r>
  <r>
    <s v="F1239"/>
    <x v="11"/>
    <d v="1899-12-30T10:30:00"/>
    <d v="1899-12-30T16:30:00"/>
    <x v="25"/>
    <x v="0"/>
    <d v="1899-12-30T06:00:00"/>
  </r>
  <r>
    <s v="F1239"/>
    <x v="5"/>
    <d v="1899-12-30T16:45:00"/>
    <d v="1899-12-30T19:45:00"/>
    <x v="25"/>
    <x v="0"/>
    <d v="1899-12-30T03:00:00"/>
  </r>
  <r>
    <s v="F1239"/>
    <x v="13"/>
    <d v="1899-12-30T14:00:00"/>
    <d v="1899-12-30T21:00:00"/>
    <x v="25"/>
    <x v="0"/>
    <d v="1899-12-30T07:00:00"/>
  </r>
  <r>
    <s v="F1239"/>
    <x v="17"/>
    <d v="1899-12-30T12:10:00"/>
    <d v="1899-12-30T19:10:00"/>
    <x v="25"/>
    <x v="0"/>
    <d v="1899-12-30T07:00:00"/>
  </r>
  <r>
    <s v="F1239"/>
    <x v="14"/>
    <d v="1899-12-30T11:50:00"/>
    <d v="1899-12-30T17:50:00"/>
    <x v="25"/>
    <x v="0"/>
    <d v="1899-12-30T06:00:00"/>
  </r>
  <r>
    <s v="F1239"/>
    <x v="20"/>
    <d v="1899-12-30T14:00:00"/>
    <d v="1899-12-30T18:00:00"/>
    <x v="25"/>
    <x v="0"/>
    <d v="1899-12-30T04:00:00"/>
  </r>
  <r>
    <s v="F1239"/>
    <x v="3"/>
    <d v="1899-12-30T15:15:00"/>
    <d v="1899-12-30T20:15:00"/>
    <x v="25"/>
    <x v="0"/>
    <d v="1899-12-30T05:00:00"/>
  </r>
  <r>
    <s v="F1250"/>
    <x v="16"/>
    <d v="1899-12-30T17:30:00"/>
    <d v="1899-12-30T21:30:00"/>
    <x v="26"/>
    <x v="0"/>
    <d v="1899-12-30T04:00:00"/>
  </r>
  <r>
    <s v="F1250"/>
    <x v="10"/>
    <d v="1899-12-30T13:00:00"/>
    <d v="1899-12-30T22:00:00"/>
    <x v="26"/>
    <x v="0"/>
    <d v="1899-12-30T09:00:00"/>
  </r>
  <r>
    <s v="F1250"/>
    <x v="2"/>
    <d v="1899-12-30T16:15:00"/>
    <d v="1899-12-30T20:15:00"/>
    <x v="26"/>
    <x v="0"/>
    <d v="1899-12-30T04:00:00"/>
  </r>
  <r>
    <s v="F1250"/>
    <x v="4"/>
    <d v="1899-12-30T10:20:00"/>
    <d v="1899-12-30T17:20:00"/>
    <x v="26"/>
    <x v="0"/>
    <d v="1899-12-30T07:00:00"/>
  </r>
  <r>
    <s v="F1250"/>
    <x v="14"/>
    <d v="1899-12-30T09:15:00"/>
    <d v="1899-12-30T16:15:00"/>
    <x v="26"/>
    <x v="0"/>
    <d v="1899-12-30T07:00:00"/>
  </r>
  <r>
    <s v="F1250"/>
    <x v="20"/>
    <d v="1899-12-30T17:10:00"/>
    <d v="1899-12-30T22:10:00"/>
    <x v="26"/>
    <x v="0"/>
    <d v="1899-12-30T05:00:00"/>
  </r>
  <r>
    <s v="F1250"/>
    <x v="19"/>
    <d v="1899-12-30T14:10:00"/>
    <d v="1899-12-30T20:10:00"/>
    <x v="26"/>
    <x v="0"/>
    <d v="1899-12-30T06:00:00"/>
  </r>
  <r>
    <s v="P1192"/>
    <x v="0"/>
    <d v="1899-12-30T07:15:00"/>
    <d v="1899-12-30T17:15:00"/>
    <x v="27"/>
    <x v="0"/>
    <d v="1899-12-30T10:00:00"/>
  </r>
  <r>
    <s v="P1192"/>
    <x v="16"/>
    <d v="1899-12-30T11:30:00"/>
    <d v="1899-12-30T19:30:00"/>
    <x v="27"/>
    <x v="0"/>
    <d v="1899-12-30T08:00:00"/>
  </r>
  <r>
    <s v="P1192"/>
    <x v="11"/>
    <d v="1899-12-30T10:10:00"/>
    <d v="1899-12-30T19:10:00"/>
    <x v="27"/>
    <x v="0"/>
    <d v="1899-12-30T09:00:00"/>
  </r>
  <r>
    <s v="P1192"/>
    <x v="4"/>
    <d v="1899-12-30T15:45:00"/>
    <d v="1899-12-30T20:45:00"/>
    <x v="27"/>
    <x v="0"/>
    <d v="1899-12-30T05:00:00"/>
  </r>
  <r>
    <s v="P1192"/>
    <x v="17"/>
    <d v="1899-12-30T09:20:00"/>
    <d v="1899-12-30T18:20:00"/>
    <x v="27"/>
    <x v="0"/>
    <d v="1899-12-30T09:00:00"/>
  </r>
  <r>
    <s v="P1192"/>
    <x v="14"/>
    <d v="1899-12-30T09:30:00"/>
    <d v="1899-12-30T18:30:00"/>
    <x v="27"/>
    <x v="0"/>
    <d v="1899-12-30T09:00:00"/>
  </r>
  <r>
    <s v="P1192"/>
    <x v="3"/>
    <d v="1899-12-30T09:50:00"/>
    <d v="1899-12-30T15:50:00"/>
    <x v="27"/>
    <x v="0"/>
    <d v="1899-12-30T06:00:00"/>
  </r>
  <r>
    <s v="P1249"/>
    <x v="16"/>
    <d v="1899-12-30T13:00:00"/>
    <d v="1899-12-30T22:00:00"/>
    <x v="28"/>
    <x v="1"/>
    <d v="1899-12-30T09:00:00"/>
  </r>
  <r>
    <s v="P1249"/>
    <x v="10"/>
    <d v="1899-12-30T18:20:00"/>
    <d v="1899-12-30T21:20:00"/>
    <x v="28"/>
    <x v="1"/>
    <d v="1899-12-30T03:00:00"/>
  </r>
  <r>
    <s v="P1249"/>
    <x v="2"/>
    <d v="1899-12-30T17:30:00"/>
    <d v="1899-12-30T21:30:00"/>
    <x v="28"/>
    <x v="1"/>
    <d v="1899-12-30T04:00:00"/>
  </r>
  <r>
    <s v="P1249"/>
    <x v="12"/>
    <d v="1899-12-30T14:45:00"/>
    <d v="1899-12-30T21:45:00"/>
    <x v="28"/>
    <x v="1"/>
    <d v="1899-12-30T07:00:00"/>
  </r>
  <r>
    <s v="P1249"/>
    <x v="20"/>
    <d v="1899-12-30T16:20:00"/>
    <d v="1899-12-30T21:20:00"/>
    <x v="28"/>
    <x v="1"/>
    <d v="1899-12-30T05:00:00"/>
  </r>
  <r>
    <s v="P1249"/>
    <x v="3"/>
    <d v="1899-12-30T12:10:00"/>
    <d v="1899-12-30T18:10:00"/>
    <x v="28"/>
    <x v="1"/>
    <d v="1899-12-30T06:00:00"/>
  </r>
  <r>
    <s v="P1249"/>
    <x v="21"/>
    <d v="1899-12-30T17:15:00"/>
    <d v="1899-12-30T21:15:00"/>
    <x v="28"/>
    <x v="1"/>
    <d v="1899-12-30T04:00:00"/>
  </r>
  <r>
    <s v="P1249"/>
    <x v="7"/>
    <d v="1899-12-30T08:30:00"/>
    <d v="1899-12-30T17:30:00"/>
    <x v="28"/>
    <x v="1"/>
    <d v="1899-12-30T09:00:00"/>
  </r>
  <r>
    <s v="P1245"/>
    <x v="16"/>
    <d v="1899-12-30T09:10:00"/>
    <d v="1899-12-30T18:10:00"/>
    <x v="29"/>
    <x v="0"/>
    <d v="1899-12-30T09:00:00"/>
  </r>
  <r>
    <s v="P1245"/>
    <x v="9"/>
    <d v="1899-12-30T08:10:00"/>
    <d v="1899-12-30T18:10:00"/>
    <x v="29"/>
    <x v="0"/>
    <d v="1899-12-30T10:00:00"/>
  </r>
  <r>
    <s v="P1245"/>
    <x v="10"/>
    <d v="1899-12-30T18:20:00"/>
    <d v="1899-12-30T20:20:00"/>
    <x v="29"/>
    <x v="0"/>
    <d v="1899-12-30T02:00:00"/>
  </r>
  <r>
    <s v="P1245"/>
    <x v="2"/>
    <d v="1899-12-30T18:15:00"/>
    <d v="1899-12-30T21:15:00"/>
    <x v="29"/>
    <x v="0"/>
    <d v="1899-12-30T03:00:00"/>
  </r>
  <r>
    <s v="P1245"/>
    <x v="11"/>
    <d v="1899-12-30T15:15:00"/>
    <d v="1899-12-30T20:15:00"/>
    <x v="29"/>
    <x v="0"/>
    <d v="1899-12-30T05:00:00"/>
  </r>
  <r>
    <s v="P1245"/>
    <x v="4"/>
    <d v="1899-12-30T17:20:00"/>
    <d v="1899-12-30T23:20:00"/>
    <x v="29"/>
    <x v="0"/>
    <d v="1899-12-30T06:00:00"/>
  </r>
  <r>
    <s v="P1245"/>
    <x v="12"/>
    <d v="1899-12-30T15:50:00"/>
    <d v="1899-12-30T20:50:00"/>
    <x v="29"/>
    <x v="0"/>
    <d v="1899-12-30T05:00:00"/>
  </r>
  <r>
    <s v="P1245"/>
    <x v="5"/>
    <d v="1899-12-30T14:10:00"/>
    <d v="1899-12-30T20:10:00"/>
    <x v="29"/>
    <x v="0"/>
    <d v="1899-12-30T06:00:00"/>
  </r>
  <r>
    <s v="P1245"/>
    <x v="14"/>
    <d v="1899-12-30T07:50:00"/>
    <d v="1899-12-30T13:50:00"/>
    <x v="29"/>
    <x v="0"/>
    <d v="1899-12-30T06:00:00"/>
  </r>
  <r>
    <s v="P1245"/>
    <x v="15"/>
    <d v="1899-12-30T14:45:00"/>
    <d v="1899-12-30T19:45:00"/>
    <x v="29"/>
    <x v="0"/>
    <d v="1899-12-30T05:00:00"/>
  </r>
  <r>
    <s v="P1245"/>
    <x v="20"/>
    <d v="1899-12-30T07:30:00"/>
    <d v="1899-12-30T15:30:00"/>
    <x v="29"/>
    <x v="0"/>
    <d v="1899-12-30T08:00:00"/>
  </r>
  <r>
    <s v="P1245"/>
    <x v="19"/>
    <d v="1899-12-30T11:15:00"/>
    <d v="1899-12-30T19:15:00"/>
    <x v="29"/>
    <x v="0"/>
    <d v="1899-12-30T08:00:00"/>
  </r>
  <r>
    <s v="P1245"/>
    <x v="7"/>
    <d v="1899-12-30T07:00:00"/>
    <d v="1899-12-30T15:00:00"/>
    <x v="29"/>
    <x v="0"/>
    <d v="1899-12-30T08:00:00"/>
  </r>
  <r>
    <s v="P1207"/>
    <x v="1"/>
    <d v="1899-12-30T09:30:00"/>
    <d v="1899-12-30T17:30:00"/>
    <x v="30"/>
    <x v="0"/>
    <d v="1899-12-30T08:00:00"/>
  </r>
  <r>
    <s v="P1207"/>
    <x v="16"/>
    <d v="1899-12-30T07:15:00"/>
    <d v="1899-12-30T13:15:00"/>
    <x v="30"/>
    <x v="0"/>
    <d v="1899-12-30T06:00:00"/>
  </r>
  <r>
    <s v="P1207"/>
    <x v="9"/>
    <d v="1899-12-30T17:45:00"/>
    <d v="1899-12-30T20:45:00"/>
    <x v="30"/>
    <x v="0"/>
    <d v="1899-12-30T03:00:00"/>
  </r>
  <r>
    <s v="P1207"/>
    <x v="10"/>
    <d v="1899-12-30T16:45:00"/>
    <d v="1899-12-30T22:45:00"/>
    <x v="30"/>
    <x v="0"/>
    <d v="1899-12-30T06:00:00"/>
  </r>
  <r>
    <s v="P1244"/>
    <x v="11"/>
    <d v="1899-12-30T16:45:00"/>
    <d v="1899-12-30T21:45:00"/>
    <x v="31"/>
    <x v="0"/>
    <d v="1899-12-30T05:00:00"/>
  </r>
  <r>
    <s v="P1244"/>
    <x v="12"/>
    <d v="1899-12-30T13:30:00"/>
    <d v="1899-12-30T19:30:00"/>
    <x v="31"/>
    <x v="0"/>
    <d v="1899-12-30T06:00:00"/>
  </r>
  <r>
    <s v="P1244"/>
    <x v="27"/>
    <d v="1899-12-30T14:20:00"/>
    <d v="1899-12-30T22:20:00"/>
    <x v="31"/>
    <x v="0"/>
    <d v="1899-12-30T08:00:00"/>
  </r>
  <r>
    <s v="P1244"/>
    <x v="5"/>
    <d v="1899-12-30T11:50:00"/>
    <d v="1899-12-30T21:50:00"/>
    <x v="31"/>
    <x v="0"/>
    <d v="1899-12-30T10:00:00"/>
  </r>
  <r>
    <s v="P1244"/>
    <x v="17"/>
    <d v="1899-12-30T10:50:00"/>
    <d v="1899-12-30T19:50:00"/>
    <x v="31"/>
    <x v="0"/>
    <d v="1899-12-30T09:00:00"/>
  </r>
  <r>
    <s v="P1244"/>
    <x v="6"/>
    <d v="1899-12-30T13:50:00"/>
    <d v="1899-12-30T23:50:00"/>
    <x v="31"/>
    <x v="0"/>
    <d v="1899-12-30T10:00:00"/>
  </r>
  <r>
    <s v="P1244"/>
    <x v="21"/>
    <d v="1899-12-30T08:15:00"/>
    <d v="1899-12-30T16:15:00"/>
    <x v="31"/>
    <x v="0"/>
    <d v="1899-12-30T08:00:00"/>
  </r>
  <r>
    <s v="F1252"/>
    <x v="0"/>
    <d v="1899-12-30T12:00:00"/>
    <d v="1899-12-30T18:50:00"/>
    <x v="32"/>
    <x v="3"/>
    <d v="1899-12-30T06:50:00"/>
  </r>
  <r>
    <s v="F1252"/>
    <x v="1"/>
    <d v="1899-12-30T18:30:00"/>
    <d v="1899-12-30T21:30:00"/>
    <x v="32"/>
    <x v="3"/>
    <d v="1899-12-30T03:00:00"/>
  </r>
  <r>
    <s v="F1252"/>
    <x v="16"/>
    <d v="1899-12-30T15:10:00"/>
    <d v="1899-12-30T19:10:00"/>
    <x v="32"/>
    <x v="3"/>
    <d v="1899-12-30T04:00:00"/>
  </r>
  <r>
    <s v="F1252"/>
    <x v="9"/>
    <d v="1899-12-30T14:20:00"/>
    <d v="1899-12-30T21:20:00"/>
    <x v="32"/>
    <x v="3"/>
    <d v="1899-12-30T07:00:00"/>
  </r>
  <r>
    <s v="F1252"/>
    <x v="10"/>
    <d v="1899-12-30T13:10:00"/>
    <d v="1899-12-30T19:10:00"/>
    <x v="32"/>
    <x v="3"/>
    <d v="1899-12-30T06:00:00"/>
  </r>
  <r>
    <s v="F1252"/>
    <x v="4"/>
    <d v="1899-12-30T16:15:00"/>
    <d v="1899-12-30T22:15:00"/>
    <x v="32"/>
    <x v="3"/>
    <d v="1899-12-30T06:00:00"/>
  </r>
  <r>
    <s v="F1252"/>
    <x v="5"/>
    <d v="1899-12-30T11:15:00"/>
    <d v="1899-12-30T21:15:00"/>
    <x v="32"/>
    <x v="3"/>
    <d v="1899-12-30T10:00:00"/>
  </r>
  <r>
    <s v="F1252"/>
    <x v="3"/>
    <d v="1899-12-30T14:10:00"/>
    <d v="1899-12-30T22:10:00"/>
    <x v="32"/>
    <x v="3"/>
    <d v="1899-12-30T08:00:00"/>
  </r>
  <r>
    <s v="F1252"/>
    <x v="19"/>
    <d v="1899-12-30T14:15:00"/>
    <d v="1899-12-30T20:15:00"/>
    <x v="32"/>
    <x v="3"/>
    <d v="1899-12-30T06:00:00"/>
  </r>
  <r>
    <s v="F1237"/>
    <x v="1"/>
    <d v="1899-12-30T10:45:00"/>
    <d v="1899-12-30T20:45:00"/>
    <x v="33"/>
    <x v="0"/>
    <d v="1899-12-30T10:00:00"/>
  </r>
  <r>
    <s v="F1237"/>
    <x v="20"/>
    <d v="1899-12-30T10:30:00"/>
    <d v="1899-12-30T19:30:00"/>
    <x v="33"/>
    <x v="0"/>
    <d v="1899-12-30T09:00:00"/>
  </r>
  <r>
    <s v="F1237"/>
    <x v="6"/>
    <d v="1899-12-30T10:10:00"/>
    <d v="1899-12-30T17:10:00"/>
    <x v="33"/>
    <x v="0"/>
    <d v="1899-12-30T07:00:00"/>
  </r>
  <r>
    <s v="F1237"/>
    <x v="19"/>
    <d v="1899-12-30T12:50:00"/>
    <d v="1899-12-30T19:50:00"/>
    <x v="33"/>
    <x v="0"/>
    <d v="1899-12-30T07:00:00"/>
  </r>
  <r>
    <s v="F1180"/>
    <x v="0"/>
    <d v="1899-12-30T07:30:00"/>
    <d v="1899-12-30T14:30:00"/>
    <x v="0"/>
    <x v="0"/>
    <d v="1899-12-30T07:00:00"/>
  </r>
  <r>
    <s v="F1180"/>
    <x v="8"/>
    <d v="1899-12-30T16:20:00"/>
    <d v="1899-12-30T21:20:00"/>
    <x v="0"/>
    <x v="0"/>
    <d v="1899-12-30T05:00:00"/>
  </r>
  <r>
    <s v="F1180"/>
    <x v="16"/>
    <d v="1899-12-30T16:20:00"/>
    <d v="1899-12-30T21:20:00"/>
    <x v="0"/>
    <x v="0"/>
    <d v="1899-12-30T05:00:00"/>
  </r>
  <r>
    <s v="F1180"/>
    <x v="9"/>
    <d v="1899-12-30T08:10:00"/>
    <d v="1899-12-30T15:10:00"/>
    <x v="0"/>
    <x v="0"/>
    <d v="1899-12-30T07:00:00"/>
  </r>
  <r>
    <s v="F1180"/>
    <x v="4"/>
    <d v="1899-12-30T09:10:00"/>
    <d v="1899-12-30T17:10:00"/>
    <x v="0"/>
    <x v="0"/>
    <d v="1899-12-30T08:00:00"/>
  </r>
  <r>
    <s v="F1180"/>
    <x v="13"/>
    <d v="1899-12-30T09:00:00"/>
    <d v="1899-12-30T17:00:00"/>
    <x v="0"/>
    <x v="0"/>
    <d v="1899-12-30T08:00:00"/>
  </r>
  <r>
    <s v="F1180"/>
    <x v="17"/>
    <d v="1899-12-30T08:15:00"/>
    <d v="1899-12-30T15:15:00"/>
    <x v="0"/>
    <x v="0"/>
    <d v="1899-12-30T07:00:00"/>
  </r>
  <r>
    <s v="F1180"/>
    <x v="15"/>
    <d v="1899-12-30T12:00:00"/>
    <d v="1899-12-30T19:00:00"/>
    <x v="0"/>
    <x v="0"/>
    <d v="1899-12-30T07:00:00"/>
  </r>
  <r>
    <s v="F1180"/>
    <x v="6"/>
    <d v="1899-12-30T15:15:00"/>
    <d v="1899-12-30T22:15:00"/>
    <x v="0"/>
    <x v="0"/>
    <d v="1899-12-30T07:00:00"/>
  </r>
  <r>
    <s v="F1110"/>
    <x v="16"/>
    <d v="1899-12-30T13:15:00"/>
    <d v="1899-12-30T19:15:00"/>
    <x v="34"/>
    <x v="6"/>
    <d v="1899-12-30T06:00:00"/>
  </r>
  <r>
    <s v="F1110"/>
    <x v="25"/>
    <d v="1899-12-30T08:30:00"/>
    <d v="1899-12-30T17:30:00"/>
    <x v="34"/>
    <x v="6"/>
    <d v="1899-12-30T09:00:00"/>
  </r>
  <r>
    <s v="F1110"/>
    <x v="2"/>
    <d v="1899-12-30T09:45:00"/>
    <d v="1899-12-30T19:45:00"/>
    <x v="34"/>
    <x v="6"/>
    <d v="1899-12-30T10:00:00"/>
  </r>
  <r>
    <s v="F1110"/>
    <x v="11"/>
    <d v="1899-12-30T15:15:00"/>
    <d v="1899-12-30T20:15:00"/>
    <x v="34"/>
    <x v="6"/>
    <d v="1899-12-30T05:00:00"/>
  </r>
  <r>
    <s v="F1110"/>
    <x v="4"/>
    <d v="1899-12-30T13:00:00"/>
    <d v="1899-12-30T21:00:00"/>
    <x v="34"/>
    <x v="6"/>
    <d v="1899-12-30T08:00:00"/>
  </r>
  <r>
    <s v="F1110"/>
    <x v="28"/>
    <d v="1899-12-30T09:15:00"/>
    <d v="1899-12-30T16:15:00"/>
    <x v="34"/>
    <x v="6"/>
    <d v="1899-12-30T07:00:00"/>
  </r>
  <r>
    <s v="F1110"/>
    <x v="13"/>
    <d v="1899-12-30T09:00:00"/>
    <d v="1899-12-30T16:00:00"/>
    <x v="34"/>
    <x v="6"/>
    <d v="1899-12-30T07:00:00"/>
  </r>
  <r>
    <s v="F1110"/>
    <x v="17"/>
    <d v="1899-12-30T16:00:00"/>
    <d v="1899-12-30T22:00:00"/>
    <x v="34"/>
    <x v="6"/>
    <d v="1899-12-30T06:00:00"/>
  </r>
  <r>
    <s v="F1110"/>
    <x v="14"/>
    <d v="1899-12-30T09:30:00"/>
    <d v="1899-12-30T17:30:00"/>
    <x v="34"/>
    <x v="6"/>
    <d v="1899-12-30T08:00:00"/>
  </r>
  <r>
    <s v="F1232"/>
    <x v="11"/>
    <d v="1899-12-30T14:20:00"/>
    <d v="1899-12-30T20:20:00"/>
    <x v="1"/>
    <x v="0"/>
    <d v="1899-12-30T06:00:00"/>
  </r>
  <r>
    <s v="F1232"/>
    <x v="4"/>
    <d v="1899-12-30T16:50:00"/>
    <d v="1899-12-30T22:50:00"/>
    <x v="1"/>
    <x v="0"/>
    <d v="1899-12-30T06:00:00"/>
  </r>
  <r>
    <s v="F1232"/>
    <x v="12"/>
    <d v="1899-12-30T17:00:00"/>
    <d v="1899-12-30T21:00:00"/>
    <x v="1"/>
    <x v="0"/>
    <d v="1899-12-30T04:00:00"/>
  </r>
  <r>
    <s v="F1232"/>
    <x v="5"/>
    <d v="1899-12-30T11:20:00"/>
    <d v="1899-12-30T21:20:00"/>
    <x v="1"/>
    <x v="0"/>
    <d v="1899-12-30T10:00:00"/>
  </r>
  <r>
    <s v="F1232"/>
    <x v="13"/>
    <d v="1899-12-30T11:30:00"/>
    <d v="1899-12-30T17:30:00"/>
    <x v="1"/>
    <x v="0"/>
    <d v="1899-12-30T06:00:00"/>
  </r>
  <r>
    <s v="F1232"/>
    <x v="14"/>
    <d v="1899-12-30T12:10:00"/>
    <d v="1899-12-30T18:10:00"/>
    <x v="1"/>
    <x v="0"/>
    <d v="1899-12-30T06:00:00"/>
  </r>
  <r>
    <s v="F1232"/>
    <x v="15"/>
    <d v="1899-12-30T07:20:00"/>
    <d v="1899-12-30T16:20:00"/>
    <x v="1"/>
    <x v="0"/>
    <d v="1899-12-30T09:00:00"/>
  </r>
  <r>
    <s v="F1232"/>
    <x v="3"/>
    <d v="1899-12-30T07:30:00"/>
    <d v="1899-12-30T17:30:00"/>
    <x v="1"/>
    <x v="0"/>
    <d v="1899-12-30T10:00:00"/>
  </r>
  <r>
    <s v="F1232"/>
    <x v="6"/>
    <d v="1899-12-30T16:00:00"/>
    <d v="1899-12-30T20:00:00"/>
    <x v="1"/>
    <x v="0"/>
    <d v="1899-12-30T04:00:00"/>
  </r>
  <r>
    <s v="F1232"/>
    <x v="19"/>
    <d v="1899-12-30T09:15:00"/>
    <d v="1899-12-30T18:15:00"/>
    <x v="1"/>
    <x v="0"/>
    <d v="1899-12-30T09:00:00"/>
  </r>
  <r>
    <s v="F1232"/>
    <x v="7"/>
    <d v="1899-12-30T10:20:00"/>
    <d v="1899-12-30T17:20:00"/>
    <x v="1"/>
    <x v="0"/>
    <d v="1899-12-30T07:00:00"/>
  </r>
  <r>
    <s v="P1243"/>
    <x v="8"/>
    <d v="1899-12-30T09:00:00"/>
    <d v="1899-12-30T15:00:00"/>
    <x v="2"/>
    <x v="1"/>
    <d v="1899-12-30T06:00:00"/>
  </r>
  <r>
    <s v="P1243"/>
    <x v="9"/>
    <d v="1899-12-30T12:10:00"/>
    <d v="1899-12-30T20:10:00"/>
    <x v="2"/>
    <x v="1"/>
    <d v="1899-12-30T08:00:00"/>
  </r>
  <r>
    <s v="P1243"/>
    <x v="10"/>
    <d v="1899-12-30T13:10:00"/>
    <d v="1899-12-30T20:10:00"/>
    <x v="2"/>
    <x v="1"/>
    <d v="1899-12-30T07:00:00"/>
  </r>
  <r>
    <s v="P1243"/>
    <x v="11"/>
    <d v="1899-12-30T08:00:00"/>
    <d v="1899-12-30T17:00:00"/>
    <x v="2"/>
    <x v="1"/>
    <d v="1899-12-30T09:00:00"/>
  </r>
  <r>
    <s v="P1243"/>
    <x v="12"/>
    <d v="1899-12-30T07:10:00"/>
    <d v="1899-12-30T16:10:00"/>
    <x v="2"/>
    <x v="1"/>
    <d v="1899-12-30T09:00:00"/>
  </r>
  <r>
    <s v="P1243"/>
    <x v="5"/>
    <d v="1899-12-30T08:00:00"/>
    <d v="1899-12-30T14:00:00"/>
    <x v="2"/>
    <x v="1"/>
    <d v="1899-12-30T06:00:00"/>
  </r>
  <r>
    <s v="P1243"/>
    <x v="13"/>
    <d v="1899-12-30T13:50:00"/>
    <d v="1899-12-30T21:50:00"/>
    <x v="2"/>
    <x v="1"/>
    <d v="1899-12-30T08:00:00"/>
  </r>
  <r>
    <s v="P1227"/>
    <x v="8"/>
    <d v="1899-12-30T17:30:00"/>
    <d v="1899-12-30T21:30:00"/>
    <x v="4"/>
    <x v="2"/>
    <d v="1899-12-30T04:00:00"/>
  </r>
  <r>
    <s v="P1227"/>
    <x v="12"/>
    <d v="1899-12-30T16:15:00"/>
    <d v="1899-12-30T21:15:00"/>
    <x v="4"/>
    <x v="2"/>
    <d v="1899-12-30T05:00:00"/>
  </r>
  <r>
    <s v="P1227"/>
    <x v="13"/>
    <d v="1899-12-30T10:10:00"/>
    <d v="1899-12-30T17:10:00"/>
    <x v="4"/>
    <x v="2"/>
    <d v="1899-12-30T07:00:00"/>
  </r>
  <r>
    <s v="P1227"/>
    <x v="17"/>
    <d v="1899-12-30T08:10:00"/>
    <d v="1899-12-30T14:10:00"/>
    <x v="4"/>
    <x v="2"/>
    <d v="1899-12-30T06:00:00"/>
  </r>
  <r>
    <s v="P1227"/>
    <x v="14"/>
    <d v="1899-12-30T14:45:00"/>
    <d v="1899-12-30T18:45:00"/>
    <x v="4"/>
    <x v="2"/>
    <d v="1899-12-30T04:00:00"/>
  </r>
  <r>
    <s v="P1227"/>
    <x v="19"/>
    <d v="1899-12-30T13:10:00"/>
    <d v="1899-12-30T19:10:00"/>
    <x v="4"/>
    <x v="2"/>
    <d v="1899-12-30T06:00:00"/>
  </r>
  <r>
    <s v="P1227"/>
    <x v="21"/>
    <d v="1899-12-30T11:00:00"/>
    <d v="1899-12-30T21:00:00"/>
    <x v="4"/>
    <x v="2"/>
    <d v="1899-12-30T10:00:00"/>
  </r>
  <r>
    <s v="P1227"/>
    <x v="7"/>
    <d v="1899-12-30T16:30:00"/>
    <d v="1899-12-30T22:30:00"/>
    <x v="4"/>
    <x v="2"/>
    <d v="1899-12-30T06:00:00"/>
  </r>
  <r>
    <s v="P1230"/>
    <x v="10"/>
    <d v="1899-12-30T07:15:00"/>
    <d v="1899-12-30T14:15:00"/>
    <x v="5"/>
    <x v="0"/>
    <d v="1899-12-30T07:00:00"/>
  </r>
  <r>
    <s v="P1230"/>
    <x v="2"/>
    <d v="1899-12-30T18:00:00"/>
    <d v="1899-12-30T22:00:00"/>
    <x v="5"/>
    <x v="0"/>
    <d v="1899-12-30T04:00:00"/>
  </r>
  <r>
    <s v="P1230"/>
    <x v="11"/>
    <d v="1899-12-30T11:15:00"/>
    <d v="1899-12-30T18:15:00"/>
    <x v="5"/>
    <x v="0"/>
    <d v="1899-12-30T07:00:00"/>
  </r>
  <r>
    <s v="P1230"/>
    <x v="4"/>
    <d v="1899-12-30T16:00:00"/>
    <d v="1899-12-30T21:00:00"/>
    <x v="5"/>
    <x v="0"/>
    <d v="1899-12-30T05:00:00"/>
  </r>
  <r>
    <s v="P1230"/>
    <x v="5"/>
    <d v="1899-12-30T11:00:00"/>
    <d v="1899-12-30T21:00:00"/>
    <x v="5"/>
    <x v="0"/>
    <d v="1899-12-30T10:00:00"/>
  </r>
  <r>
    <s v="P1230"/>
    <x v="13"/>
    <d v="1899-12-30T14:20:00"/>
    <d v="1899-12-30T22:20:00"/>
    <x v="5"/>
    <x v="0"/>
    <d v="1899-12-30T08:00:00"/>
  </r>
  <r>
    <s v="P1230"/>
    <x v="14"/>
    <d v="1899-12-30T08:15:00"/>
    <d v="1899-12-30T16:15:00"/>
    <x v="5"/>
    <x v="0"/>
    <d v="1899-12-30T08:00:00"/>
  </r>
  <r>
    <s v="P1230"/>
    <x v="19"/>
    <d v="1899-12-30T18:20:00"/>
    <d v="1899-12-30T22:20:00"/>
    <x v="5"/>
    <x v="0"/>
    <d v="1899-12-30T04:00:00"/>
  </r>
  <r>
    <s v="P1230"/>
    <x v="7"/>
    <d v="1899-12-30T11:20:00"/>
    <d v="1899-12-30T19:20:00"/>
    <x v="5"/>
    <x v="0"/>
    <d v="1899-12-30T08:00:00"/>
  </r>
  <r>
    <s v="F1162"/>
    <x v="24"/>
    <d v="1899-12-30T10:00:00"/>
    <d v="1899-12-30T17:00:00"/>
    <x v="6"/>
    <x v="0"/>
    <d v="1899-12-30T07:00:00"/>
  </r>
  <r>
    <s v="F1162"/>
    <x v="8"/>
    <d v="1899-12-30T14:30:00"/>
    <d v="1899-12-30T20:30:00"/>
    <x v="6"/>
    <x v="0"/>
    <d v="1899-12-30T06:00:00"/>
  </r>
  <r>
    <s v="F1162"/>
    <x v="16"/>
    <d v="1899-12-30T14:30:00"/>
    <d v="1899-12-30T21:30:00"/>
    <x v="6"/>
    <x v="0"/>
    <d v="1899-12-30T07:00:00"/>
  </r>
  <r>
    <s v="F1162"/>
    <x v="2"/>
    <d v="1899-12-30T09:30:00"/>
    <d v="1899-12-30T17:15:00"/>
    <x v="6"/>
    <x v="0"/>
    <d v="1899-12-30T07:45:00"/>
  </r>
  <r>
    <s v="F1162"/>
    <x v="15"/>
    <d v="1899-12-30T17:45:00"/>
    <d v="1899-12-30T20:45:00"/>
    <x v="6"/>
    <x v="0"/>
    <d v="1899-12-30T03:00:00"/>
  </r>
  <r>
    <s v="F1162"/>
    <x v="3"/>
    <d v="1899-12-30T12:15:00"/>
    <d v="1899-12-30T19:15:00"/>
    <x v="6"/>
    <x v="0"/>
    <d v="1899-12-30T07:00:00"/>
  </r>
  <r>
    <s v="F1162"/>
    <x v="6"/>
    <d v="1899-12-30T18:00:00"/>
    <d v="1899-12-30T21:00:00"/>
    <x v="6"/>
    <x v="0"/>
    <d v="1899-12-30T03:00:00"/>
  </r>
  <r>
    <s v="F1162"/>
    <x v="19"/>
    <d v="1899-12-30T07:50:00"/>
    <d v="1899-12-30T16:50:00"/>
    <x v="6"/>
    <x v="0"/>
    <d v="1899-12-30T09:00:00"/>
  </r>
  <r>
    <s v="F1162"/>
    <x v="21"/>
    <d v="1899-12-30T09:00:00"/>
    <d v="1899-12-30T15:00:00"/>
    <x v="6"/>
    <x v="0"/>
    <d v="1899-12-30T06:00:00"/>
  </r>
  <r>
    <s v="F1162"/>
    <x v="7"/>
    <d v="1899-12-30T07:30:00"/>
    <d v="1899-12-30T14:30:00"/>
    <x v="6"/>
    <x v="0"/>
    <d v="1899-12-30T07:00:00"/>
  </r>
  <r>
    <s v="P1001"/>
    <x v="24"/>
    <d v="1899-12-30T14:45:00"/>
    <d v="1899-12-30T19:45:00"/>
    <x v="7"/>
    <x v="3"/>
    <d v="1899-12-30T05:00:00"/>
  </r>
  <r>
    <s v="P1001"/>
    <x v="8"/>
    <d v="1899-12-30T15:15:00"/>
    <d v="1899-12-30T19:15:00"/>
    <x v="7"/>
    <x v="3"/>
    <d v="1899-12-30T04:00:00"/>
  </r>
  <r>
    <s v="P1001"/>
    <x v="10"/>
    <d v="1899-12-30T16:00:00"/>
    <d v="1899-12-30T20:00:00"/>
    <x v="7"/>
    <x v="3"/>
    <d v="1899-12-30T04:00:00"/>
  </r>
  <r>
    <s v="P1001"/>
    <x v="12"/>
    <d v="1899-12-30T16:30:00"/>
    <d v="1899-12-30T20:30:00"/>
    <x v="7"/>
    <x v="3"/>
    <d v="1899-12-30T04:00:00"/>
  </r>
  <r>
    <s v="P1001"/>
    <x v="5"/>
    <d v="1899-12-30T11:00:00"/>
    <d v="1899-12-30T14:45:00"/>
    <x v="7"/>
    <x v="3"/>
    <d v="1899-12-30T03:45:00"/>
  </r>
  <r>
    <s v="P1001"/>
    <x v="19"/>
    <d v="1899-12-30T09:10:00"/>
    <d v="1899-12-30T17:10:00"/>
    <x v="7"/>
    <x v="3"/>
    <d v="1899-12-30T08:00:00"/>
  </r>
  <r>
    <s v="F1224"/>
    <x v="0"/>
    <d v="1899-12-30T12:30:00"/>
    <d v="1899-12-30T20:00:00"/>
    <x v="8"/>
    <x v="4"/>
    <d v="1899-12-30T07:30:00"/>
  </r>
  <r>
    <s v="F1224"/>
    <x v="1"/>
    <d v="1899-12-30T14:15:00"/>
    <d v="1899-12-30T20:15:00"/>
    <x v="8"/>
    <x v="4"/>
    <d v="1899-12-30T06:00:00"/>
  </r>
  <r>
    <s v="F1224"/>
    <x v="16"/>
    <d v="1899-12-30T16:15:00"/>
    <d v="1899-12-30T20:15:00"/>
    <x v="8"/>
    <x v="4"/>
    <d v="1899-12-30T04:00:00"/>
  </r>
  <r>
    <s v="F1224"/>
    <x v="10"/>
    <d v="1899-12-30T17:50:00"/>
    <d v="1899-12-30T22:50:00"/>
    <x v="8"/>
    <x v="4"/>
    <d v="1899-12-30T05:00:00"/>
  </r>
  <r>
    <s v="F1224"/>
    <x v="2"/>
    <d v="1899-12-30T17:20:00"/>
    <d v="1899-12-30T22:20:00"/>
    <x v="8"/>
    <x v="4"/>
    <d v="1899-12-30T05:00:00"/>
  </r>
  <r>
    <s v="F1224"/>
    <x v="13"/>
    <d v="1899-12-30T08:50:00"/>
    <d v="1899-12-30T18:50:00"/>
    <x v="8"/>
    <x v="4"/>
    <d v="1899-12-30T10:00:00"/>
  </r>
  <r>
    <s v="F1224"/>
    <x v="17"/>
    <d v="1899-12-30T12:50:00"/>
    <d v="1899-12-30T20:50:00"/>
    <x v="8"/>
    <x v="4"/>
    <d v="1899-12-30T08:00:00"/>
  </r>
  <r>
    <s v="F1224"/>
    <x v="14"/>
    <d v="1899-12-30T15:20:00"/>
    <d v="1899-12-30T20:20:00"/>
    <x v="8"/>
    <x v="4"/>
    <d v="1899-12-30T05:00:00"/>
  </r>
  <r>
    <s v="F1224"/>
    <x v="20"/>
    <d v="1899-12-30T08:20:00"/>
    <d v="1899-12-30T16:20:00"/>
    <x v="8"/>
    <x v="4"/>
    <d v="1899-12-30T08:00:00"/>
  </r>
  <r>
    <s v="F1224"/>
    <x v="6"/>
    <d v="1899-12-30T16:15:00"/>
    <d v="1899-12-30T20:15:00"/>
    <x v="8"/>
    <x v="4"/>
    <d v="1899-12-30T04:00:00"/>
  </r>
  <r>
    <s v="F1224"/>
    <x v="21"/>
    <d v="1899-12-30T07:50:00"/>
    <d v="1899-12-30T14:50:00"/>
    <x v="8"/>
    <x v="4"/>
    <d v="1899-12-30T07:00:00"/>
  </r>
  <r>
    <s v="P1203"/>
    <x v="0"/>
    <d v="1899-12-30T18:45:00"/>
    <d v="1899-12-30T21:45:00"/>
    <x v="9"/>
    <x v="0"/>
    <d v="1899-12-30T03:00:00"/>
  </r>
  <r>
    <s v="P1203"/>
    <x v="8"/>
    <d v="1899-12-30T13:50:00"/>
    <d v="1899-12-30T20:50:00"/>
    <x v="9"/>
    <x v="0"/>
    <d v="1899-12-30T07:00:00"/>
  </r>
  <r>
    <s v="P1203"/>
    <x v="9"/>
    <d v="1899-12-30T09:50:00"/>
    <d v="1899-12-30T19:50:00"/>
    <x v="9"/>
    <x v="0"/>
    <d v="1899-12-30T10:00:00"/>
  </r>
  <r>
    <s v="P1203"/>
    <x v="10"/>
    <d v="1899-12-30T16:00:00"/>
    <d v="1899-12-30T20:00:00"/>
    <x v="9"/>
    <x v="0"/>
    <d v="1899-12-30T04:00:00"/>
  </r>
  <r>
    <s v="P1203"/>
    <x v="12"/>
    <d v="1899-12-30T11:30:00"/>
    <d v="1899-12-30T17:30:00"/>
    <x v="9"/>
    <x v="0"/>
    <d v="1899-12-30T06:00:00"/>
  </r>
  <r>
    <s v="P1203"/>
    <x v="13"/>
    <d v="1899-12-30T08:45:00"/>
    <d v="1899-12-30T16:45:00"/>
    <x v="9"/>
    <x v="0"/>
    <d v="1899-12-30T08:00:00"/>
  </r>
  <r>
    <s v="P1203"/>
    <x v="17"/>
    <d v="1899-12-30T18:00:00"/>
    <d v="1899-12-30T21:00:00"/>
    <x v="9"/>
    <x v="0"/>
    <d v="1899-12-30T03:00:00"/>
  </r>
  <r>
    <s v="P1203"/>
    <x v="15"/>
    <d v="1899-12-30T07:45:00"/>
    <d v="1899-12-30T14:45:00"/>
    <x v="9"/>
    <x v="0"/>
    <d v="1899-12-30T07:00:00"/>
  </r>
  <r>
    <s v="P1203"/>
    <x v="20"/>
    <d v="1899-12-30T07:10:00"/>
    <d v="1899-12-30T16:10:00"/>
    <x v="9"/>
    <x v="0"/>
    <d v="1899-12-30T09:00:00"/>
  </r>
  <r>
    <s v="P1203"/>
    <x v="3"/>
    <d v="1899-12-30T13:50:00"/>
    <d v="1899-12-30T20:50:00"/>
    <x v="9"/>
    <x v="0"/>
    <d v="1899-12-30T07:00:00"/>
  </r>
  <r>
    <s v="P1203"/>
    <x v="21"/>
    <d v="1899-12-30T12:50:00"/>
    <d v="1899-12-30T21:50:00"/>
    <x v="9"/>
    <x v="0"/>
    <d v="1899-12-30T09:00:00"/>
  </r>
  <r>
    <s v="P1211"/>
    <x v="1"/>
    <d v="1899-12-30T15:30:00"/>
    <d v="1899-12-30T19:30:00"/>
    <x v="10"/>
    <x v="1"/>
    <d v="1899-12-30T04:00:00"/>
  </r>
  <r>
    <s v="P1211"/>
    <x v="16"/>
    <d v="1899-12-30T14:30:00"/>
    <d v="1899-12-30T20:30:00"/>
    <x v="10"/>
    <x v="1"/>
    <d v="1899-12-30T06:00:00"/>
  </r>
  <r>
    <s v="P1211"/>
    <x v="9"/>
    <d v="1899-12-30T11:50:00"/>
    <d v="1899-12-30T17:50:00"/>
    <x v="10"/>
    <x v="1"/>
    <d v="1899-12-30T06:00:00"/>
  </r>
  <r>
    <s v="P1211"/>
    <x v="5"/>
    <d v="1899-12-30T17:45:00"/>
    <d v="1899-12-30T20:45:00"/>
    <x v="10"/>
    <x v="1"/>
    <d v="1899-12-30T03:00:00"/>
  </r>
  <r>
    <s v="P1211"/>
    <x v="14"/>
    <d v="1899-12-30T08:10:00"/>
    <d v="1899-12-30T16:10:00"/>
    <x v="10"/>
    <x v="1"/>
    <d v="1899-12-30T08:00:00"/>
  </r>
  <r>
    <s v="P1211"/>
    <x v="3"/>
    <d v="1899-12-30T07:30:00"/>
    <d v="1899-12-30T17:30:00"/>
    <x v="10"/>
    <x v="1"/>
    <d v="1899-12-30T10:00:00"/>
  </r>
  <r>
    <s v="P1211"/>
    <x v="21"/>
    <d v="1899-12-30T10:50:00"/>
    <d v="1899-12-30T18:50:00"/>
    <x v="10"/>
    <x v="1"/>
    <d v="1899-12-30T08:00:00"/>
  </r>
  <r>
    <s v="P1198"/>
    <x v="24"/>
    <d v="1899-12-30T07:00:00"/>
    <d v="1899-12-30T14:00:00"/>
    <x v="11"/>
    <x v="5"/>
    <d v="1899-12-30T07:00:00"/>
  </r>
  <r>
    <s v="P1198"/>
    <x v="1"/>
    <d v="1899-12-30T07:15:00"/>
    <d v="1899-12-30T16:15:00"/>
    <x v="11"/>
    <x v="5"/>
    <d v="1899-12-30T09:00:00"/>
  </r>
  <r>
    <s v="P1198"/>
    <x v="14"/>
    <d v="1899-12-30T17:45:00"/>
    <d v="1899-12-30T21:45:00"/>
    <x v="11"/>
    <x v="5"/>
    <d v="1899-12-30T04:00:00"/>
  </r>
  <r>
    <s v="P1198"/>
    <x v="15"/>
    <d v="1899-12-30T11:30:00"/>
    <d v="1899-12-30T17:30:00"/>
    <x v="11"/>
    <x v="5"/>
    <d v="1899-12-30T06:00:00"/>
  </r>
  <r>
    <s v="P1198"/>
    <x v="3"/>
    <d v="1899-12-30T14:15:00"/>
    <d v="1899-12-30T20:15:00"/>
    <x v="11"/>
    <x v="5"/>
    <d v="1899-12-30T06:00:00"/>
  </r>
  <r>
    <s v="P1198"/>
    <x v="19"/>
    <d v="1899-12-30T08:30:00"/>
    <d v="1899-12-30T14:30:00"/>
    <x v="11"/>
    <x v="5"/>
    <d v="1899-12-30T06:00:00"/>
  </r>
  <r>
    <s v="P1198"/>
    <x v="7"/>
    <d v="1899-12-30T12:00:00"/>
    <d v="1899-12-30T18:00:00"/>
    <x v="11"/>
    <x v="5"/>
    <d v="1899-12-30T06:00:00"/>
  </r>
  <r>
    <s v="F1003"/>
    <x v="0"/>
    <d v="1899-12-30T10:20:00"/>
    <d v="1899-12-30T17:20:00"/>
    <x v="12"/>
    <x v="5"/>
    <d v="1899-12-30T07:00:00"/>
  </r>
  <r>
    <s v="F1003"/>
    <x v="2"/>
    <d v="1899-12-30T17:50:00"/>
    <d v="1899-12-30T20:50:00"/>
    <x v="12"/>
    <x v="5"/>
    <d v="1899-12-30T03:00:00"/>
  </r>
  <r>
    <s v="F1003"/>
    <x v="5"/>
    <d v="1899-12-30T11:50:00"/>
    <d v="1899-12-30T18:50:00"/>
    <x v="12"/>
    <x v="5"/>
    <d v="1899-12-30T07:00:00"/>
  </r>
  <r>
    <s v="F1003"/>
    <x v="13"/>
    <d v="1899-12-30T07:20:00"/>
    <d v="1899-12-30T15:20:00"/>
    <x v="12"/>
    <x v="5"/>
    <d v="1899-12-30T08:00:00"/>
  </r>
  <r>
    <s v="F1003"/>
    <x v="20"/>
    <d v="1899-12-30T09:15:00"/>
    <d v="1899-12-30T17:15:00"/>
    <x v="12"/>
    <x v="5"/>
    <d v="1899-12-30T08:00:00"/>
  </r>
  <r>
    <s v="F1003"/>
    <x v="6"/>
    <d v="1899-12-30T08:15:00"/>
    <d v="1899-12-30T17:15:00"/>
    <x v="12"/>
    <x v="5"/>
    <d v="1899-12-30T09:00:00"/>
  </r>
  <r>
    <s v="F1003"/>
    <x v="21"/>
    <d v="1899-12-30T13:45:00"/>
    <d v="1899-12-30T19:45:00"/>
    <x v="12"/>
    <x v="5"/>
    <d v="1899-12-30T06:00:00"/>
  </r>
  <r>
    <s v="F1235"/>
    <x v="24"/>
    <d v="1899-12-30T15:45:00"/>
    <d v="1899-12-30T20:45:00"/>
    <x v="13"/>
    <x v="2"/>
    <d v="1899-12-30T05:00:00"/>
  </r>
  <r>
    <s v="F1235"/>
    <x v="0"/>
    <d v="1899-12-30T10:30:00"/>
    <d v="1899-12-30T18:30:00"/>
    <x v="13"/>
    <x v="2"/>
    <d v="1899-12-30T08:00:00"/>
  </r>
  <r>
    <s v="F1235"/>
    <x v="1"/>
    <d v="1899-12-30T17:15:00"/>
    <d v="1899-12-30T20:15:00"/>
    <x v="13"/>
    <x v="2"/>
    <d v="1899-12-30T03:00:00"/>
  </r>
  <r>
    <s v="F1235"/>
    <x v="16"/>
    <d v="1899-12-30T13:50:00"/>
    <d v="1899-12-30T19:50:00"/>
    <x v="13"/>
    <x v="2"/>
    <d v="1899-12-30T06:00:00"/>
  </r>
  <r>
    <s v="F1235"/>
    <x v="9"/>
    <d v="1899-12-30T13:20:00"/>
    <d v="1899-12-30T20:20:00"/>
    <x v="13"/>
    <x v="2"/>
    <d v="1899-12-30T07:00:00"/>
  </r>
  <r>
    <s v="F1235"/>
    <x v="10"/>
    <d v="1899-12-30T15:20:00"/>
    <d v="1899-12-30T20:20:00"/>
    <x v="13"/>
    <x v="2"/>
    <d v="1899-12-30T05:00:00"/>
  </r>
  <r>
    <s v="F1235"/>
    <x v="2"/>
    <d v="1899-12-30T15:15:00"/>
    <d v="1899-12-30T20:15:00"/>
    <x v="13"/>
    <x v="2"/>
    <d v="1899-12-30T05:00:00"/>
  </r>
  <r>
    <s v="F1235"/>
    <x v="12"/>
    <d v="1899-12-30T17:15:00"/>
    <d v="1899-12-30T22:15:00"/>
    <x v="13"/>
    <x v="2"/>
    <d v="1899-12-30T05:00:00"/>
  </r>
  <r>
    <s v="F1235"/>
    <x v="17"/>
    <d v="1899-12-30T08:30:00"/>
    <d v="1899-12-30T16:15:00"/>
    <x v="13"/>
    <x v="2"/>
    <d v="1899-12-30T07:45:00"/>
  </r>
  <r>
    <s v="F1235"/>
    <x v="14"/>
    <d v="1899-12-30T13:30:00"/>
    <d v="1899-12-30T20:30:00"/>
    <x v="13"/>
    <x v="2"/>
    <d v="1899-12-30T07:00:00"/>
  </r>
  <r>
    <s v="F1235"/>
    <x v="6"/>
    <d v="1899-12-30T17:15:00"/>
    <d v="1899-12-30T20:15:00"/>
    <x v="13"/>
    <x v="2"/>
    <d v="1899-12-30T03:00:00"/>
  </r>
  <r>
    <s v="F1235"/>
    <x v="19"/>
    <d v="1899-12-30T16:45:00"/>
    <d v="1899-12-30T20:45:00"/>
    <x v="13"/>
    <x v="2"/>
    <d v="1899-12-30T04:00:00"/>
  </r>
  <r>
    <s v="F1235"/>
    <x v="21"/>
    <d v="1899-12-30T12:15:00"/>
    <d v="1899-12-30T18:15:00"/>
    <x v="13"/>
    <x v="2"/>
    <d v="1899-12-30T06:00:00"/>
  </r>
  <r>
    <s v="F1235"/>
    <x v="7"/>
    <d v="1899-12-30T13:00:00"/>
    <d v="1899-12-30T19:00:00"/>
    <x v="13"/>
    <x v="2"/>
    <d v="1899-12-30T06:00:00"/>
  </r>
  <r>
    <s v="P1253"/>
    <x v="0"/>
    <d v="1899-12-30T18:10:00"/>
    <d v="1899-12-30T21:10:00"/>
    <x v="14"/>
    <x v="6"/>
    <d v="1899-12-30T03:00:00"/>
  </r>
  <r>
    <s v="P1253"/>
    <x v="1"/>
    <d v="1899-12-30T14:30:00"/>
    <d v="1899-12-30T20:30:00"/>
    <x v="14"/>
    <x v="6"/>
    <d v="1899-12-30T06:00:00"/>
  </r>
  <r>
    <s v="P1253"/>
    <x v="11"/>
    <d v="1899-12-30T14:20:00"/>
    <d v="1899-12-30T20:20:00"/>
    <x v="14"/>
    <x v="6"/>
    <d v="1899-12-30T06:00:00"/>
  </r>
  <r>
    <s v="P1253"/>
    <x v="5"/>
    <d v="1899-12-30T15:15:00"/>
    <d v="1899-12-30T20:15:00"/>
    <x v="14"/>
    <x v="6"/>
    <d v="1899-12-30T05:00:00"/>
  </r>
  <r>
    <s v="P1253"/>
    <x v="13"/>
    <d v="1899-12-30T17:50:00"/>
    <d v="1899-12-30T20:50:00"/>
    <x v="14"/>
    <x v="6"/>
    <d v="1899-12-30T03:00:00"/>
  </r>
  <r>
    <s v="P1253"/>
    <x v="17"/>
    <d v="1899-12-30T11:50:00"/>
    <d v="1899-12-30T17:50:00"/>
    <x v="14"/>
    <x v="6"/>
    <d v="1899-12-30T06:00:00"/>
  </r>
  <r>
    <s v="P1253"/>
    <x v="14"/>
    <d v="1899-12-30T14:00:00"/>
    <d v="1899-12-30T20:00:00"/>
    <x v="14"/>
    <x v="6"/>
    <d v="1899-12-30T06:00:00"/>
  </r>
  <r>
    <s v="P1253"/>
    <x v="15"/>
    <d v="1899-12-30T11:30:00"/>
    <d v="1899-12-30T18:30:00"/>
    <x v="14"/>
    <x v="6"/>
    <d v="1899-12-30T07:00:00"/>
  </r>
  <r>
    <s v="P1253"/>
    <x v="20"/>
    <d v="1899-12-30T15:45:00"/>
    <d v="1899-12-30T20:45:00"/>
    <x v="14"/>
    <x v="6"/>
    <d v="1899-12-30T05:00:00"/>
  </r>
  <r>
    <s v="P1253"/>
    <x v="21"/>
    <d v="1899-12-30T18:45:00"/>
    <d v="1899-12-30T21:45:00"/>
    <x v="14"/>
    <x v="6"/>
    <d v="1899-12-30T03:00:00"/>
  </r>
  <r>
    <s v="P1221"/>
    <x v="0"/>
    <d v="1899-12-30T13:15:00"/>
    <d v="1899-12-30T20:15:00"/>
    <x v="15"/>
    <x v="6"/>
    <d v="1899-12-30T07:00:00"/>
  </r>
  <r>
    <s v="P1221"/>
    <x v="8"/>
    <d v="1899-12-30T10:15:00"/>
    <d v="1899-12-30T19:10:00"/>
    <x v="15"/>
    <x v="6"/>
    <d v="1899-12-30T08:55:00"/>
  </r>
  <r>
    <s v="P1221"/>
    <x v="1"/>
    <d v="1899-12-30T13:30:00"/>
    <d v="1899-12-30T21:30:00"/>
    <x v="15"/>
    <x v="6"/>
    <d v="1899-12-30T08:00:00"/>
  </r>
  <r>
    <s v="P1221"/>
    <x v="9"/>
    <d v="1899-12-30T15:15:00"/>
    <d v="1899-12-30T17:15:00"/>
    <x v="15"/>
    <x v="6"/>
    <d v="1899-12-30T02:00:00"/>
  </r>
  <r>
    <s v="P1221"/>
    <x v="25"/>
    <d v="1899-12-30T13:20:00"/>
    <d v="1899-12-30T20:20:00"/>
    <x v="15"/>
    <x v="6"/>
    <d v="1899-12-30T07:00:00"/>
  </r>
  <r>
    <s v="P1221"/>
    <x v="10"/>
    <d v="1899-12-30T14:15:00"/>
    <d v="1899-12-30T21:15:00"/>
    <x v="15"/>
    <x v="6"/>
    <d v="1899-12-30T07:00:00"/>
  </r>
  <r>
    <s v="P1221"/>
    <x v="2"/>
    <d v="1899-12-30T11:20:00"/>
    <d v="1899-12-30T17:20:00"/>
    <x v="15"/>
    <x v="6"/>
    <d v="1899-12-30T06:00:00"/>
  </r>
  <r>
    <s v="P1221"/>
    <x v="12"/>
    <d v="1899-12-30T08:30:00"/>
    <d v="1899-12-30T15:00:00"/>
    <x v="15"/>
    <x v="6"/>
    <d v="1899-12-30T06:30:00"/>
  </r>
  <r>
    <s v="P1221"/>
    <x v="5"/>
    <d v="1899-12-30T18:50:00"/>
    <d v="1899-12-30T20:50:00"/>
    <x v="15"/>
    <x v="6"/>
    <d v="1899-12-30T02:00:00"/>
  </r>
  <r>
    <s v="P1221"/>
    <x v="13"/>
    <d v="1899-12-30T11:15:00"/>
    <d v="1899-12-30T17:45:00"/>
    <x v="15"/>
    <x v="6"/>
    <d v="1899-12-30T06:30:00"/>
  </r>
  <r>
    <s v="P1221"/>
    <x v="20"/>
    <d v="1899-12-30T14:00:00"/>
    <d v="1899-12-30T19:00:00"/>
    <x v="15"/>
    <x v="6"/>
    <d v="1899-12-30T05:00:00"/>
  </r>
  <r>
    <s v="P1221"/>
    <x v="3"/>
    <d v="1899-12-30T11:10:00"/>
    <d v="1899-12-30T17:10:00"/>
    <x v="15"/>
    <x v="6"/>
    <d v="1899-12-30T06:00:00"/>
  </r>
  <r>
    <s v="P1221"/>
    <x v="6"/>
    <d v="1899-12-30T14:30:00"/>
    <d v="1899-12-30T20:30:00"/>
    <x v="15"/>
    <x v="6"/>
    <d v="1899-12-30T06:00:00"/>
  </r>
  <r>
    <s v="P1221"/>
    <x v="21"/>
    <d v="1899-12-30T16:50:00"/>
    <d v="1899-12-30T20:50:00"/>
    <x v="15"/>
    <x v="6"/>
    <d v="1899-12-30T04:00:00"/>
  </r>
  <r>
    <s v="P1221"/>
    <x v="29"/>
    <d v="1899-12-30T09:50:00"/>
    <d v="1899-12-30T18:50:00"/>
    <x v="15"/>
    <x v="6"/>
    <d v="1899-12-30T09:00:00"/>
  </r>
  <r>
    <s v="F1186"/>
    <x v="0"/>
    <d v="1899-12-30T11:30:00"/>
    <d v="1899-12-30T19:30:00"/>
    <x v="16"/>
    <x v="1"/>
    <d v="1899-12-30T08:00:00"/>
  </r>
  <r>
    <s v="F1186"/>
    <x v="1"/>
    <d v="1899-12-30T11:30:00"/>
    <d v="1899-12-30T19:30:00"/>
    <x v="16"/>
    <x v="1"/>
    <d v="1899-12-30T08:00:00"/>
  </r>
  <r>
    <s v="F1186"/>
    <x v="4"/>
    <d v="1899-12-30T09:30:00"/>
    <d v="1899-12-30T13:10:00"/>
    <x v="16"/>
    <x v="1"/>
    <d v="1899-12-30T03:40:00"/>
  </r>
  <r>
    <s v="F1186"/>
    <x v="12"/>
    <d v="1899-12-30T14:20:00"/>
    <d v="1899-12-30T20:20:00"/>
    <x v="16"/>
    <x v="1"/>
    <d v="1899-12-30T06:00:00"/>
  </r>
  <r>
    <s v="F1186"/>
    <x v="5"/>
    <d v="1899-12-30T18:45:00"/>
    <d v="1899-12-30T21:45:00"/>
    <x v="16"/>
    <x v="1"/>
    <d v="1899-12-30T03:00:00"/>
  </r>
  <r>
    <s v="F1186"/>
    <x v="15"/>
    <d v="1899-12-30T10:15:00"/>
    <d v="1899-12-30T16:15:00"/>
    <x v="16"/>
    <x v="1"/>
    <d v="1899-12-30T06:00:00"/>
  </r>
  <r>
    <s v="F1186"/>
    <x v="22"/>
    <d v="1899-12-30T09:15:00"/>
    <d v="1899-12-30T18:15:00"/>
    <x v="16"/>
    <x v="1"/>
    <d v="1899-12-30T09:00:00"/>
  </r>
  <r>
    <s v="F1186"/>
    <x v="19"/>
    <d v="1899-12-30T16:20:00"/>
    <d v="1899-12-30T21:20:00"/>
    <x v="16"/>
    <x v="1"/>
    <d v="1899-12-30T05:00:00"/>
  </r>
  <r>
    <s v="F1186"/>
    <x v="21"/>
    <d v="1899-12-30T08:00:00"/>
    <d v="1899-12-30T17:00:00"/>
    <x v="16"/>
    <x v="1"/>
    <d v="1899-12-30T09:00:00"/>
  </r>
  <r>
    <s v="F1186"/>
    <x v="7"/>
    <d v="1899-12-30T14:45:00"/>
    <d v="1899-12-30T20:45:00"/>
    <x v="16"/>
    <x v="1"/>
    <d v="1899-12-30T06:00:00"/>
  </r>
  <r>
    <s v="P1218"/>
    <x v="24"/>
    <d v="1899-12-30T13:30:00"/>
    <d v="1899-12-30T20:30:00"/>
    <x v="17"/>
    <x v="5"/>
    <d v="1899-12-30T07:00:00"/>
  </r>
  <r>
    <s v="P1218"/>
    <x v="12"/>
    <d v="1899-12-30T14:50:00"/>
    <d v="1899-12-30T20:50:00"/>
    <x v="17"/>
    <x v="5"/>
    <d v="1899-12-30T06:00:00"/>
  </r>
  <r>
    <s v="P1218"/>
    <x v="17"/>
    <d v="1899-12-30T08:30:00"/>
    <d v="1899-12-30T16:30:00"/>
    <x v="17"/>
    <x v="5"/>
    <d v="1899-12-30T08:00:00"/>
  </r>
  <r>
    <s v="P1218"/>
    <x v="20"/>
    <d v="1899-12-30T07:45:00"/>
    <d v="1899-12-30T13:45:00"/>
    <x v="17"/>
    <x v="5"/>
    <d v="1899-12-30T06:00:00"/>
  </r>
  <r>
    <s v="P1218"/>
    <x v="7"/>
    <d v="1899-12-30T16:10:00"/>
    <d v="1899-12-30T20:10:00"/>
    <x v="17"/>
    <x v="5"/>
    <d v="1899-12-30T04:00:00"/>
  </r>
  <r>
    <s v="F1215"/>
    <x v="0"/>
    <d v="1899-12-30T09:10:00"/>
    <d v="1899-12-30T19:10:00"/>
    <x v="18"/>
    <x v="5"/>
    <d v="1899-12-30T10:00:00"/>
  </r>
  <r>
    <s v="F1215"/>
    <x v="8"/>
    <d v="1899-12-30T18:30:00"/>
    <d v="1899-12-30T20:30:00"/>
    <x v="18"/>
    <x v="5"/>
    <d v="1899-12-30T02:00:00"/>
  </r>
  <r>
    <s v="F1215"/>
    <x v="1"/>
    <d v="1899-12-30T07:20:00"/>
    <d v="1899-12-30T16:20:00"/>
    <x v="18"/>
    <x v="5"/>
    <d v="1899-12-30T09:00:00"/>
  </r>
  <r>
    <s v="F1215"/>
    <x v="5"/>
    <d v="1899-12-30T07:50:00"/>
    <d v="1899-12-30T15:50:00"/>
    <x v="18"/>
    <x v="5"/>
    <d v="1899-12-30T08:00:00"/>
  </r>
  <r>
    <s v="F1215"/>
    <x v="13"/>
    <d v="1899-12-30T14:15:00"/>
    <d v="1899-12-30T20:15:00"/>
    <x v="18"/>
    <x v="5"/>
    <d v="1899-12-30T06:00:00"/>
  </r>
  <r>
    <s v="F1215"/>
    <x v="17"/>
    <d v="1899-12-30T14:10:00"/>
    <d v="1899-12-30T21:10:00"/>
    <x v="18"/>
    <x v="5"/>
    <d v="1899-12-30T07:00:00"/>
  </r>
  <r>
    <s v="F1215"/>
    <x v="20"/>
    <d v="1899-12-30T07:20:00"/>
    <d v="1899-12-30T16:20:00"/>
    <x v="18"/>
    <x v="5"/>
    <d v="1899-12-30T09:00:00"/>
  </r>
  <r>
    <s v="F1215"/>
    <x v="3"/>
    <d v="1899-12-30T17:45:00"/>
    <d v="1899-12-30T20:45:00"/>
    <x v="18"/>
    <x v="5"/>
    <d v="1899-12-30T03:00:00"/>
  </r>
  <r>
    <s v="F1215"/>
    <x v="19"/>
    <d v="1899-12-30T11:20:00"/>
    <d v="1899-12-30T17:20:00"/>
    <x v="18"/>
    <x v="5"/>
    <d v="1899-12-30T06:00:00"/>
  </r>
  <r>
    <s v="F1215"/>
    <x v="21"/>
    <d v="1899-12-30T09:00:00"/>
    <d v="1899-12-30T15:00:00"/>
    <x v="18"/>
    <x v="5"/>
    <d v="1899-12-30T06:00:00"/>
  </r>
  <r>
    <s v="F1215"/>
    <x v="7"/>
    <d v="1899-12-30T17:20:00"/>
    <d v="1899-12-30T20:20:00"/>
    <x v="18"/>
    <x v="5"/>
    <d v="1899-12-30T03:00:00"/>
  </r>
  <r>
    <s v="P1241"/>
    <x v="0"/>
    <d v="1899-12-30T13:10:00"/>
    <d v="1899-12-30T19:10:00"/>
    <x v="19"/>
    <x v="2"/>
    <d v="1899-12-30T06:00:00"/>
  </r>
  <r>
    <s v="P1241"/>
    <x v="8"/>
    <d v="1899-12-30T16:45:00"/>
    <d v="1899-12-30T21:45:00"/>
    <x v="19"/>
    <x v="2"/>
    <d v="1899-12-30T05:00:00"/>
  </r>
  <r>
    <s v="P1241"/>
    <x v="12"/>
    <d v="1899-12-30T17:30:00"/>
    <d v="1899-12-30T22:30:00"/>
    <x v="19"/>
    <x v="2"/>
    <d v="1899-12-30T05:00:00"/>
  </r>
  <r>
    <s v="P1241"/>
    <x v="5"/>
    <d v="1899-12-30T07:15:00"/>
    <d v="1899-12-30T13:15:00"/>
    <x v="19"/>
    <x v="2"/>
    <d v="1899-12-30T06:00:00"/>
  </r>
  <r>
    <s v="P1241"/>
    <x v="17"/>
    <d v="1899-12-30T07:45:00"/>
    <d v="1899-12-30T14:45:00"/>
    <x v="19"/>
    <x v="2"/>
    <d v="1899-12-30T07:00:00"/>
  </r>
  <r>
    <s v="P1241"/>
    <x v="15"/>
    <d v="1899-12-30T14:30:00"/>
    <d v="1899-12-30T20:30:00"/>
    <x v="19"/>
    <x v="2"/>
    <d v="1899-12-30T06:00:00"/>
  </r>
  <r>
    <s v="P1241"/>
    <x v="20"/>
    <d v="1899-12-30T08:30:00"/>
    <d v="1899-12-30T17:30:00"/>
    <x v="19"/>
    <x v="2"/>
    <d v="1899-12-30T09:00:00"/>
  </r>
  <r>
    <s v="P1241"/>
    <x v="3"/>
    <d v="1899-12-30T07:45:00"/>
    <d v="1899-12-30T17:45:00"/>
    <x v="19"/>
    <x v="2"/>
    <d v="1899-12-30T10:00:00"/>
  </r>
  <r>
    <s v="P1241"/>
    <x v="6"/>
    <d v="1899-12-30T10:50:00"/>
    <d v="1899-12-30T19:50:00"/>
    <x v="19"/>
    <x v="2"/>
    <d v="1899-12-30T09:00:00"/>
  </r>
  <r>
    <s v="P1241"/>
    <x v="19"/>
    <d v="1899-12-30T17:50:00"/>
    <d v="1899-12-30T20:50:00"/>
    <x v="19"/>
    <x v="2"/>
    <d v="1899-12-30T03:00:00"/>
  </r>
  <r>
    <s v="P1241"/>
    <x v="7"/>
    <d v="1899-12-30T07:00:00"/>
    <d v="1899-12-30T14:00:00"/>
    <x v="19"/>
    <x v="2"/>
    <d v="1899-12-30T07:00:00"/>
  </r>
  <r>
    <s v="F1246"/>
    <x v="0"/>
    <d v="1899-12-30T07:10:00"/>
    <d v="1899-12-30T14:10:00"/>
    <x v="20"/>
    <x v="5"/>
    <d v="1899-12-30T07:00:00"/>
  </r>
  <r>
    <s v="F1246"/>
    <x v="1"/>
    <d v="1899-12-30T15:00:00"/>
    <d v="1899-12-30T20:00:00"/>
    <x v="20"/>
    <x v="5"/>
    <d v="1899-12-30T05:00:00"/>
  </r>
  <r>
    <s v="F1246"/>
    <x v="9"/>
    <d v="1899-12-30T15:50:00"/>
    <d v="1899-12-30T20:50:00"/>
    <x v="20"/>
    <x v="5"/>
    <d v="1899-12-30T05:00:00"/>
  </r>
  <r>
    <s v="F1246"/>
    <x v="11"/>
    <d v="1899-12-30T14:45:00"/>
    <d v="1899-12-30T20:45:00"/>
    <x v="20"/>
    <x v="5"/>
    <d v="1899-12-30T06:00:00"/>
  </r>
  <r>
    <s v="F1246"/>
    <x v="4"/>
    <d v="1899-12-30T10:20:00"/>
    <d v="1899-12-30T18:20:00"/>
    <x v="20"/>
    <x v="5"/>
    <d v="1899-12-30T08:00:00"/>
  </r>
  <r>
    <s v="F1246"/>
    <x v="5"/>
    <d v="1899-12-30T15:45:00"/>
    <d v="1899-12-30T20:45:00"/>
    <x v="20"/>
    <x v="5"/>
    <d v="1899-12-30T05:00:00"/>
  </r>
  <r>
    <s v="F1246"/>
    <x v="7"/>
    <d v="1899-12-30T16:30:00"/>
    <d v="1899-12-30T20:30:00"/>
    <x v="20"/>
    <x v="5"/>
    <d v="1899-12-30T04:00:00"/>
  </r>
  <r>
    <s v="F1172"/>
    <x v="9"/>
    <d v="1899-12-30T13:15:00"/>
    <d v="1899-12-30T20:15:00"/>
    <x v="21"/>
    <x v="2"/>
    <d v="1899-12-30T07:00:00"/>
  </r>
  <r>
    <s v="F1172"/>
    <x v="27"/>
    <d v="1899-12-30T17:45:00"/>
    <d v="1899-12-30T20:50:00"/>
    <x v="21"/>
    <x v="2"/>
    <d v="1899-12-30T03:05:00"/>
  </r>
  <r>
    <s v="F1172"/>
    <x v="17"/>
    <d v="1899-12-30T18:10:00"/>
    <d v="1899-12-30T20:10:00"/>
    <x v="21"/>
    <x v="2"/>
    <d v="1899-12-30T02:00:00"/>
  </r>
  <r>
    <s v="F1172"/>
    <x v="14"/>
    <d v="1899-12-30T18:20:00"/>
    <d v="1899-12-30T20:20:00"/>
    <x v="21"/>
    <x v="2"/>
    <d v="1899-12-30T02:00:00"/>
  </r>
  <r>
    <s v="F1172"/>
    <x v="20"/>
    <d v="1899-12-30T17:45:00"/>
    <d v="1899-12-30T20:45:00"/>
    <x v="21"/>
    <x v="2"/>
    <d v="1899-12-30T03:00:00"/>
  </r>
  <r>
    <s v="F1172"/>
    <x v="21"/>
    <d v="1899-12-30T14:15:00"/>
    <d v="1899-12-30T20:15:00"/>
    <x v="21"/>
    <x v="2"/>
    <d v="1899-12-30T06:00:00"/>
  </r>
  <r>
    <s v="F1172"/>
    <x v="7"/>
    <d v="1899-12-30T15:30:00"/>
    <d v="1899-12-30T20:30:00"/>
    <x v="21"/>
    <x v="2"/>
    <d v="1899-12-30T05:00:00"/>
  </r>
  <r>
    <s v="F1134"/>
    <x v="25"/>
    <d v="1899-12-30T15:20:00"/>
    <d v="1899-12-30T20:20:00"/>
    <x v="22"/>
    <x v="0"/>
    <d v="1899-12-30T05:00:00"/>
  </r>
  <r>
    <s v="F1134"/>
    <x v="2"/>
    <d v="1899-12-30T07:45:00"/>
    <d v="1899-12-30T17:45:00"/>
    <x v="22"/>
    <x v="0"/>
    <d v="1899-12-30T10:00:00"/>
  </r>
  <r>
    <s v="F1134"/>
    <x v="12"/>
    <d v="1899-12-30T17:45:00"/>
    <d v="1899-12-30T20:45:00"/>
    <x v="22"/>
    <x v="0"/>
    <d v="1899-12-30T03:00:00"/>
  </r>
  <r>
    <s v="F1134"/>
    <x v="27"/>
    <d v="1899-12-30T16:00:00"/>
    <d v="1899-12-30T20:00:00"/>
    <x v="22"/>
    <x v="0"/>
    <d v="1899-12-30T04:00:00"/>
  </r>
  <r>
    <s v="F1134"/>
    <x v="5"/>
    <d v="1899-12-30T15:15:00"/>
    <d v="1899-12-30T20:15:00"/>
    <x v="22"/>
    <x v="0"/>
    <d v="1899-12-30T05:00:00"/>
  </r>
  <r>
    <s v="F1134"/>
    <x v="17"/>
    <d v="1899-12-30T11:15:00"/>
    <d v="1899-12-30T18:15:00"/>
    <x v="22"/>
    <x v="0"/>
    <d v="1899-12-30T07:00:00"/>
  </r>
  <r>
    <s v="F1134"/>
    <x v="14"/>
    <d v="1899-12-30T12:10:00"/>
    <d v="1899-12-30T20:10:00"/>
    <x v="22"/>
    <x v="0"/>
    <d v="1899-12-30T08:00:00"/>
  </r>
  <r>
    <s v="F1134"/>
    <x v="15"/>
    <d v="1899-12-30T17:10:00"/>
    <d v="1899-12-30T20:10:00"/>
    <x v="22"/>
    <x v="0"/>
    <d v="1899-12-30T03:00:00"/>
  </r>
  <r>
    <s v="F1134"/>
    <x v="20"/>
    <d v="1899-12-30T10:00:00"/>
    <d v="1899-12-30T18:00:00"/>
    <x v="22"/>
    <x v="0"/>
    <d v="1899-12-30T08:00:00"/>
  </r>
  <r>
    <s v="F1134"/>
    <x v="3"/>
    <d v="1899-12-30T11:15:00"/>
    <d v="1899-12-30T19:10:00"/>
    <x v="22"/>
    <x v="0"/>
    <d v="1899-12-30T07:55:00"/>
  </r>
  <r>
    <s v="F1134"/>
    <x v="19"/>
    <d v="1899-12-30T18:00:00"/>
    <d v="1899-12-30T20:00:00"/>
    <x v="22"/>
    <x v="0"/>
    <d v="1899-12-30T02:00:00"/>
  </r>
  <r>
    <s v="F1134"/>
    <x v="7"/>
    <d v="1899-12-30T17:15:00"/>
    <d v="1899-12-30T21:15:00"/>
    <x v="22"/>
    <x v="0"/>
    <d v="1899-12-30T04:00:00"/>
  </r>
  <r>
    <s v="F1150"/>
    <x v="8"/>
    <d v="1899-12-30T11:45:00"/>
    <d v="1899-12-30T17:45:00"/>
    <x v="23"/>
    <x v="6"/>
    <d v="1899-12-30T06:00:00"/>
  </r>
  <r>
    <s v="F1150"/>
    <x v="16"/>
    <d v="1899-12-30T15:30:00"/>
    <d v="1899-12-30T21:30:00"/>
    <x v="23"/>
    <x v="6"/>
    <d v="1899-12-30T06:00:00"/>
  </r>
  <r>
    <s v="F1150"/>
    <x v="9"/>
    <d v="1899-12-30T12:45:00"/>
    <d v="1899-12-30T20:45:00"/>
    <x v="23"/>
    <x v="6"/>
    <d v="1899-12-30T08:00:00"/>
  </r>
  <r>
    <s v="F1150"/>
    <x v="10"/>
    <d v="1899-12-30T11:00:00"/>
    <d v="1899-12-30T19:00:00"/>
    <x v="23"/>
    <x v="6"/>
    <d v="1899-12-30T08:00:00"/>
  </r>
  <r>
    <s v="F1150"/>
    <x v="11"/>
    <d v="1899-12-30T15:10:00"/>
    <d v="1899-12-30T20:10:00"/>
    <x v="23"/>
    <x v="6"/>
    <d v="1899-12-30T05:00:00"/>
  </r>
  <r>
    <s v="F1150"/>
    <x v="4"/>
    <d v="1899-12-30T07:45:00"/>
    <d v="1899-12-30T14:45:00"/>
    <x v="23"/>
    <x v="6"/>
    <d v="1899-12-30T07:00:00"/>
  </r>
  <r>
    <s v="F1150"/>
    <x v="20"/>
    <d v="1899-12-30T12:30:00"/>
    <d v="1899-12-30T18:30:00"/>
    <x v="23"/>
    <x v="6"/>
    <d v="1899-12-30T06:00:00"/>
  </r>
  <r>
    <s v="F1150"/>
    <x v="6"/>
    <d v="1899-12-30T11:20:00"/>
    <d v="1899-12-30T19:20:00"/>
    <x v="23"/>
    <x v="6"/>
    <d v="1899-12-30T08:00:00"/>
  </r>
  <r>
    <s v="F1150"/>
    <x v="21"/>
    <d v="1899-12-30T18:30:00"/>
    <d v="1899-12-30T20:30:00"/>
    <x v="23"/>
    <x v="6"/>
    <d v="1899-12-30T02:00:00"/>
  </r>
  <r>
    <s v="F1150"/>
    <x v="29"/>
    <d v="1899-12-30T18:30:00"/>
    <d v="1899-12-30T20:30:00"/>
    <x v="23"/>
    <x v="6"/>
    <d v="1899-12-30T02:00:00"/>
  </r>
  <r>
    <s v="P1004"/>
    <x v="0"/>
    <d v="1899-12-30T07:00:00"/>
    <d v="1899-12-30T15:00:00"/>
    <x v="24"/>
    <x v="0"/>
    <d v="1899-12-30T08:00:00"/>
  </r>
  <r>
    <s v="P1004"/>
    <x v="11"/>
    <d v="1899-12-30T08:10:00"/>
    <d v="1899-12-30T16:10:00"/>
    <x v="24"/>
    <x v="0"/>
    <d v="1899-12-30T08:00:00"/>
  </r>
  <r>
    <s v="P1004"/>
    <x v="12"/>
    <d v="1899-12-30T11:15:00"/>
    <d v="1899-12-30T20:15:00"/>
    <x v="24"/>
    <x v="0"/>
    <d v="1899-12-30T09:00:00"/>
  </r>
  <r>
    <s v="P1004"/>
    <x v="5"/>
    <d v="1899-12-30T18:45:00"/>
    <d v="1899-12-30T22:45:00"/>
    <x v="24"/>
    <x v="0"/>
    <d v="1899-12-30T04:00:00"/>
  </r>
  <r>
    <s v="P1004"/>
    <x v="13"/>
    <d v="1899-12-30T11:45:00"/>
    <d v="1899-12-30T20:45:00"/>
    <x v="24"/>
    <x v="0"/>
    <d v="1899-12-30T09:00:00"/>
  </r>
  <r>
    <s v="P1004"/>
    <x v="14"/>
    <d v="1899-12-30T16:10:00"/>
    <d v="1899-12-30T21:10:00"/>
    <x v="24"/>
    <x v="0"/>
    <d v="1899-12-30T05:00:00"/>
  </r>
  <r>
    <s v="P1004"/>
    <x v="15"/>
    <d v="1899-12-30T14:20:00"/>
    <d v="1899-12-30T20:20:00"/>
    <x v="24"/>
    <x v="0"/>
    <d v="1899-12-30T06:00:00"/>
  </r>
  <r>
    <s v="P1004"/>
    <x v="22"/>
    <d v="1899-12-30T09:30:00"/>
    <d v="1899-12-30T15:30:00"/>
    <x v="24"/>
    <x v="0"/>
    <d v="1899-12-30T06:00:00"/>
  </r>
  <r>
    <s v="P1004"/>
    <x v="20"/>
    <d v="1899-12-30T18:50:00"/>
    <d v="1899-12-30T20:50:00"/>
    <x v="24"/>
    <x v="0"/>
    <d v="1899-12-30T02:00:00"/>
  </r>
  <r>
    <s v="P1004"/>
    <x v="6"/>
    <d v="1899-12-30T08:45:00"/>
    <d v="1899-12-30T17:45:00"/>
    <x v="24"/>
    <x v="0"/>
    <d v="1899-12-30T09:00:00"/>
  </r>
  <r>
    <s v="F1239"/>
    <x v="0"/>
    <d v="1899-12-30T13:15:00"/>
    <d v="1899-12-30T19:15:00"/>
    <x v="25"/>
    <x v="0"/>
    <d v="1899-12-30T06:00:00"/>
  </r>
  <r>
    <s v="F1239"/>
    <x v="9"/>
    <d v="1899-12-30T08:10:00"/>
    <d v="1899-12-30T17:10:00"/>
    <x v="25"/>
    <x v="0"/>
    <d v="1899-12-30T09:00:00"/>
  </r>
  <r>
    <s v="F1239"/>
    <x v="10"/>
    <d v="1899-12-30T11:20:00"/>
    <d v="1899-12-30T19:20:00"/>
    <x v="25"/>
    <x v="0"/>
    <d v="1899-12-30T08:00:00"/>
  </r>
  <r>
    <s v="F1239"/>
    <x v="5"/>
    <d v="1899-12-30T08:15:00"/>
    <d v="1899-12-30T14:15:00"/>
    <x v="25"/>
    <x v="0"/>
    <d v="1899-12-30T06:00:00"/>
  </r>
  <r>
    <s v="F1239"/>
    <x v="17"/>
    <d v="1899-12-30T07:30:00"/>
    <d v="1899-12-30T14:30:00"/>
    <x v="25"/>
    <x v="0"/>
    <d v="1899-12-30T07:00:00"/>
  </r>
  <r>
    <s v="F1239"/>
    <x v="14"/>
    <d v="1899-12-30T07:20:00"/>
    <d v="1899-12-30T14:20:00"/>
    <x v="25"/>
    <x v="0"/>
    <d v="1899-12-30T07:00:00"/>
  </r>
  <r>
    <s v="F1239"/>
    <x v="7"/>
    <d v="1899-12-30T12:45:00"/>
    <d v="1899-12-30T20:45:00"/>
    <x v="25"/>
    <x v="0"/>
    <d v="1899-12-30T08:00:00"/>
  </r>
  <r>
    <s v="F1250"/>
    <x v="0"/>
    <d v="1899-12-30T10:10:00"/>
    <d v="1899-12-30T16:10:00"/>
    <x v="26"/>
    <x v="0"/>
    <d v="1899-12-30T06:00:00"/>
  </r>
  <r>
    <s v="F1250"/>
    <x v="8"/>
    <d v="1899-12-30T09:00:00"/>
    <d v="1899-12-30T16:00:00"/>
    <x v="26"/>
    <x v="0"/>
    <d v="1899-12-30T07:00:00"/>
  </r>
  <r>
    <s v="F1250"/>
    <x v="1"/>
    <d v="1899-12-30T09:30:00"/>
    <d v="1899-12-30T15:30:00"/>
    <x v="26"/>
    <x v="0"/>
    <d v="1899-12-30T06:00:00"/>
  </r>
  <r>
    <s v="F1250"/>
    <x v="10"/>
    <d v="1899-12-30T13:50:00"/>
    <d v="1899-12-30T20:50:00"/>
    <x v="26"/>
    <x v="0"/>
    <d v="1899-12-30T07:00:00"/>
  </r>
  <r>
    <s v="F1250"/>
    <x v="2"/>
    <d v="1899-12-30T16:00:00"/>
    <d v="1899-12-30T20:00:00"/>
    <x v="26"/>
    <x v="0"/>
    <d v="1899-12-30T04:00:00"/>
  </r>
  <r>
    <s v="F1250"/>
    <x v="11"/>
    <d v="1899-12-30T08:15:00"/>
    <d v="1899-12-30T14:15:00"/>
    <x v="26"/>
    <x v="0"/>
    <d v="1899-12-30T06:00:00"/>
  </r>
  <r>
    <s v="F1250"/>
    <x v="4"/>
    <d v="1899-12-30T15:15:00"/>
    <d v="1899-12-30T20:15:00"/>
    <x v="26"/>
    <x v="0"/>
    <d v="1899-12-30T05:00:00"/>
  </r>
  <r>
    <s v="F1250"/>
    <x v="12"/>
    <d v="1899-12-30T16:10:00"/>
    <d v="1899-12-30T20:10:00"/>
    <x v="26"/>
    <x v="0"/>
    <d v="1899-12-30T04:00:00"/>
  </r>
  <r>
    <s v="F1250"/>
    <x v="28"/>
    <d v="1899-12-30T15:00:00"/>
    <d v="1899-12-30T20:00:00"/>
    <x v="26"/>
    <x v="0"/>
    <d v="1899-12-30T05:00:00"/>
  </r>
  <r>
    <s v="F1250"/>
    <x v="5"/>
    <d v="1899-12-30T13:00:00"/>
    <d v="1899-12-30T19:00:00"/>
    <x v="26"/>
    <x v="0"/>
    <d v="1899-12-30T06:00:00"/>
  </r>
  <r>
    <s v="F1250"/>
    <x v="13"/>
    <d v="1899-12-30T15:15:00"/>
    <d v="1899-12-30T20:15:00"/>
    <x v="26"/>
    <x v="0"/>
    <d v="1899-12-30T05:00:00"/>
  </r>
  <r>
    <s v="F1250"/>
    <x v="14"/>
    <d v="1899-12-30T17:30:00"/>
    <d v="1899-12-30T21:30:00"/>
    <x v="26"/>
    <x v="0"/>
    <d v="1899-12-30T04:00:00"/>
  </r>
  <r>
    <s v="F1250"/>
    <x v="20"/>
    <d v="1899-12-30T10:10:00"/>
    <d v="1899-12-30T19:10:00"/>
    <x v="26"/>
    <x v="0"/>
    <d v="1899-12-30T09:00:00"/>
  </r>
  <r>
    <s v="F1250"/>
    <x v="19"/>
    <d v="1899-12-30T18:20:00"/>
    <d v="1899-12-30T22:20:00"/>
    <x v="26"/>
    <x v="0"/>
    <d v="1899-12-30T04:00:00"/>
  </r>
  <r>
    <s v="F1250"/>
    <x v="21"/>
    <d v="1899-12-30T07:30:00"/>
    <d v="1899-12-30T14:30:00"/>
    <x v="26"/>
    <x v="0"/>
    <d v="1899-12-30T07:00:00"/>
  </r>
  <r>
    <s v="P1192"/>
    <x v="1"/>
    <d v="1899-12-30T14:45:00"/>
    <d v="1899-12-30T20:45:00"/>
    <x v="27"/>
    <x v="0"/>
    <d v="1899-12-30T06:00:00"/>
  </r>
  <r>
    <s v="P1192"/>
    <x v="9"/>
    <d v="1899-12-30T12:45:00"/>
    <d v="1899-12-30T19:45:00"/>
    <x v="27"/>
    <x v="0"/>
    <d v="1899-12-30T07:00:00"/>
  </r>
  <r>
    <s v="P1192"/>
    <x v="2"/>
    <d v="1899-12-30T16:20:00"/>
    <d v="1899-12-30T20:20:00"/>
    <x v="27"/>
    <x v="0"/>
    <d v="1899-12-30T04:00:00"/>
  </r>
  <r>
    <s v="P1192"/>
    <x v="4"/>
    <d v="1899-12-30T15:00:00"/>
    <d v="1899-12-30T20:00:00"/>
    <x v="27"/>
    <x v="0"/>
    <d v="1899-12-30T05:00:00"/>
  </r>
  <r>
    <s v="P1192"/>
    <x v="28"/>
    <d v="1899-12-30T13:20:00"/>
    <d v="1899-12-30T20:20:00"/>
    <x v="27"/>
    <x v="0"/>
    <d v="1899-12-30T07:00:00"/>
  </r>
  <r>
    <s v="P1192"/>
    <x v="5"/>
    <d v="1899-12-30T09:50:00"/>
    <d v="1899-12-30T16:50:00"/>
    <x v="27"/>
    <x v="0"/>
    <d v="1899-12-30T07:00:00"/>
  </r>
  <r>
    <s v="P1192"/>
    <x v="14"/>
    <d v="1899-12-30T11:10:00"/>
    <d v="1899-12-30T17:10:00"/>
    <x v="27"/>
    <x v="0"/>
    <d v="1899-12-30T06:00:00"/>
  </r>
  <r>
    <s v="P1192"/>
    <x v="15"/>
    <d v="1899-12-30T14:45:00"/>
    <d v="1899-12-30T19:45:00"/>
    <x v="27"/>
    <x v="0"/>
    <d v="1899-12-30T05:00:00"/>
  </r>
  <r>
    <s v="P1192"/>
    <x v="3"/>
    <d v="1899-12-30T14:20:00"/>
    <d v="1899-12-30T20:20:00"/>
    <x v="27"/>
    <x v="0"/>
    <d v="1899-12-30T06:00:00"/>
  </r>
  <r>
    <s v="P1192"/>
    <x v="6"/>
    <d v="1899-12-30T10:00:00"/>
    <d v="1899-12-30T18:20:00"/>
    <x v="27"/>
    <x v="0"/>
    <d v="1899-12-30T08:20:00"/>
  </r>
  <r>
    <s v="P1192"/>
    <x v="21"/>
    <d v="1899-12-30T11:30:00"/>
    <d v="1899-12-30T17:30:00"/>
    <x v="27"/>
    <x v="0"/>
    <d v="1899-12-30T06:00:00"/>
  </r>
  <r>
    <s v="P1249"/>
    <x v="16"/>
    <d v="1899-12-30T11:50:00"/>
    <d v="1899-12-30T17:50:00"/>
    <x v="28"/>
    <x v="1"/>
    <d v="1899-12-30T06:00:00"/>
  </r>
  <r>
    <s v="P1249"/>
    <x v="9"/>
    <d v="1899-12-30T13:15:00"/>
    <d v="1899-12-30T18:15:00"/>
    <x v="28"/>
    <x v="1"/>
    <d v="1899-12-30T05:00:00"/>
  </r>
  <r>
    <s v="P1249"/>
    <x v="26"/>
    <d v="1899-12-30T16:20:00"/>
    <d v="1899-12-30T20:20:00"/>
    <x v="28"/>
    <x v="1"/>
    <d v="1899-12-30T04:00:00"/>
  </r>
  <r>
    <s v="P1249"/>
    <x v="12"/>
    <d v="1899-12-30T07:15:00"/>
    <d v="1899-12-30T17:15:00"/>
    <x v="28"/>
    <x v="1"/>
    <d v="1899-12-30T10:00:00"/>
  </r>
  <r>
    <s v="P1249"/>
    <x v="13"/>
    <d v="1899-12-30T15:20:00"/>
    <d v="1899-12-30T20:20:00"/>
    <x v="28"/>
    <x v="1"/>
    <d v="1899-12-30T05:00:00"/>
  </r>
  <r>
    <s v="P1249"/>
    <x v="3"/>
    <d v="1899-12-30T18:15:00"/>
    <d v="1899-12-30T22:15:00"/>
    <x v="28"/>
    <x v="1"/>
    <d v="1899-12-30T04:00:00"/>
  </r>
  <r>
    <s v="P1249"/>
    <x v="19"/>
    <d v="1899-12-30T15:45:00"/>
    <d v="1899-12-30T20:45:00"/>
    <x v="28"/>
    <x v="1"/>
    <d v="1899-12-30T05:00:00"/>
  </r>
  <r>
    <s v="P1249"/>
    <x v="7"/>
    <d v="1899-12-30T16:45:00"/>
    <d v="1899-12-30T20:45:00"/>
    <x v="28"/>
    <x v="1"/>
    <d v="1899-12-30T04:00:00"/>
  </r>
  <r>
    <s v="P1245"/>
    <x v="2"/>
    <d v="1899-12-30T14:10:00"/>
    <d v="1899-12-30T20:10:00"/>
    <x v="29"/>
    <x v="0"/>
    <d v="1899-12-30T06:00:00"/>
  </r>
  <r>
    <s v="P1245"/>
    <x v="5"/>
    <d v="1899-12-30T11:30:00"/>
    <d v="1899-12-30T17:30:00"/>
    <x v="29"/>
    <x v="0"/>
    <d v="1899-12-30T06:00:00"/>
  </r>
  <r>
    <s v="P1245"/>
    <x v="7"/>
    <d v="1899-12-30T09:20:00"/>
    <d v="1899-12-30T19:20:00"/>
    <x v="29"/>
    <x v="0"/>
    <d v="1899-12-30T10:00:00"/>
  </r>
  <r>
    <s v="P1207"/>
    <x v="8"/>
    <d v="1899-12-30T15:20:00"/>
    <d v="1899-12-30T20:20:00"/>
    <x v="30"/>
    <x v="0"/>
    <d v="1899-12-30T05:00:00"/>
  </r>
  <r>
    <s v="P1207"/>
    <x v="16"/>
    <d v="1899-12-30T16:00:00"/>
    <d v="1899-12-30T20:00:00"/>
    <x v="30"/>
    <x v="0"/>
    <d v="1899-12-30T04:00:00"/>
  </r>
  <r>
    <s v="P1207"/>
    <x v="26"/>
    <d v="1899-12-30T11:10:00"/>
    <d v="1899-12-30T19:10:00"/>
    <x v="30"/>
    <x v="0"/>
    <d v="1899-12-30T08:00:00"/>
  </r>
  <r>
    <s v="P1207"/>
    <x v="2"/>
    <d v="1899-12-30T10:00:00"/>
    <d v="1899-12-30T17:00:00"/>
    <x v="30"/>
    <x v="0"/>
    <d v="1899-12-30T07:00:00"/>
  </r>
  <r>
    <s v="P1207"/>
    <x v="4"/>
    <d v="1899-12-30T11:10:00"/>
    <d v="1899-12-30T19:10:00"/>
    <x v="30"/>
    <x v="0"/>
    <d v="1899-12-30T08:00:00"/>
  </r>
  <r>
    <s v="P1207"/>
    <x v="12"/>
    <d v="1899-12-30T14:10:00"/>
    <d v="1899-12-30T19:10:00"/>
    <x v="30"/>
    <x v="0"/>
    <d v="1899-12-30T05:00:00"/>
  </r>
  <r>
    <s v="P1207"/>
    <x v="15"/>
    <d v="1899-12-30T11:20:00"/>
    <d v="1899-12-30T19:20:00"/>
    <x v="30"/>
    <x v="0"/>
    <d v="1899-12-30T08:00:00"/>
  </r>
  <r>
    <s v="P1207"/>
    <x v="3"/>
    <d v="1899-12-30T07:15:00"/>
    <d v="1899-12-30T13:15:00"/>
    <x v="30"/>
    <x v="0"/>
    <d v="1899-12-30T06:00:00"/>
  </r>
  <r>
    <s v="P1207"/>
    <x v="21"/>
    <d v="1899-12-30T16:15:00"/>
    <d v="1899-12-30T19:15:00"/>
    <x v="30"/>
    <x v="0"/>
    <d v="1899-12-30T03:00:00"/>
  </r>
  <r>
    <s v="P1244"/>
    <x v="0"/>
    <d v="1899-12-30T07:50:00"/>
    <d v="1899-12-30T15:50:00"/>
    <x v="31"/>
    <x v="0"/>
    <d v="1899-12-30T08:00:00"/>
  </r>
  <r>
    <s v="P1244"/>
    <x v="8"/>
    <d v="1899-12-30T18:45:00"/>
    <d v="1899-12-30T21:45:00"/>
    <x v="31"/>
    <x v="0"/>
    <d v="1899-12-30T03:00:00"/>
  </r>
  <r>
    <s v="P1244"/>
    <x v="9"/>
    <d v="1899-12-30T08:20:00"/>
    <d v="1899-12-30T18:20:00"/>
    <x v="31"/>
    <x v="0"/>
    <d v="1899-12-30T10:00:00"/>
  </r>
  <r>
    <s v="P1244"/>
    <x v="10"/>
    <d v="1899-12-30T16:10:00"/>
    <d v="1899-12-30T20:10:00"/>
    <x v="31"/>
    <x v="0"/>
    <d v="1899-12-30T04:00:00"/>
  </r>
  <r>
    <s v="P1244"/>
    <x v="2"/>
    <d v="1899-12-30T13:15:00"/>
    <d v="1899-12-30T20:15:00"/>
    <x v="31"/>
    <x v="0"/>
    <d v="1899-12-30T07:00:00"/>
  </r>
  <r>
    <s v="P1244"/>
    <x v="11"/>
    <d v="1899-12-30T09:20:00"/>
    <d v="1899-12-30T18:20:00"/>
    <x v="31"/>
    <x v="0"/>
    <d v="1899-12-30T09:00:00"/>
  </r>
  <r>
    <s v="P1244"/>
    <x v="17"/>
    <d v="1899-12-30T14:15:00"/>
    <d v="1899-12-30T22:15:00"/>
    <x v="31"/>
    <x v="0"/>
    <d v="1899-12-30T08:00:00"/>
  </r>
  <r>
    <s v="P1244"/>
    <x v="6"/>
    <d v="1899-12-30T13:50:00"/>
    <d v="1899-12-30T20:50:00"/>
    <x v="31"/>
    <x v="0"/>
    <d v="1899-12-30T07:00:00"/>
  </r>
  <r>
    <s v="P1244"/>
    <x v="21"/>
    <d v="1899-12-30T13:20:00"/>
    <d v="1899-12-30T20:20:00"/>
    <x v="31"/>
    <x v="0"/>
    <d v="1899-12-30T07:00:00"/>
  </r>
  <r>
    <s v="F1252"/>
    <x v="0"/>
    <d v="1899-12-30T14:00:00"/>
    <d v="1899-12-30T21:00:00"/>
    <x v="32"/>
    <x v="3"/>
    <d v="1899-12-30T07:00:00"/>
  </r>
  <r>
    <s v="F1252"/>
    <x v="8"/>
    <d v="1899-12-30T08:30:00"/>
    <d v="1899-12-30T15:30:00"/>
    <x v="32"/>
    <x v="3"/>
    <d v="1899-12-30T07:00:00"/>
  </r>
  <r>
    <s v="F1252"/>
    <x v="1"/>
    <d v="1899-12-30T13:10:00"/>
    <d v="1899-12-30T20:10:00"/>
    <x v="32"/>
    <x v="3"/>
    <d v="1899-12-30T07:00:00"/>
  </r>
  <r>
    <s v="F1252"/>
    <x v="16"/>
    <d v="1899-12-30T18:30:00"/>
    <d v="1899-12-30T22:30:00"/>
    <x v="32"/>
    <x v="3"/>
    <d v="1899-12-30T04:00:00"/>
  </r>
  <r>
    <s v="F1252"/>
    <x v="25"/>
    <d v="1899-12-30T10:30:00"/>
    <d v="1899-12-30T18:30:00"/>
    <x v="32"/>
    <x v="3"/>
    <d v="1899-12-30T08:00:00"/>
  </r>
  <r>
    <s v="F1252"/>
    <x v="10"/>
    <d v="1899-12-30T10:15:00"/>
    <d v="1899-12-30T18:15:00"/>
    <x v="32"/>
    <x v="3"/>
    <d v="1899-12-30T08:00:00"/>
  </r>
  <r>
    <s v="F1252"/>
    <x v="11"/>
    <d v="1899-12-30T14:50:00"/>
    <d v="1899-12-30T19:50:00"/>
    <x v="32"/>
    <x v="3"/>
    <d v="1899-12-30T05:00:00"/>
  </r>
  <r>
    <s v="F1252"/>
    <x v="5"/>
    <d v="1899-12-30T14:50:00"/>
    <d v="1899-12-30T20:50:00"/>
    <x v="32"/>
    <x v="3"/>
    <d v="1899-12-30T06:00:00"/>
  </r>
  <r>
    <s v="F1252"/>
    <x v="13"/>
    <d v="1899-12-30T10:50:00"/>
    <d v="1899-12-30T16:50:00"/>
    <x v="32"/>
    <x v="3"/>
    <d v="1899-12-30T06:00:00"/>
  </r>
  <r>
    <s v="F1237"/>
    <x v="9"/>
    <d v="1899-12-30T12:50:00"/>
    <d v="1899-12-30T19:50:00"/>
    <x v="33"/>
    <x v="0"/>
    <d v="1899-12-30T07:00:00"/>
  </r>
  <r>
    <s v="F1237"/>
    <x v="10"/>
    <d v="1899-12-30T16:50:00"/>
    <d v="1899-12-30T19:50:00"/>
    <x v="33"/>
    <x v="0"/>
    <d v="1899-12-30T03:00:00"/>
  </r>
  <r>
    <s v="F1237"/>
    <x v="2"/>
    <d v="1899-12-30T10:15:00"/>
    <d v="1899-12-30T20:15:00"/>
    <x v="33"/>
    <x v="0"/>
    <d v="1899-12-30T10:00:00"/>
  </r>
  <r>
    <s v="F1237"/>
    <x v="11"/>
    <d v="1899-12-30T10:00:00"/>
    <d v="1899-12-30T18:45:00"/>
    <x v="33"/>
    <x v="0"/>
    <d v="1899-12-30T08:45:00"/>
  </r>
  <r>
    <s v="F1237"/>
    <x v="17"/>
    <d v="1899-12-30T08:20:00"/>
    <d v="1899-12-30T17:20:00"/>
    <x v="33"/>
    <x v="0"/>
    <d v="1899-12-30T09:00:00"/>
  </r>
  <r>
    <s v="F1237"/>
    <x v="14"/>
    <d v="1899-12-30T08:45:00"/>
    <d v="1899-12-30T15:45:00"/>
    <x v="33"/>
    <x v="0"/>
    <d v="1899-12-30T07:00:00"/>
  </r>
  <r>
    <s v="F1237"/>
    <x v="6"/>
    <d v="1899-12-30T12:45:00"/>
    <d v="1899-12-30T19:45:00"/>
    <x v="33"/>
    <x v="0"/>
    <d v="1899-12-30T07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D9B060-2BD5-4541-B111-AB75C22A0442}" name="Tableau croisé dynamique5" cacheId="20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Emp">
  <location ref="A18:D54" firstHeaderRow="0" firstDataRow="1" firstDataCol="1"/>
  <pivotFields count="7">
    <pivotField showAll="0"/>
    <pivotField numFmtId="14" showAll="0"/>
    <pivotField numFmtId="164" showAll="0"/>
    <pivotField numFmtId="164" showAll="0"/>
    <pivotField axis="axisRow" showAll="0">
      <items count="36">
        <item x="33"/>
        <item x="34"/>
        <item x="19"/>
        <item x="14"/>
        <item x="6"/>
        <item x="17"/>
        <item x="2"/>
        <item x="5"/>
        <item x="1"/>
        <item x="24"/>
        <item x="11"/>
        <item x="13"/>
        <item x="12"/>
        <item x="16"/>
        <item x="4"/>
        <item x="8"/>
        <item x="7"/>
        <item x="25"/>
        <item x="20"/>
        <item x="22"/>
        <item x="32"/>
        <item x="27"/>
        <item x="30"/>
        <item x="21"/>
        <item x="31"/>
        <item x="26"/>
        <item x="29"/>
        <item x="15"/>
        <item x="9"/>
        <item x="28"/>
        <item x="0"/>
        <item x="23"/>
        <item x="18"/>
        <item x="10"/>
        <item x="3"/>
        <item t="default"/>
      </items>
    </pivotField>
    <pivotField showAll="0"/>
    <pivotField dataField="1" numFmtId="164" showAll="0"/>
  </pivotFields>
  <rowFields count="1">
    <field x="4"/>
  </rowFields>
  <rowItems count="3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Min. de DURÉE" fld="6" subtotal="min" baseField="0" baseItem="0" numFmtId="169"/>
    <dataField name="Max. de DURÉE" fld="6" subtotal="max" baseField="0" baseItem="0" numFmtId="169"/>
    <dataField name="Moyenne de DURÉE" fld="6" subtotal="average" baseField="0" baseItem="0" numFmtId="16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EC0BC-216C-1341-BB13-596073B919D1}" name="Tableau croisé dynamique4" cacheId="20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Department">
  <location ref="A3:E11" firstHeaderRow="0" firstDataRow="1" firstDataCol="1"/>
  <pivotFields count="7">
    <pivotField dataField="1" showAll="0"/>
    <pivotField numFmtId="14" showAll="0">
      <items count="31">
        <item x="24"/>
        <item x="0"/>
        <item x="8"/>
        <item x="1"/>
        <item x="16"/>
        <item x="9"/>
        <item x="25"/>
        <item x="26"/>
        <item x="10"/>
        <item x="2"/>
        <item x="11"/>
        <item x="4"/>
        <item x="12"/>
        <item x="27"/>
        <item x="28"/>
        <item x="5"/>
        <item x="13"/>
        <item x="17"/>
        <item x="14"/>
        <item x="15"/>
        <item x="22"/>
        <item x="18"/>
        <item x="20"/>
        <item x="3"/>
        <item x="6"/>
        <item x="19"/>
        <item x="21"/>
        <item x="23"/>
        <item x="29"/>
        <item x="7"/>
        <item t="default"/>
      </items>
    </pivotField>
    <pivotField numFmtId="164" showAll="0"/>
    <pivotField numFmtId="164" showAll="0"/>
    <pivotField showAll="0"/>
    <pivotField axis="axisRow" showAll="0">
      <items count="8">
        <item x="2"/>
        <item x="6"/>
        <item x="3"/>
        <item x="4"/>
        <item x="1"/>
        <item x="5"/>
        <item x="0"/>
        <item t="default"/>
      </items>
    </pivotField>
    <pivotField dataField="1" numFmtId="164"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n. de DURÉE" fld="6" subtotal="min" baseField="0" baseItem="0" numFmtId="169"/>
    <dataField name="Max. de DURÉE" fld="6" subtotal="max" baseField="0" baseItem="0" numFmtId="169"/>
    <dataField name="Moy de DURÉE" fld="6" subtotal="average" baseField="0" baseItem="0" numFmtId="169"/>
    <dataField name="Nbre Emp" fld="0" subtotal="count" baseField="0" baseItem="0"/>
  </dataFields>
  <pivotTableStyleInfo name="PivotStyleLight16" showRowHeaders="1" showColHeaders="1" showRowStripes="0" showColStripes="0" showLastColumn="1"/>
  <filters count="1">
    <filter fld="1" type="dateBetween" evalOrder="-1" id="44" name="Date">
      <autoFilter ref="A1">
        <filterColumn colId="0">
          <customFilters and="1">
            <customFilter operator="greaterThanOrEqual" val="45536"/>
            <customFilter operator="lessThanOrEqual" val="45565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FC098B-6DDE-EB4F-BDB7-6B38A68EFCD3}" name="Tableau croisé dynamique1" cacheId="22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Department" colHeaderCaption="Contrat">
  <location ref="A4:J14" firstHeaderRow="1" firstDataRow="3" firstDataCol="1" rowPageCount="1" colPageCount="1"/>
  <pivotFields count="24">
    <pivotField showAll="0"/>
    <pivotField showAll="0"/>
    <pivotField showAll="0"/>
    <pivotField showAll="0"/>
    <pivotField showAll="0"/>
    <pivotField numFmtId="14"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numFmtId="14" showAll="0"/>
    <pivotField showAll="0">
      <items count="6">
        <item x="0"/>
        <item x="1"/>
        <item x="2"/>
        <item x="3"/>
        <item x="4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axis="axisRow" showAll="0">
      <items count="8">
        <item x="3"/>
        <item x="1"/>
        <item x="4"/>
        <item x="5"/>
        <item x="2"/>
        <item x="6"/>
        <item x="0"/>
        <item t="default"/>
      </items>
    </pivotField>
    <pivotField showAll="0"/>
    <pivotField axis="axisPage" showAll="0">
      <items count="14">
        <item x="4"/>
        <item x="11"/>
        <item x="1"/>
        <item x="3"/>
        <item x="10"/>
        <item x="9"/>
        <item x="2"/>
        <item x="8"/>
        <item x="7"/>
        <item x="6"/>
        <item x="12"/>
        <item x="5"/>
        <item x="0"/>
        <item t="default"/>
      </items>
    </pivotField>
    <pivotField numFmtId="44" showAll="0"/>
    <pivotField numFmtId="14" showAll="0">
      <items count="36">
        <item x="5"/>
        <item x="20"/>
        <item x="9"/>
        <item x="4"/>
        <item x="25"/>
        <item x="17"/>
        <item x="22"/>
        <item x="29"/>
        <item x="24"/>
        <item x="0"/>
        <item x="1"/>
        <item x="26"/>
        <item x="7"/>
        <item x="8"/>
        <item x="14"/>
        <item x="23"/>
        <item x="2"/>
        <item x="30"/>
        <item x="27"/>
        <item x="15"/>
        <item x="6"/>
        <item x="21"/>
        <item x="32"/>
        <item x="12"/>
        <item x="31"/>
        <item x="11"/>
        <item x="19"/>
        <item x="18"/>
        <item x="28"/>
        <item x="34"/>
        <item x="33"/>
        <item x="10"/>
        <item x="13"/>
        <item x="16"/>
        <item x="3"/>
        <item t="default"/>
      </items>
    </pivotField>
    <pivotField showAll="0"/>
    <pivotField numFmtId="14" showAll="0">
      <items count="17">
        <item x="5"/>
        <item x="13"/>
        <item x="6"/>
        <item x="8"/>
        <item x="10"/>
        <item x="3"/>
        <item x="2"/>
        <item x="14"/>
        <item x="12"/>
        <item x="15"/>
        <item x="11"/>
        <item x="1"/>
        <item x="7"/>
        <item x="0"/>
        <item x="9"/>
        <item x="4"/>
        <item t="default"/>
      </items>
    </pivotField>
    <pivotField dataField="1" showAll="0"/>
    <pivotField showAll="0"/>
    <pivotField showAll="0"/>
    <pivotField dataField="1" numFmtId="1" showAll="0"/>
    <pivotField dataField="1" showAll="0"/>
  </pivotFields>
  <rowFields count="1">
    <field x="1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9"/>
    <field x="-2"/>
  </colFields>
  <colItems count="9">
    <i>
      <x/>
      <x/>
    </i>
    <i r="1" i="1">
      <x v="1"/>
    </i>
    <i r="1" i="2">
      <x v="2"/>
    </i>
    <i>
      <x v="1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14" hier="-1"/>
  </pageFields>
  <dataFields count="3">
    <dataField name="Nbr Delay?" fld="19" subtotal="count" baseField="0" baseItem="0"/>
    <dataField name="Moy On site" fld="22" subtotal="average" baseField="0" baseItem="0" numFmtId="2"/>
    <dataField name="Moy Long days" fld="23" subtotal="average" baseField="0" baseItem="0" numFmtId="2"/>
  </dataFields>
  <pivotTableStyleInfo name="PivotStyleLight16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9A414-3665-A644-A261-4E32546BA156}" name="Tableau croisé dynamique3" cacheId="22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Age" colHeaderCaption="Department">
  <location ref="A17:I25" firstHeaderRow="1" firstDataRow="2" firstDataCol="1"/>
  <pivotFields count="24">
    <pivotField dataField="1" showAll="0"/>
    <pivotField showAll="0"/>
    <pivotField showAll="0"/>
    <pivotField showAll="0"/>
    <pivotField showAll="0"/>
    <pivotField numFmtId="14" showAll="0"/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numFmtId="14" showAll="0"/>
    <pivotField showAll="0"/>
    <pivotField showAll="0"/>
    <pivotField showAll="0"/>
    <pivotField showAll="0"/>
    <pivotField axis="axisCol" showAll="0">
      <items count="8">
        <item x="3"/>
        <item x="1"/>
        <item x="4"/>
        <item x="5"/>
        <item x="2"/>
        <item x="6"/>
        <item x="0"/>
        <item t="default"/>
      </items>
    </pivotField>
    <pivotField showAll="0"/>
    <pivotField showAll="0"/>
    <pivotField numFmtId="44" showAll="0"/>
    <pivotField numFmtId="14" showAll="0"/>
    <pivotField showAll="0"/>
    <pivotField numFmtId="14" showAll="0"/>
    <pivotField showAll="0"/>
    <pivotField showAll="0"/>
    <pivotField showAll="0"/>
    <pivotField numFmtId="1" showAll="0"/>
    <pivotField showAll="0"/>
  </pivotFields>
  <rowFields count="1">
    <field x="6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Nombre de Emp I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17190D-ADF0-5541-91AB-51B0751DC1F3}" name="Tableau croisé dynamique2" cacheId="22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Anciennete" colHeaderCaption="Contrat">
  <location ref="A3:D10" firstHeaderRow="1" firstDataRow="2" firstDataCol="1"/>
  <pivotFields count="24">
    <pivotField showAll="0"/>
    <pivotField showAll="0"/>
    <pivotField showAll="0"/>
    <pivotField showAll="0"/>
    <pivotField showAll="0"/>
    <pivotField numFmtId="14"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numFmtId="14" showAll="0"/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>
      <items count="8">
        <item x="3"/>
        <item x="1"/>
        <item x="4"/>
        <item x="5"/>
        <item x="2"/>
        <item x="6"/>
        <item x="0"/>
        <item t="default"/>
      </items>
    </pivotField>
    <pivotField showAll="0"/>
    <pivotField showAll="0"/>
    <pivotField numFmtId="44" showAll="0"/>
    <pivotField numFmtId="14" showAll="0"/>
    <pivotField showAll="0"/>
    <pivotField numFmtId="14" showAll="0"/>
    <pivotField showAll="0"/>
    <pivotField showAll="0"/>
    <pivotField showAll="0"/>
    <pivotField dataField="1" numFmtId="1" showAll="0"/>
    <pivotField showAll="0"/>
  </pivotFields>
  <rowFields count="1">
    <field x="8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Moyenne de On site" fld="22" subtotal="average" baseField="0" baseItem="0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4E779ACB-6625-F44C-9242-2583B20AB1AD}" autoFormatId="16" applyNumberFormats="0" applyBorderFormats="0" applyFontFormats="0" applyPatternFormats="0" applyAlignmentFormats="0" applyWidthHeightFormats="0">
  <queryTableRefresh nextId="8" unboundColumnsRight="3">
    <queryTableFields count="7">
      <queryTableField id="1" name="Employee ID" tableColumnId="1"/>
      <queryTableField id="2" name="Date" tableColumnId="2"/>
      <queryTableField id="3" name="Arrival Time" tableColumnId="3"/>
      <queryTableField id="4" name="Departure Time" tableColumnId="4"/>
      <queryTableField id="6" dataBound="0" tableColumnId="6"/>
      <queryTableField id="7" dataBound="0" tableColumnId="7"/>
      <queryTableField id="5" dataBound="0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EE30CF-4670-8441-9CE4-5511A1E14E53}" name="employee_work_schedule" displayName="employee_work_schedule" ref="A1:G559" tableType="queryTable" totalsRowShown="0">
  <autoFilter ref="A1:G559" xr:uid="{7BEE30CF-4670-8441-9CE4-5511A1E14E53}"/>
  <tableColumns count="7">
    <tableColumn id="1" xr3:uid="{3221709E-3F44-A141-974F-F350F72D7665}" uniqueName="1" name="Employee ID" queryTableFieldId="1" dataDxfId="18"/>
    <tableColumn id="2" xr3:uid="{160D2212-C4FF-0742-8186-C549C13E5ABF}" uniqueName="2" name="Date" queryTableFieldId="2" dataDxfId="17"/>
    <tableColumn id="3" xr3:uid="{7D4A720F-F12A-BB4C-A91B-FDF55F9440EA}" uniqueName="3" name="Arrival Time" queryTableFieldId="3" dataDxfId="16"/>
    <tableColumn id="4" xr3:uid="{ED807592-ADE7-214C-9E2F-C22B18E0DED3}" uniqueName="4" name="Departure Time" queryTableFieldId="4" dataDxfId="15"/>
    <tableColumn id="6" xr3:uid="{44228123-41B8-C84F-A645-7AABB8C654BB}" uniqueName="6" name="Empoyee Full Name" queryTableFieldId="6" dataDxfId="14">
      <calculatedColumnFormula>VLOOKUP(employee_work_schedule[[#This Row],[Employee ID]],employés!$A:$E,5,FALSE)</calculatedColumnFormula>
    </tableColumn>
    <tableColumn id="7" xr3:uid="{E25F7093-6276-D64A-842F-A651D354124E}" uniqueName="7" name="Department" queryTableFieldId="7" dataDxfId="12">
      <calculatedColumnFormula>VLOOKUP(employee_work_schedule[[#This Row],[Employee ID]],employés!$A:$X,13,FALSE)</calculatedColumnFormula>
    </tableColumn>
    <tableColumn id="5" xr3:uid="{CDAB09D6-E417-5048-8ED8-06BA6CB9A471}" uniqueName="5" name="DURÉE" queryTableFieldId="5" dataDxfId="13">
      <calculatedColumnFormula>employee_work_schedule[[#This Row],[Departure Time]]-employee_work_schedule[[#This Row],[Arrival Time]]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7EE813-7D31-294E-B4DC-5ADED0F3AD9C}" name="TabEmp" displayName="TabEmp" ref="A3:X38" totalsRowShown="0" headerRowDxfId="0" headerRowCellStyle="Accent1">
  <autoFilter ref="A3:X38" xr:uid="{047EE813-7D31-294E-B4DC-5ADED0F3AD9C}"/>
  <tableColumns count="24">
    <tableColumn id="1" xr3:uid="{17D9C2CE-1173-854C-B9CD-6910DBAE53FF}" name="Emp ID"/>
    <tableColumn id="2" xr3:uid="{B9C5114C-C434-C146-A3BC-A2F4DBA438BD}" name="Last"/>
    <tableColumn id="3" xr3:uid="{FAC0B216-ABAD-D54D-A8FD-0EF6CC43D07C}" name="First"/>
    <tableColumn id="4" xr3:uid="{0C7BC54C-77A1-9749-9F9C-823A45FD4C0D}" name="Email">
      <calculatedColumnFormula>LOWER(_xlfn.CONCAT(C4,".",B4,"@pushpin.com"))</calculatedColumnFormula>
    </tableColumn>
    <tableColumn id="5" xr3:uid="{EEB63534-2E7B-FE4F-BE72-4F2337AD9FD2}" name="Full Name">
      <calculatedColumnFormula>PROPER(_xlfn.CONCAT(C4," ",B4))</calculatedColumnFormula>
    </tableColumn>
    <tableColumn id="6" xr3:uid="{09CB4DAF-7223-1E4A-A929-BE80DF35F0A2}" name="Birthdate" dataDxfId="9"/>
    <tableColumn id="7" xr3:uid="{EFACC975-684B-964C-AD1F-DF55DEAC9E7D}" name="Age">
      <calculatedColumnFormula>ROUNDDOWN(YEARFRAC(F4,AUJ),0)</calculatedColumnFormula>
    </tableColumn>
    <tableColumn id="8" xr3:uid="{C67C0F04-95BB-5149-A08D-ADF55FA5FD2A}" name="Date of Hire" dataDxfId="8"/>
    <tableColumn id="9" xr3:uid="{7B8A35AD-D7E0-3343-BA6B-30B2180BA570}" name="Years Service">
      <calculatedColumnFormula>ROUNDDOWN(YEARFRAC(H4,AUJ),0)</calculatedColumnFormula>
    </tableColumn>
    <tableColumn id="10" xr3:uid="{287A0340-C7E6-2749-8CF6-A21FA64470AD}" name="employment contract"/>
    <tableColumn id="11" xr3:uid="{4E9A24D8-DA84-A448-8F0C-58419D340BCA}" name="end of contract" dataDxfId="7"/>
    <tableColumn id="12" xr3:uid="{333D765A-797F-B142-A841-A0EB05E49DB5}" name="Office" dataDxfId="6"/>
    <tableColumn id="13" xr3:uid="{986FD906-9BB4-9C48-8559-EAA75A9A9CEB}" name="Department">
      <calculatedColumnFormula>_xlfn.XLOOKUP(_xlfn.CONCAT(A4,"-",N4),'postes occupés'!G:G,'postes occupés'!D:D,"",0)</calculatedColumnFormula>
    </tableColumn>
    <tableColumn id="14" xr3:uid="{82B30A7D-50CD-4F40-B40F-0DCF4335B59F}" name="Current Position"/>
    <tableColumn id="15" xr3:uid="{D5F1573A-6E12-654E-AC2E-853B78C6E824}" name="Position name">
      <calculatedColumnFormula>VLOOKUP(N4,Postes,2,FALSE)</calculatedColumnFormula>
    </tableColumn>
    <tableColumn id="16" xr3:uid="{6D99DD6D-532A-9046-98D7-E0CB807CBDD6}" name="Base salary" dataDxfId="5" dataCellStyle="Monétaire">
      <calculatedColumnFormula>VLOOKUP(N4,Postes,5,FALSE)</calculatedColumnFormula>
    </tableColumn>
    <tableColumn id="17" xr3:uid="{0E7A1238-9877-FE4F-9E3C-55D6B0B6E116}" name="Position start" dataDxfId="4">
      <calculatedColumnFormula>_xlfn.XLOOKUP(_xlfn.CONCAT(A4,"-",N4),'postes occupés'!$G:$G,'postes occupés'!$E:$E)</calculatedColumnFormula>
    </tableColumn>
    <tableColumn id="18" xr3:uid="{385EE174-65D5-5E42-AE40-0314A7BD2365}" name="Last Review" dataDxfId="3"/>
    <tableColumn id="19" xr3:uid="{64B534D3-9896-7F49-AB3C-9D19D46BD623}" name="Next Review" dataDxfId="2">
      <calculatedColumnFormula>IF(J4="CDI",IF(ISNUMBER(R4),EDATE(R4,12),EDATE(Q4,12)),WORKDAY(K4,-15,JOURSFERIEES))</calculatedColumnFormula>
    </tableColumn>
    <tableColumn id="20" xr3:uid="{D8D4283D-30AF-C747-9DE7-DBEB1268380F}" name="Delay?">
      <calculatedColumnFormula>IF(S4&lt;AUJ,NETWORKDAYS(S4,AUJ,JOURSFERIEES),"")</calculatedColumnFormula>
    </tableColumn>
    <tableColumn id="21" xr3:uid="{ADE25556-7FC2-C54B-A153-ECEAD824EE0E}" name="Total days off"/>
    <tableColumn id="22" xr3:uid="{274B3C9E-14ED-3048-8F96-87EE11B41B2E}" name="Call in?">
      <calculatedColumnFormula array="1">_xlfn.IFS(AND(U4&lt;20,X4&gt;10),"Urgent",OR(U4&lt;20,W4&lt;10,X4&gt;10),"Yes",TRUE,"")</calculatedColumnFormula>
    </tableColumn>
    <tableColumn id="23" xr3:uid="{A95A92CF-489A-0445-95EC-C0BDA3269C76}" name="On site" dataDxfId="1">
      <calculatedColumnFormula>COUNTIF(employee_work_schedule!$A:$A,employés!A4)</calculatedColumnFormula>
    </tableColumn>
    <tableColumn id="24" xr3:uid="{0E4C27C5-A838-7D48-A5D1-0D9808FAEA7C}" name="Long days">
      <calculatedColumnFormula>COUNTIFS(employee_work_schedule!$A:$A,employés!A4,employee_work_schedule!$G:$G,"&gt;06:00:00")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Position_start" xr10:uid="{A0CA55F7-A498-654C-9A24-2CB9C134044F}" sourceName="Position start">
  <pivotTables>
    <pivotTable tabId="9" name="Tableau croisé dynamique1"/>
  </pivotTables>
  <state minimalRefreshVersion="6" lastRefreshVersion="6" pivotCacheId="723935635" filterType="unknown">
    <bounds startDate="2014-01-01T00:00:00" endDate="2024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Position start" xr10:uid="{5F76E5C4-3F54-3D4C-85B6-84CBABA58F36}" cache="ChronologieNative_Position_start" caption="Position start" level="0" selectionLevel="0" scrollPosition="2017-10-22T00:00:00"/>
</timeline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2C088-F72D-B044-AD12-6D15B2FF8F30}">
  <dimension ref="A3:E54"/>
  <sheetViews>
    <sheetView workbookViewId="0">
      <selection activeCell="A19" sqref="A19"/>
    </sheetView>
  </sheetViews>
  <sheetFormatPr baseColWidth="10" defaultRowHeight="19" x14ac:dyDescent="0.25"/>
  <cols>
    <col min="1" max="1" width="19.5703125" bestFit="1" customWidth="1"/>
    <col min="2" max="2" width="17.7109375" bestFit="1" customWidth="1"/>
    <col min="3" max="3" width="14.85546875" customWidth="1"/>
    <col min="4" max="4" width="17.28515625" customWidth="1"/>
  </cols>
  <sheetData>
    <row r="3" spans="1:5" x14ac:dyDescent="0.25">
      <c r="A3" s="30" t="s">
        <v>157</v>
      </c>
      <c r="B3" s="31" t="s">
        <v>282</v>
      </c>
      <c r="C3" s="31" t="s">
        <v>281</v>
      </c>
      <c r="D3" s="31" t="s">
        <v>283</v>
      </c>
      <c r="E3" s="31" t="s">
        <v>284</v>
      </c>
    </row>
    <row r="4" spans="1:5" x14ac:dyDescent="0.25">
      <c r="A4" s="29" t="s">
        <v>162</v>
      </c>
      <c r="B4" s="36">
        <v>8.3333333333333329E-2</v>
      </c>
      <c r="C4" s="36">
        <v>0.56944444444444442</v>
      </c>
      <c r="D4" s="36">
        <v>0.25423325722983253</v>
      </c>
      <c r="E4" s="33">
        <v>73</v>
      </c>
    </row>
    <row r="5" spans="1:5" x14ac:dyDescent="0.25">
      <c r="A5" s="29" t="s">
        <v>160</v>
      </c>
      <c r="B5" s="36">
        <v>8.3333333333333329E-2</v>
      </c>
      <c r="C5" s="36">
        <v>0.41666666666666669</v>
      </c>
      <c r="D5" s="36">
        <v>0.2542381535947712</v>
      </c>
      <c r="E5" s="33">
        <v>68</v>
      </c>
    </row>
    <row r="6" spans="1:5" x14ac:dyDescent="0.25">
      <c r="A6" s="29" t="s">
        <v>163</v>
      </c>
      <c r="B6" s="36">
        <v>0.125</v>
      </c>
      <c r="C6" s="36">
        <v>0.41666666666666669</v>
      </c>
      <c r="D6" s="36">
        <v>0.24430555555555553</v>
      </c>
      <c r="E6" s="33">
        <v>25</v>
      </c>
    </row>
    <row r="7" spans="1:5" x14ac:dyDescent="0.25">
      <c r="A7" s="29" t="s">
        <v>164</v>
      </c>
      <c r="B7" s="36">
        <v>8.3333333333333329E-2</v>
      </c>
      <c r="C7" s="36">
        <v>0.41666666666666669</v>
      </c>
      <c r="D7" s="36">
        <v>0.25328947368421056</v>
      </c>
      <c r="E7" s="33">
        <v>19</v>
      </c>
    </row>
    <row r="8" spans="1:5" x14ac:dyDescent="0.25">
      <c r="A8" s="29" t="s">
        <v>161</v>
      </c>
      <c r="B8" s="36">
        <v>8.3333333333333329E-2</v>
      </c>
      <c r="C8" s="36">
        <v>0.41666666666666669</v>
      </c>
      <c r="D8" s="36">
        <v>0.25516381766381768</v>
      </c>
      <c r="E8" s="33">
        <v>78</v>
      </c>
    </row>
    <row r="9" spans="1:5" x14ac:dyDescent="0.25">
      <c r="A9" s="29" t="s">
        <v>165</v>
      </c>
      <c r="B9" s="36">
        <v>8.3333333333333329E-2</v>
      </c>
      <c r="C9" s="36">
        <v>0.41666666666666669</v>
      </c>
      <c r="D9" s="36">
        <v>0.26154003267973858</v>
      </c>
      <c r="E9" s="33">
        <v>68</v>
      </c>
    </row>
    <row r="10" spans="1:5" x14ac:dyDescent="0.25">
      <c r="A10" s="29" t="s">
        <v>159</v>
      </c>
      <c r="B10" s="36">
        <v>3.125E-2</v>
      </c>
      <c r="C10" s="36">
        <v>0.41666666666666669</v>
      </c>
      <c r="D10" s="36">
        <v>0.27328071463534004</v>
      </c>
      <c r="E10" s="33">
        <v>227</v>
      </c>
    </row>
    <row r="11" spans="1:5" x14ac:dyDescent="0.25">
      <c r="A11" s="29" t="s">
        <v>257</v>
      </c>
      <c r="B11" s="36">
        <v>3.125E-2</v>
      </c>
      <c r="C11" s="36">
        <v>0.56944444444444442</v>
      </c>
      <c r="D11" s="36">
        <v>0.26252613500597377</v>
      </c>
      <c r="E11" s="33">
        <v>558</v>
      </c>
    </row>
    <row r="18" spans="1:4" x14ac:dyDescent="0.25">
      <c r="A18" s="30" t="s">
        <v>320</v>
      </c>
      <c r="B18" s="31" t="s">
        <v>282</v>
      </c>
      <c r="C18" s="31" t="s">
        <v>281</v>
      </c>
      <c r="D18" s="31" t="s">
        <v>280</v>
      </c>
    </row>
    <row r="19" spans="1:4" x14ac:dyDescent="0.25">
      <c r="A19" s="29" t="s">
        <v>285</v>
      </c>
      <c r="B19" s="36">
        <v>0.125</v>
      </c>
      <c r="C19" s="36">
        <v>0.41666666666666669</v>
      </c>
      <c r="D19" s="36">
        <v>0.32102272727272729</v>
      </c>
    </row>
    <row r="20" spans="1:4" x14ac:dyDescent="0.25">
      <c r="A20" s="29" t="s">
        <v>286</v>
      </c>
      <c r="B20" s="36">
        <v>0.20833333333333334</v>
      </c>
      <c r="C20" s="36">
        <v>0.41666666666666669</v>
      </c>
      <c r="D20" s="36">
        <v>0.30555555555555558</v>
      </c>
    </row>
    <row r="21" spans="1:4" x14ac:dyDescent="0.25">
      <c r="A21" s="29" t="s">
        <v>287</v>
      </c>
      <c r="B21" s="36">
        <v>0.125</v>
      </c>
      <c r="C21" s="36">
        <v>0.41666666666666669</v>
      </c>
      <c r="D21" s="36">
        <v>0.28125</v>
      </c>
    </row>
    <row r="22" spans="1:4" x14ac:dyDescent="0.25">
      <c r="A22" s="29" t="s">
        <v>288</v>
      </c>
      <c r="B22" s="36">
        <v>0.125</v>
      </c>
      <c r="C22" s="36">
        <v>0.41666666666666669</v>
      </c>
      <c r="D22" s="36">
        <v>0.25260416666666669</v>
      </c>
    </row>
    <row r="23" spans="1:4" x14ac:dyDescent="0.25">
      <c r="A23" s="29" t="s">
        <v>289</v>
      </c>
      <c r="B23" s="36">
        <v>0.125</v>
      </c>
      <c r="C23" s="36">
        <v>0.375</v>
      </c>
      <c r="D23" s="36">
        <v>0.26799242424242425</v>
      </c>
    </row>
    <row r="24" spans="1:4" x14ac:dyDescent="0.25">
      <c r="A24" s="29" t="s">
        <v>290</v>
      </c>
      <c r="B24" s="36">
        <v>0.11805555555555555</v>
      </c>
      <c r="C24" s="36">
        <v>0.41666666666666669</v>
      </c>
      <c r="D24" s="36">
        <v>0.23719618055555555</v>
      </c>
    </row>
    <row r="25" spans="1:4" x14ac:dyDescent="0.25">
      <c r="A25" s="29" t="s">
        <v>291</v>
      </c>
      <c r="B25" s="36">
        <v>8.3333333333333329E-2</v>
      </c>
      <c r="C25" s="36">
        <v>0.41666666666666669</v>
      </c>
      <c r="D25" s="36">
        <v>0.24791666666666665</v>
      </c>
    </row>
    <row r="26" spans="1:4" x14ac:dyDescent="0.25">
      <c r="A26" s="29" t="s">
        <v>292</v>
      </c>
      <c r="B26" s="36">
        <v>0.16666666666666666</v>
      </c>
      <c r="C26" s="36">
        <v>0.41666666666666669</v>
      </c>
      <c r="D26" s="36">
        <v>0.27500000000000002</v>
      </c>
    </row>
    <row r="27" spans="1:4" x14ac:dyDescent="0.25">
      <c r="A27" s="29" t="s">
        <v>293</v>
      </c>
      <c r="B27" s="36">
        <v>0.16666666666666666</v>
      </c>
      <c r="C27" s="36">
        <v>0.41666666666666669</v>
      </c>
      <c r="D27" s="36">
        <v>0.29166666666666669</v>
      </c>
    </row>
    <row r="28" spans="1:4" x14ac:dyDescent="0.25">
      <c r="A28" s="29" t="s">
        <v>294</v>
      </c>
      <c r="B28" s="36">
        <v>8.3333333333333329E-2</v>
      </c>
      <c r="C28" s="36">
        <v>0.375</v>
      </c>
      <c r="D28" s="36">
        <v>0.27222222222222225</v>
      </c>
    </row>
    <row r="29" spans="1:4" x14ac:dyDescent="0.25">
      <c r="A29" s="29" t="s">
        <v>295</v>
      </c>
      <c r="B29" s="36">
        <v>0.16666666666666666</v>
      </c>
      <c r="C29" s="36">
        <v>0.41666666666666669</v>
      </c>
      <c r="D29" s="36">
        <v>0.27777777777777779</v>
      </c>
    </row>
    <row r="30" spans="1:4" x14ac:dyDescent="0.25">
      <c r="A30" s="29" t="s">
        <v>296</v>
      </c>
      <c r="B30" s="36">
        <v>8.3333333333333329E-2</v>
      </c>
      <c r="C30" s="36">
        <v>0.375</v>
      </c>
      <c r="D30" s="36">
        <v>0.23652777777777778</v>
      </c>
    </row>
    <row r="31" spans="1:4" x14ac:dyDescent="0.25">
      <c r="A31" s="29" t="s">
        <v>297</v>
      </c>
      <c r="B31" s="36">
        <v>0.125</v>
      </c>
      <c r="C31" s="36">
        <v>0.41666666666666669</v>
      </c>
      <c r="D31" s="36">
        <v>0.27916666666666667</v>
      </c>
    </row>
    <row r="32" spans="1:4" x14ac:dyDescent="0.25">
      <c r="A32" s="29" t="s">
        <v>298</v>
      </c>
      <c r="B32" s="36">
        <v>0.125</v>
      </c>
      <c r="C32" s="36">
        <v>0.41666666666666669</v>
      </c>
      <c r="D32" s="36">
        <v>0.27277777777777773</v>
      </c>
    </row>
    <row r="33" spans="1:4" x14ac:dyDescent="0.25">
      <c r="A33" s="29" t="s">
        <v>299</v>
      </c>
      <c r="B33" s="36">
        <v>0.16666666666666666</v>
      </c>
      <c r="C33" s="36">
        <v>0.56944444444444442</v>
      </c>
      <c r="D33" s="36">
        <v>0.279296875</v>
      </c>
    </row>
    <row r="34" spans="1:4" x14ac:dyDescent="0.25">
      <c r="A34" s="29" t="s">
        <v>300</v>
      </c>
      <c r="B34" s="36">
        <v>8.3333333333333329E-2</v>
      </c>
      <c r="C34" s="36">
        <v>0.41666666666666669</v>
      </c>
      <c r="D34" s="36">
        <v>0.25328947368421056</v>
      </c>
    </row>
    <row r="35" spans="1:4" x14ac:dyDescent="0.25">
      <c r="A35" s="29" t="s">
        <v>301</v>
      </c>
      <c r="B35" s="36">
        <v>0.125</v>
      </c>
      <c r="C35" s="36">
        <v>0.33333333333333331</v>
      </c>
      <c r="D35" s="36">
        <v>0.18898809523809521</v>
      </c>
    </row>
    <row r="36" spans="1:4" x14ac:dyDescent="0.25">
      <c r="A36" s="29" t="s">
        <v>302</v>
      </c>
      <c r="B36" s="36">
        <v>0.125</v>
      </c>
      <c r="C36" s="36">
        <v>0.375</v>
      </c>
      <c r="D36" s="36">
        <v>0.26631944444444444</v>
      </c>
    </row>
    <row r="37" spans="1:4" x14ac:dyDescent="0.25">
      <c r="A37" s="29" t="s">
        <v>303</v>
      </c>
      <c r="B37" s="36">
        <v>0.125</v>
      </c>
      <c r="C37" s="36">
        <v>0.375</v>
      </c>
      <c r="D37" s="36">
        <v>0.25846354166666669</v>
      </c>
    </row>
    <row r="38" spans="1:4" x14ac:dyDescent="0.25">
      <c r="A38" s="29" t="s">
        <v>304</v>
      </c>
      <c r="B38" s="36">
        <v>8.3333333333333329E-2</v>
      </c>
      <c r="C38" s="36">
        <v>0.41666666666666669</v>
      </c>
      <c r="D38" s="36">
        <v>0.22729700854700857</v>
      </c>
    </row>
    <row r="39" spans="1:4" x14ac:dyDescent="0.25">
      <c r="A39" s="29" t="s">
        <v>305</v>
      </c>
      <c r="B39" s="36">
        <v>0.125</v>
      </c>
      <c r="C39" s="36">
        <v>0.41666666666666669</v>
      </c>
      <c r="D39" s="36">
        <v>0.26581790123456783</v>
      </c>
    </row>
    <row r="40" spans="1:4" x14ac:dyDescent="0.25">
      <c r="A40" s="29" t="s">
        <v>306</v>
      </c>
      <c r="B40" s="36">
        <v>0.16666666666666666</v>
      </c>
      <c r="C40" s="36">
        <v>0.41666666666666669</v>
      </c>
      <c r="D40" s="36">
        <v>0.28549382716049376</v>
      </c>
    </row>
    <row r="41" spans="1:4" x14ac:dyDescent="0.25">
      <c r="A41" s="29" t="s">
        <v>307</v>
      </c>
      <c r="B41" s="36">
        <v>0.125</v>
      </c>
      <c r="C41" s="36">
        <v>0.33333333333333331</v>
      </c>
      <c r="D41" s="36">
        <v>0.24679487179487181</v>
      </c>
    </row>
    <row r="42" spans="1:4" x14ac:dyDescent="0.25">
      <c r="A42" s="29" t="s">
        <v>308</v>
      </c>
      <c r="B42" s="36">
        <v>8.3333333333333329E-2</v>
      </c>
      <c r="C42" s="36">
        <v>0.41666666666666669</v>
      </c>
      <c r="D42" s="36">
        <v>0.22981770833333337</v>
      </c>
    </row>
    <row r="43" spans="1:4" x14ac:dyDescent="0.25">
      <c r="A43" s="29" t="s">
        <v>309</v>
      </c>
      <c r="B43" s="36">
        <v>0.125</v>
      </c>
      <c r="C43" s="36">
        <v>0.41666666666666669</v>
      </c>
      <c r="D43" s="36">
        <v>0.30989583333333331</v>
      </c>
    </row>
    <row r="44" spans="1:4" x14ac:dyDescent="0.25">
      <c r="A44" s="29" t="s">
        <v>310</v>
      </c>
      <c r="B44" s="36">
        <v>0.16666666666666666</v>
      </c>
      <c r="C44" s="36">
        <v>0.375</v>
      </c>
      <c r="D44" s="36">
        <v>0.24053030303030304</v>
      </c>
    </row>
    <row r="45" spans="1:4" x14ac:dyDescent="0.25">
      <c r="A45" s="29" t="s">
        <v>311</v>
      </c>
      <c r="B45" s="36">
        <v>8.3333333333333329E-2</v>
      </c>
      <c r="C45" s="36">
        <v>0.41666666666666669</v>
      </c>
      <c r="D45" s="36">
        <v>0.26822916666666669</v>
      </c>
    </row>
    <row r="46" spans="1:4" x14ac:dyDescent="0.25">
      <c r="A46" s="29" t="s">
        <v>312</v>
      </c>
      <c r="B46" s="36">
        <v>8.3333333333333329E-2</v>
      </c>
      <c r="C46" s="36">
        <v>0.375</v>
      </c>
      <c r="D46" s="36">
        <v>0.24061213991769545</v>
      </c>
    </row>
    <row r="47" spans="1:4" x14ac:dyDescent="0.25">
      <c r="A47" s="29" t="s">
        <v>313</v>
      </c>
      <c r="B47" s="36">
        <v>3.125E-2</v>
      </c>
      <c r="C47" s="36">
        <v>0.41666666666666669</v>
      </c>
      <c r="D47" s="36">
        <v>0.27524038461538464</v>
      </c>
    </row>
    <row r="48" spans="1:4" x14ac:dyDescent="0.25">
      <c r="A48" s="29" t="s">
        <v>314</v>
      </c>
      <c r="B48" s="36">
        <v>0.125</v>
      </c>
      <c r="C48" s="36">
        <v>0.41666666666666669</v>
      </c>
      <c r="D48" s="36">
        <v>0.23437499999999997</v>
      </c>
    </row>
    <row r="49" spans="1:4" x14ac:dyDescent="0.25">
      <c r="A49" s="29" t="s">
        <v>315</v>
      </c>
      <c r="B49" s="36">
        <v>0.20833333333333334</v>
      </c>
      <c r="C49" s="36">
        <v>0.375</v>
      </c>
      <c r="D49" s="36">
        <v>0.29006410256410253</v>
      </c>
    </row>
    <row r="50" spans="1:4" x14ac:dyDescent="0.25">
      <c r="A50" s="29" t="s">
        <v>316</v>
      </c>
      <c r="B50" s="36">
        <v>8.3333333333333329E-2</v>
      </c>
      <c r="C50" s="36">
        <v>0.375</v>
      </c>
      <c r="D50" s="36">
        <v>0.25</v>
      </c>
    </row>
    <row r="51" spans="1:4" x14ac:dyDescent="0.25">
      <c r="A51" s="29" t="s">
        <v>317</v>
      </c>
      <c r="B51" s="36">
        <v>8.3333333333333329E-2</v>
      </c>
      <c r="C51" s="36">
        <v>0.41666666666666669</v>
      </c>
      <c r="D51" s="36">
        <v>0.2638888888888889</v>
      </c>
    </row>
    <row r="52" spans="1:4" x14ac:dyDescent="0.25">
      <c r="A52" s="29" t="s">
        <v>318</v>
      </c>
      <c r="B52" s="36">
        <v>8.3333333333333329E-2</v>
      </c>
      <c r="C52" s="36">
        <v>0.41666666666666669</v>
      </c>
      <c r="D52" s="36">
        <v>0.25735294117647056</v>
      </c>
    </row>
    <row r="53" spans="1:4" x14ac:dyDescent="0.25">
      <c r="A53" s="29" t="s">
        <v>319</v>
      </c>
      <c r="B53" s="36">
        <v>0.25</v>
      </c>
      <c r="C53" s="36">
        <v>0.33333333333333331</v>
      </c>
      <c r="D53" s="36">
        <v>0.29166666666666663</v>
      </c>
    </row>
    <row r="54" spans="1:4" x14ac:dyDescent="0.25">
      <c r="A54" s="29" t="s">
        <v>257</v>
      </c>
      <c r="B54" s="36">
        <v>3.125E-2</v>
      </c>
      <c r="C54" s="36">
        <v>0.56944444444444442</v>
      </c>
      <c r="D54" s="36">
        <v>0.26252613500597388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3700-ECC7-214F-BA3C-D83BA2F71D56}">
  <dimension ref="A2:J14"/>
  <sheetViews>
    <sheetView workbookViewId="0">
      <selection activeCell="D22" sqref="D22"/>
    </sheetView>
  </sheetViews>
  <sheetFormatPr baseColWidth="10" defaultRowHeight="19" x14ac:dyDescent="0.25"/>
  <cols>
    <col min="1" max="1" width="19.5703125" bestFit="1" customWidth="1"/>
  </cols>
  <sheetData>
    <row r="2" spans="1:10" x14ac:dyDescent="0.25">
      <c r="A2" s="28" t="s">
        <v>246</v>
      </c>
      <c r="B2" t="s">
        <v>266</v>
      </c>
    </row>
    <row r="4" spans="1:10" x14ac:dyDescent="0.25">
      <c r="A4" s="31"/>
      <c r="B4" s="30" t="s">
        <v>259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A5" s="31"/>
      <c r="B5" s="35" t="s">
        <v>115</v>
      </c>
      <c r="C5" s="34"/>
      <c r="D5" s="34"/>
      <c r="E5" s="35" t="s">
        <v>114</v>
      </c>
      <c r="F5" s="34"/>
      <c r="G5" s="34"/>
      <c r="H5" s="35" t="s">
        <v>262</v>
      </c>
      <c r="I5" s="35" t="s">
        <v>260</v>
      </c>
      <c r="J5" s="35" t="s">
        <v>264</v>
      </c>
    </row>
    <row r="6" spans="1:10" x14ac:dyDescent="0.25">
      <c r="A6" s="30" t="s">
        <v>157</v>
      </c>
      <c r="B6" s="32" t="s">
        <v>263</v>
      </c>
      <c r="C6" s="32" t="s">
        <v>261</v>
      </c>
      <c r="D6" s="32" t="s">
        <v>265</v>
      </c>
      <c r="E6" s="32" t="s">
        <v>263</v>
      </c>
      <c r="F6" s="32" t="s">
        <v>261</v>
      </c>
      <c r="G6" s="32" t="s">
        <v>265</v>
      </c>
      <c r="H6" s="34"/>
      <c r="I6" s="34"/>
      <c r="J6" s="34"/>
    </row>
    <row r="7" spans="1:10" x14ac:dyDescent="0.25">
      <c r="A7" s="29" t="s">
        <v>162</v>
      </c>
      <c r="B7" s="33"/>
      <c r="C7" s="23"/>
      <c r="D7" s="23"/>
      <c r="E7" s="33">
        <v>4</v>
      </c>
      <c r="F7" s="23">
        <v>18.25</v>
      </c>
      <c r="G7" s="23">
        <v>7.25</v>
      </c>
      <c r="H7" s="33">
        <v>4</v>
      </c>
      <c r="I7" s="23">
        <v>18.25</v>
      </c>
      <c r="J7" s="23">
        <v>7.25</v>
      </c>
    </row>
    <row r="8" spans="1:10" x14ac:dyDescent="0.25">
      <c r="A8" s="29" t="s">
        <v>160</v>
      </c>
      <c r="B8" s="33">
        <v>1</v>
      </c>
      <c r="C8" s="23">
        <v>27</v>
      </c>
      <c r="D8" s="23">
        <v>13</v>
      </c>
      <c r="E8" s="33">
        <v>3</v>
      </c>
      <c r="F8" s="23">
        <v>13.666666666666666</v>
      </c>
      <c r="G8" s="23">
        <v>6</v>
      </c>
      <c r="H8" s="33">
        <v>4</v>
      </c>
      <c r="I8" s="23">
        <v>17</v>
      </c>
      <c r="J8" s="23">
        <v>7.75</v>
      </c>
    </row>
    <row r="9" spans="1:10" x14ac:dyDescent="0.25">
      <c r="A9" s="29" t="s">
        <v>163</v>
      </c>
      <c r="B9" s="33">
        <v>1</v>
      </c>
      <c r="C9" s="23">
        <v>18</v>
      </c>
      <c r="D9" s="23">
        <v>9</v>
      </c>
      <c r="E9" s="33">
        <v>1</v>
      </c>
      <c r="F9" s="23">
        <v>7</v>
      </c>
      <c r="G9" s="23">
        <v>1</v>
      </c>
      <c r="H9" s="33">
        <v>2</v>
      </c>
      <c r="I9" s="23">
        <v>12.5</v>
      </c>
      <c r="J9" s="23">
        <v>5</v>
      </c>
    </row>
    <row r="10" spans="1:10" x14ac:dyDescent="0.25">
      <c r="A10" s="29" t="s">
        <v>164</v>
      </c>
      <c r="B10" s="33"/>
      <c r="C10" s="23"/>
      <c r="D10" s="23"/>
      <c r="E10" s="33">
        <v>1</v>
      </c>
      <c r="F10" s="23">
        <v>19</v>
      </c>
      <c r="G10" s="23">
        <v>7</v>
      </c>
      <c r="H10" s="33">
        <v>1</v>
      </c>
      <c r="I10" s="23">
        <v>19</v>
      </c>
      <c r="J10" s="23">
        <v>7</v>
      </c>
    </row>
    <row r="11" spans="1:10" x14ac:dyDescent="0.25">
      <c r="A11" s="29" t="s">
        <v>161</v>
      </c>
      <c r="B11" s="33">
        <v>1</v>
      </c>
      <c r="C11" s="23">
        <v>17</v>
      </c>
      <c r="D11" s="23">
        <v>7</v>
      </c>
      <c r="E11" s="33">
        <v>3</v>
      </c>
      <c r="F11" s="23">
        <v>20.333333333333332</v>
      </c>
      <c r="G11" s="23">
        <v>8.3333333333333339</v>
      </c>
      <c r="H11" s="33">
        <v>4</v>
      </c>
      <c r="I11" s="23">
        <v>19.5</v>
      </c>
      <c r="J11" s="23">
        <v>8</v>
      </c>
    </row>
    <row r="12" spans="1:10" x14ac:dyDescent="0.25">
      <c r="A12" s="29" t="s">
        <v>165</v>
      </c>
      <c r="B12" s="33">
        <v>4</v>
      </c>
      <c r="C12" s="23">
        <v>13</v>
      </c>
      <c r="D12" s="23">
        <v>6.75</v>
      </c>
      <c r="E12" s="33">
        <v>1</v>
      </c>
      <c r="F12" s="23">
        <v>16</v>
      </c>
      <c r="G12" s="23">
        <v>7</v>
      </c>
      <c r="H12" s="33">
        <v>5</v>
      </c>
      <c r="I12" s="23">
        <v>13.6</v>
      </c>
      <c r="J12" s="23">
        <v>6.8</v>
      </c>
    </row>
    <row r="13" spans="1:10" x14ac:dyDescent="0.25">
      <c r="A13" s="29" t="s">
        <v>159</v>
      </c>
      <c r="B13" s="33">
        <v>6</v>
      </c>
      <c r="C13" s="23">
        <v>16.5</v>
      </c>
      <c r="D13" s="23">
        <v>9.3333333333333339</v>
      </c>
      <c r="E13" s="33">
        <v>9</v>
      </c>
      <c r="F13" s="23">
        <v>14.222222222222221</v>
      </c>
      <c r="G13" s="23">
        <v>7.4444444444444446</v>
      </c>
      <c r="H13" s="33">
        <v>15</v>
      </c>
      <c r="I13" s="23">
        <v>15.133333333333333</v>
      </c>
      <c r="J13" s="23">
        <v>8.1999999999999993</v>
      </c>
    </row>
    <row r="14" spans="1:10" x14ac:dyDescent="0.25">
      <c r="A14" s="29" t="s">
        <v>257</v>
      </c>
      <c r="B14" s="33">
        <v>13</v>
      </c>
      <c r="C14" s="23">
        <v>16.384615384615383</v>
      </c>
      <c r="D14" s="23">
        <v>8.615384615384615</v>
      </c>
      <c r="E14" s="33">
        <v>22</v>
      </c>
      <c r="F14" s="23">
        <v>15.681818181818182</v>
      </c>
      <c r="G14" s="23">
        <v>7</v>
      </c>
      <c r="H14" s="33">
        <v>35</v>
      </c>
      <c r="I14" s="23">
        <v>15.942857142857143</v>
      </c>
      <c r="J14" s="23">
        <v>7.6</v>
      </c>
    </row>
  </sheetData>
  <mergeCells count="5">
    <mergeCell ref="E5:G5"/>
    <mergeCell ref="H5:H6"/>
    <mergeCell ref="I5:I6"/>
    <mergeCell ref="J5:J6"/>
    <mergeCell ref="B5:D5"/>
  </mergeCells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B3CD-6F51-814D-87E4-382D143B8E45}">
  <dimension ref="A3:I25"/>
  <sheetViews>
    <sheetView tabSelected="1" workbookViewId="0">
      <selection activeCell="B6" sqref="B6"/>
    </sheetView>
  </sheetViews>
  <sheetFormatPr baseColWidth="10" defaultRowHeight="19" x14ac:dyDescent="0.25"/>
  <cols>
    <col min="1" max="1" width="19.5703125" bestFit="1" customWidth="1"/>
  </cols>
  <sheetData>
    <row r="3" spans="1:4" x14ac:dyDescent="0.25">
      <c r="A3" s="30" t="s">
        <v>258</v>
      </c>
      <c r="B3" s="30" t="s">
        <v>259</v>
      </c>
      <c r="C3" s="31"/>
      <c r="D3" s="31"/>
    </row>
    <row r="4" spans="1:4" ht="40" x14ac:dyDescent="0.25">
      <c r="A4" s="30" t="s">
        <v>278</v>
      </c>
      <c r="B4" s="32" t="s">
        <v>115</v>
      </c>
      <c r="C4" s="32" t="s">
        <v>114</v>
      </c>
      <c r="D4" s="32" t="s">
        <v>257</v>
      </c>
    </row>
    <row r="5" spans="1:4" x14ac:dyDescent="0.25">
      <c r="A5" s="29" t="s">
        <v>267</v>
      </c>
      <c r="B5" s="23">
        <v>19.166666666666668</v>
      </c>
      <c r="C5" s="23"/>
      <c r="D5" s="23">
        <v>19.166666666666668</v>
      </c>
    </row>
    <row r="6" spans="1:4" x14ac:dyDescent="0.25">
      <c r="A6" s="29" t="s">
        <v>268</v>
      </c>
      <c r="B6" s="23">
        <v>13.4</v>
      </c>
      <c r="C6" s="23"/>
      <c r="D6" s="23">
        <v>13.4</v>
      </c>
    </row>
    <row r="7" spans="1:4" x14ac:dyDescent="0.25">
      <c r="A7" s="29" t="s">
        <v>269</v>
      </c>
      <c r="B7" s="23">
        <v>15.5</v>
      </c>
      <c r="C7" s="23">
        <v>15.25</v>
      </c>
      <c r="D7" s="23">
        <v>15.333333333333334</v>
      </c>
    </row>
    <row r="8" spans="1:4" x14ac:dyDescent="0.25">
      <c r="A8" s="29" t="s">
        <v>270</v>
      </c>
      <c r="B8" s="23"/>
      <c r="C8" s="23">
        <v>14.1</v>
      </c>
      <c r="D8" s="23">
        <v>14.1</v>
      </c>
    </row>
    <row r="9" spans="1:4" x14ac:dyDescent="0.25">
      <c r="A9" s="29" t="s">
        <v>271</v>
      </c>
      <c r="B9" s="23"/>
      <c r="C9" s="23">
        <v>17.875</v>
      </c>
      <c r="D9" s="23">
        <v>17.875</v>
      </c>
    </row>
    <row r="10" spans="1:4" x14ac:dyDescent="0.25">
      <c r="A10" s="29" t="s">
        <v>257</v>
      </c>
      <c r="B10" s="23">
        <v>16.384615384615383</v>
      </c>
      <c r="C10" s="23">
        <v>15.681818181818182</v>
      </c>
      <c r="D10" s="23">
        <v>15.942857142857143</v>
      </c>
    </row>
    <row r="17" spans="1:9" x14ac:dyDescent="0.25">
      <c r="A17" s="30" t="s">
        <v>279</v>
      </c>
      <c r="B17" s="30" t="s">
        <v>157</v>
      </c>
      <c r="C17" s="31"/>
      <c r="D17" s="31"/>
      <c r="E17" s="31"/>
      <c r="F17" s="31"/>
      <c r="G17" s="31"/>
      <c r="H17" s="31"/>
      <c r="I17" s="31"/>
    </row>
    <row r="18" spans="1:9" ht="40" x14ac:dyDescent="0.25">
      <c r="A18" s="30" t="s">
        <v>109</v>
      </c>
      <c r="B18" s="32" t="s">
        <v>162</v>
      </c>
      <c r="C18" s="32" t="s">
        <v>160</v>
      </c>
      <c r="D18" s="32" t="s">
        <v>163</v>
      </c>
      <c r="E18" s="32" t="s">
        <v>164</v>
      </c>
      <c r="F18" s="32" t="s">
        <v>161</v>
      </c>
      <c r="G18" s="32" t="s">
        <v>165</v>
      </c>
      <c r="H18" s="32" t="s">
        <v>159</v>
      </c>
      <c r="I18" s="32" t="s">
        <v>257</v>
      </c>
    </row>
    <row r="19" spans="1:9" x14ac:dyDescent="0.25">
      <c r="A19" s="29" t="s">
        <v>272</v>
      </c>
      <c r="B19" s="33"/>
      <c r="C19" s="33"/>
      <c r="D19" s="33"/>
      <c r="E19" s="33"/>
      <c r="F19" s="33"/>
      <c r="G19" s="33">
        <v>1</v>
      </c>
      <c r="H19" s="33"/>
      <c r="I19" s="33">
        <v>1</v>
      </c>
    </row>
    <row r="20" spans="1:9" x14ac:dyDescent="0.25">
      <c r="A20" s="29" t="s">
        <v>273</v>
      </c>
      <c r="B20" s="33">
        <v>1</v>
      </c>
      <c r="C20" s="33">
        <v>2</v>
      </c>
      <c r="D20" s="33">
        <v>1</v>
      </c>
      <c r="E20" s="33"/>
      <c r="F20" s="33">
        <v>1</v>
      </c>
      <c r="G20" s="33">
        <v>1</v>
      </c>
      <c r="H20" s="33">
        <v>4</v>
      </c>
      <c r="I20" s="33">
        <v>10</v>
      </c>
    </row>
    <row r="21" spans="1:9" x14ac:dyDescent="0.25">
      <c r="A21" s="29" t="s">
        <v>274</v>
      </c>
      <c r="B21" s="33">
        <v>1</v>
      </c>
      <c r="C21" s="33">
        <v>2</v>
      </c>
      <c r="D21" s="33"/>
      <c r="E21" s="33"/>
      <c r="F21" s="33"/>
      <c r="G21" s="33">
        <v>1</v>
      </c>
      <c r="H21" s="33">
        <v>3</v>
      </c>
      <c r="I21" s="33">
        <v>7</v>
      </c>
    </row>
    <row r="22" spans="1:9" x14ac:dyDescent="0.25">
      <c r="A22" s="29" t="s">
        <v>275</v>
      </c>
      <c r="B22" s="33"/>
      <c r="C22" s="33"/>
      <c r="D22" s="33"/>
      <c r="E22" s="33">
        <v>1</v>
      </c>
      <c r="F22" s="33">
        <v>2</v>
      </c>
      <c r="G22" s="33">
        <v>1</v>
      </c>
      <c r="H22" s="33">
        <v>3</v>
      </c>
      <c r="I22" s="33">
        <v>7</v>
      </c>
    </row>
    <row r="23" spans="1:9" x14ac:dyDescent="0.25">
      <c r="A23" s="29" t="s">
        <v>276</v>
      </c>
      <c r="B23" s="33">
        <v>2</v>
      </c>
      <c r="C23" s="33"/>
      <c r="D23" s="33">
        <v>1</v>
      </c>
      <c r="E23" s="33"/>
      <c r="F23" s="33">
        <v>1</v>
      </c>
      <c r="G23" s="33">
        <v>1</v>
      </c>
      <c r="H23" s="33">
        <v>4</v>
      </c>
      <c r="I23" s="33">
        <v>9</v>
      </c>
    </row>
    <row r="24" spans="1:9" x14ac:dyDescent="0.25">
      <c r="A24" s="29" t="s">
        <v>277</v>
      </c>
      <c r="B24" s="33"/>
      <c r="C24" s="33"/>
      <c r="D24" s="33"/>
      <c r="E24" s="33"/>
      <c r="F24" s="33"/>
      <c r="G24" s="33"/>
      <c r="H24" s="33">
        <v>1</v>
      </c>
      <c r="I24" s="33">
        <v>1</v>
      </c>
    </row>
    <row r="25" spans="1:9" x14ac:dyDescent="0.25">
      <c r="A25" s="29" t="s">
        <v>257</v>
      </c>
      <c r="B25" s="33">
        <v>4</v>
      </c>
      <c r="C25" s="33">
        <v>4</v>
      </c>
      <c r="D25" s="33">
        <v>2</v>
      </c>
      <c r="E25" s="33">
        <v>1</v>
      </c>
      <c r="F25" s="33">
        <v>4</v>
      </c>
      <c r="G25" s="33">
        <v>5</v>
      </c>
      <c r="H25" s="33">
        <v>15</v>
      </c>
      <c r="I25" s="33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5486-3691-8042-A5AB-D12783DAB574}">
  <dimension ref="A1:G559"/>
  <sheetViews>
    <sheetView workbookViewId="0">
      <selection activeCell="E1" sqref="E1"/>
    </sheetView>
  </sheetViews>
  <sheetFormatPr baseColWidth="10" defaultRowHeight="19" x14ac:dyDescent="0.25"/>
  <cols>
    <col min="1" max="1" width="13.5703125" customWidth="1"/>
    <col min="2" max="2" width="10.42578125" bestFit="1" customWidth="1"/>
    <col min="3" max="3" width="13.28515625" bestFit="1" customWidth="1"/>
    <col min="4" max="4" width="16.28515625" bestFit="1" customWidth="1"/>
    <col min="5" max="5" width="19.7109375" bestFit="1" customWidth="1"/>
    <col min="6" max="6" width="19.7109375" customWidth="1"/>
    <col min="7" max="7" width="8.85546875" bestFit="1" customWidth="1"/>
  </cols>
  <sheetData>
    <row r="1" spans="1:7" x14ac:dyDescent="0.25">
      <c r="A1" t="s">
        <v>248</v>
      </c>
      <c r="B1" t="s">
        <v>247</v>
      </c>
      <c r="C1" t="s">
        <v>249</v>
      </c>
      <c r="D1" t="s">
        <v>250</v>
      </c>
      <c r="E1" t="s">
        <v>253</v>
      </c>
      <c r="F1" t="s">
        <v>157</v>
      </c>
      <c r="G1" t="s">
        <v>252</v>
      </c>
    </row>
    <row r="2" spans="1:7" x14ac:dyDescent="0.25">
      <c r="A2" t="s">
        <v>73</v>
      </c>
      <c r="B2" s="2">
        <v>45537</v>
      </c>
      <c r="C2" s="22">
        <v>0.35416666666666669</v>
      </c>
      <c r="D2" s="22">
        <v>0.64583333333333337</v>
      </c>
      <c r="E2" s="22" t="str">
        <f>VLOOKUP(employee_work_schedule[[#This Row],[Employee ID]],employés!$A:$E,5,FALSE)</f>
        <v>Stevie Bacata</v>
      </c>
      <c r="F2" s="22" t="str">
        <f>VLOOKUP(employee_work_schedule[[#This Row],[Employee ID]],employés!$A:$X,13,FALSE)</f>
        <v>Sales</v>
      </c>
      <c r="G2" s="22">
        <f>employee_work_schedule[[#This Row],[Departure Time]]-employee_work_schedule[[#This Row],[Arrival Time]]</f>
        <v>0.29166666666666669</v>
      </c>
    </row>
    <row r="3" spans="1:7" x14ac:dyDescent="0.25">
      <c r="A3" t="s">
        <v>73</v>
      </c>
      <c r="B3" s="2">
        <v>45539</v>
      </c>
      <c r="C3" s="22">
        <v>0.59722222222222221</v>
      </c>
      <c r="D3" s="22">
        <v>0.97222222222222221</v>
      </c>
      <c r="E3" s="22" t="str">
        <f>VLOOKUP(employee_work_schedule[[#This Row],[Employee ID]],employés!$A:$E,5,FALSE)</f>
        <v>Stevie Bacata</v>
      </c>
      <c r="F3" s="22" t="str">
        <f>VLOOKUP(employee_work_schedule[[#This Row],[Employee ID]],employés!$A:$X,13,FALSE)</f>
        <v>Sales</v>
      </c>
      <c r="G3" s="22">
        <f>employee_work_schedule[[#This Row],[Departure Time]]-employee_work_schedule[[#This Row],[Arrival Time]]</f>
        <v>0.375</v>
      </c>
    </row>
    <row r="4" spans="1:7" x14ac:dyDescent="0.25">
      <c r="A4" t="s">
        <v>73</v>
      </c>
      <c r="B4" s="2">
        <v>45545</v>
      </c>
      <c r="C4" s="22">
        <v>0.3263888888888889</v>
      </c>
      <c r="D4" s="22">
        <v>0.61805555555555558</v>
      </c>
      <c r="E4" s="22" t="str">
        <f>VLOOKUP(employee_work_schedule[[#This Row],[Employee ID]],employés!$A:$E,5,FALSE)</f>
        <v>Stevie Bacata</v>
      </c>
      <c r="F4" s="22" t="str">
        <f>VLOOKUP(employee_work_schedule[[#This Row],[Employee ID]],employés!$A:$X,13,FALSE)</f>
        <v>Sales</v>
      </c>
      <c r="G4" s="22">
        <f>employee_work_schedule[[#This Row],[Departure Time]]-employee_work_schedule[[#This Row],[Arrival Time]]</f>
        <v>0.29166666666666669</v>
      </c>
    </row>
    <row r="5" spans="1:7" x14ac:dyDescent="0.25">
      <c r="A5" t="s">
        <v>73</v>
      </c>
      <c r="B5" s="2">
        <v>45559</v>
      </c>
      <c r="C5" s="22">
        <v>0.41666666666666669</v>
      </c>
      <c r="D5" s="22">
        <v>0.6875</v>
      </c>
      <c r="E5" s="22" t="str">
        <f>VLOOKUP(employee_work_schedule[[#This Row],[Employee ID]],employés!$A:$E,5,FALSE)</f>
        <v>Stevie Bacata</v>
      </c>
      <c r="F5" s="22" t="str">
        <f>VLOOKUP(employee_work_schedule[[#This Row],[Employee ID]],employés!$A:$X,13,FALSE)</f>
        <v>Sales</v>
      </c>
      <c r="G5" s="22">
        <f>employee_work_schedule[[#This Row],[Departure Time]]-employee_work_schedule[[#This Row],[Arrival Time]]</f>
        <v>0.27083333333333331</v>
      </c>
    </row>
    <row r="6" spans="1:7" x14ac:dyDescent="0.25">
      <c r="A6" t="s">
        <v>75</v>
      </c>
      <c r="B6" s="2">
        <v>45547</v>
      </c>
      <c r="C6" s="22">
        <v>0.51388888888888884</v>
      </c>
      <c r="D6" s="22">
        <v>0.80555555555555558</v>
      </c>
      <c r="E6" s="22" t="str">
        <f>VLOOKUP(employee_work_schedule[[#This Row],[Employee ID]],employés!$A:$E,5,FALSE)</f>
        <v>Connor Betts</v>
      </c>
      <c r="F6" s="22" t="str">
        <f>VLOOKUP(employee_work_schedule[[#This Row],[Employee ID]],employés!$A:$X,13,FALSE)</f>
        <v>Sales</v>
      </c>
      <c r="G6" s="22">
        <f>employee_work_schedule[[#This Row],[Departure Time]]-employee_work_schedule[[#This Row],[Arrival Time]]</f>
        <v>0.29166666666666674</v>
      </c>
    </row>
    <row r="7" spans="1:7" x14ac:dyDescent="0.25">
      <c r="A7" t="s">
        <v>75</v>
      </c>
      <c r="B7" s="2">
        <v>45551</v>
      </c>
      <c r="C7" s="22">
        <v>0.69791666666666663</v>
      </c>
      <c r="D7" s="22">
        <v>0.94791666666666663</v>
      </c>
      <c r="E7" s="22" t="str">
        <f>VLOOKUP(employee_work_schedule[[#This Row],[Employee ID]],employés!$A:$E,5,FALSE)</f>
        <v>Connor Betts</v>
      </c>
      <c r="F7" s="22" t="str">
        <f>VLOOKUP(employee_work_schedule[[#This Row],[Employee ID]],employés!$A:$X,13,FALSE)</f>
        <v>Sales</v>
      </c>
      <c r="G7" s="22">
        <f>employee_work_schedule[[#This Row],[Departure Time]]-employee_work_schedule[[#This Row],[Arrival Time]]</f>
        <v>0.25</v>
      </c>
    </row>
    <row r="8" spans="1:7" x14ac:dyDescent="0.25">
      <c r="A8" t="s">
        <v>75</v>
      </c>
      <c r="B8" s="2">
        <v>45559</v>
      </c>
      <c r="C8" s="22">
        <v>0.35416666666666669</v>
      </c>
      <c r="D8" s="22">
        <v>0.60416666666666663</v>
      </c>
      <c r="E8" s="22" t="str">
        <f>VLOOKUP(employee_work_schedule[[#This Row],[Employee ID]],employés!$A:$E,5,FALSE)</f>
        <v>Connor Betts</v>
      </c>
      <c r="F8" s="22" t="str">
        <f>VLOOKUP(employee_work_schedule[[#This Row],[Employee ID]],employés!$A:$X,13,FALSE)</f>
        <v>Sales</v>
      </c>
      <c r="G8" s="22">
        <f>employee_work_schedule[[#This Row],[Departure Time]]-employee_work_schedule[[#This Row],[Arrival Time]]</f>
        <v>0.24999999999999994</v>
      </c>
    </row>
    <row r="9" spans="1:7" x14ac:dyDescent="0.25">
      <c r="A9" t="s">
        <v>75</v>
      </c>
      <c r="B9" s="2">
        <v>45560</v>
      </c>
      <c r="C9" s="22">
        <v>0.52083333333333337</v>
      </c>
      <c r="D9" s="22">
        <v>0.89583333333333337</v>
      </c>
      <c r="E9" s="22" t="str">
        <f>VLOOKUP(employee_work_schedule[[#This Row],[Employee ID]],employés!$A:$E,5,FALSE)</f>
        <v>Connor Betts</v>
      </c>
      <c r="F9" s="22" t="str">
        <f>VLOOKUP(employee_work_schedule[[#This Row],[Employee ID]],employés!$A:$X,13,FALSE)</f>
        <v>Sales</v>
      </c>
      <c r="G9" s="22">
        <f>employee_work_schedule[[#This Row],[Departure Time]]-employee_work_schedule[[#This Row],[Arrival Time]]</f>
        <v>0.375</v>
      </c>
    </row>
    <row r="10" spans="1:7" x14ac:dyDescent="0.25">
      <c r="A10" t="s">
        <v>75</v>
      </c>
      <c r="B10" s="2">
        <v>45565</v>
      </c>
      <c r="C10" s="22">
        <v>0.49305555555555558</v>
      </c>
      <c r="D10" s="22">
        <v>0.78472222222222221</v>
      </c>
      <c r="E10" s="22" t="str">
        <f>VLOOKUP(employee_work_schedule[[#This Row],[Employee ID]],employés!$A:$E,5,FALSE)</f>
        <v>Connor Betts</v>
      </c>
      <c r="F10" s="22" t="str">
        <f>VLOOKUP(employee_work_schedule[[#This Row],[Employee ID]],employés!$A:$X,13,FALSE)</f>
        <v>Sales</v>
      </c>
      <c r="G10" s="22">
        <f>employee_work_schedule[[#This Row],[Departure Time]]-employee_work_schedule[[#This Row],[Arrival Time]]</f>
        <v>0.29166666666666663</v>
      </c>
    </row>
    <row r="11" spans="1:7" x14ac:dyDescent="0.25">
      <c r="A11" t="s">
        <v>76</v>
      </c>
      <c r="B11" s="2">
        <v>45538</v>
      </c>
      <c r="C11" s="22">
        <v>0.71875</v>
      </c>
      <c r="D11" s="22">
        <v>0.88541666666666663</v>
      </c>
      <c r="E11" s="22" t="str">
        <f>VLOOKUP(employee_work_schedule[[#This Row],[Employee ID]],employés!$A:$E,5,FALSE)</f>
        <v>Carlos Martinez</v>
      </c>
      <c r="F11" s="22" t="str">
        <f>VLOOKUP(employee_work_schedule[[#This Row],[Employee ID]],employés!$A:$X,13,FALSE)</f>
        <v>Human Resources</v>
      </c>
      <c r="G11" s="22">
        <f>employee_work_schedule[[#This Row],[Departure Time]]-employee_work_schedule[[#This Row],[Arrival Time]]</f>
        <v>0.16666666666666663</v>
      </c>
    </row>
    <row r="12" spans="1:7" x14ac:dyDescent="0.25">
      <c r="A12" t="s">
        <v>76</v>
      </c>
      <c r="B12" s="2">
        <v>45539</v>
      </c>
      <c r="C12" s="22">
        <v>0.75</v>
      </c>
      <c r="D12" s="22">
        <v>0.875</v>
      </c>
      <c r="E12" s="22" t="str">
        <f>VLOOKUP(employee_work_schedule[[#This Row],[Employee ID]],employés!$A:$E,5,FALSE)</f>
        <v>Carlos Martinez</v>
      </c>
      <c r="F12" s="22" t="str">
        <f>VLOOKUP(employee_work_schedule[[#This Row],[Employee ID]],employés!$A:$X,13,FALSE)</f>
        <v>Human Resources</v>
      </c>
      <c r="G12" s="22">
        <f>employee_work_schedule[[#This Row],[Departure Time]]-employee_work_schedule[[#This Row],[Arrival Time]]</f>
        <v>0.125</v>
      </c>
    </row>
    <row r="13" spans="1:7" x14ac:dyDescent="0.25">
      <c r="A13" t="s">
        <v>76</v>
      </c>
      <c r="B13" s="2">
        <v>45541</v>
      </c>
      <c r="C13" s="22">
        <v>0.75</v>
      </c>
      <c r="D13" s="22">
        <v>0.83333333333333337</v>
      </c>
      <c r="E13" s="22" t="str">
        <f>VLOOKUP(employee_work_schedule[[#This Row],[Employee ID]],employés!$A:$E,5,FALSE)</f>
        <v>Carlos Martinez</v>
      </c>
      <c r="F13" s="22" t="str">
        <f>VLOOKUP(employee_work_schedule[[#This Row],[Employee ID]],employés!$A:$X,13,FALSE)</f>
        <v>Human Resources</v>
      </c>
      <c r="G13" s="22">
        <f>employee_work_schedule[[#This Row],[Departure Time]]-employee_work_schedule[[#This Row],[Arrival Time]]</f>
        <v>8.333333333333337E-2</v>
      </c>
    </row>
    <row r="14" spans="1:7" x14ac:dyDescent="0.25">
      <c r="A14" t="s">
        <v>76</v>
      </c>
      <c r="B14" s="2">
        <v>45544</v>
      </c>
      <c r="C14" s="22">
        <v>0.73958333333333337</v>
      </c>
      <c r="D14" s="22">
        <v>0.90625</v>
      </c>
      <c r="E14" s="22" t="str">
        <f>VLOOKUP(employee_work_schedule[[#This Row],[Employee ID]],employés!$A:$E,5,FALSE)</f>
        <v>Carlos Martinez</v>
      </c>
      <c r="F14" s="22" t="str">
        <f>VLOOKUP(employee_work_schedule[[#This Row],[Employee ID]],employés!$A:$X,13,FALSE)</f>
        <v>Human Resources</v>
      </c>
      <c r="G14" s="22">
        <f>employee_work_schedule[[#This Row],[Departure Time]]-employee_work_schedule[[#This Row],[Arrival Time]]</f>
        <v>0.16666666666666663</v>
      </c>
    </row>
    <row r="15" spans="1:7" x14ac:dyDescent="0.25">
      <c r="A15" t="s">
        <v>76</v>
      </c>
      <c r="B15" s="2">
        <v>45545</v>
      </c>
      <c r="C15" s="22">
        <v>0.625</v>
      </c>
      <c r="D15" s="22">
        <v>0.91666666666666663</v>
      </c>
      <c r="E15" s="22" t="str">
        <f>VLOOKUP(employee_work_schedule[[#This Row],[Employee ID]],employés!$A:$E,5,FALSE)</f>
        <v>Carlos Martinez</v>
      </c>
      <c r="F15" s="22" t="str">
        <f>VLOOKUP(employee_work_schedule[[#This Row],[Employee ID]],employés!$A:$X,13,FALSE)</f>
        <v>Human Resources</v>
      </c>
      <c r="G15" s="22">
        <f>employee_work_schedule[[#This Row],[Departure Time]]-employee_work_schedule[[#This Row],[Arrival Time]]</f>
        <v>0.29166666666666663</v>
      </c>
    </row>
    <row r="16" spans="1:7" x14ac:dyDescent="0.25">
      <c r="A16" t="s">
        <v>76</v>
      </c>
      <c r="B16" s="2">
        <v>45546</v>
      </c>
      <c r="C16" s="22">
        <v>0.61805555555555558</v>
      </c>
      <c r="D16" s="22">
        <v>0.78472222222222221</v>
      </c>
      <c r="E16" s="22" t="str">
        <f>VLOOKUP(employee_work_schedule[[#This Row],[Employee ID]],employés!$A:$E,5,FALSE)</f>
        <v>Carlos Martinez</v>
      </c>
      <c r="F16" s="22" t="str">
        <f>VLOOKUP(employee_work_schedule[[#This Row],[Employee ID]],employés!$A:$X,13,FALSE)</f>
        <v>Human Resources</v>
      </c>
      <c r="G16" s="22">
        <f>employee_work_schedule[[#This Row],[Departure Time]]-employee_work_schedule[[#This Row],[Arrival Time]]</f>
        <v>0.16666666666666663</v>
      </c>
    </row>
    <row r="17" spans="1:7" x14ac:dyDescent="0.25">
      <c r="A17" t="s">
        <v>76</v>
      </c>
      <c r="B17" s="2">
        <v>45547</v>
      </c>
      <c r="C17" s="22">
        <v>0.60416666666666663</v>
      </c>
      <c r="D17" s="22">
        <v>0.89583333333333337</v>
      </c>
      <c r="E17" s="22" t="str">
        <f>VLOOKUP(employee_work_schedule[[#This Row],[Employee ID]],employés!$A:$E,5,FALSE)</f>
        <v>Carlos Martinez</v>
      </c>
      <c r="F17" s="22" t="str">
        <f>VLOOKUP(employee_work_schedule[[#This Row],[Employee ID]],employés!$A:$X,13,FALSE)</f>
        <v>Human Resources</v>
      </c>
      <c r="G17" s="22">
        <f>employee_work_schedule[[#This Row],[Departure Time]]-employee_work_schedule[[#This Row],[Arrival Time]]</f>
        <v>0.29166666666666674</v>
      </c>
    </row>
    <row r="18" spans="1:7" x14ac:dyDescent="0.25">
      <c r="A18" t="s">
        <v>76</v>
      </c>
      <c r="B18" s="2">
        <v>45548</v>
      </c>
      <c r="C18" s="22">
        <v>0.61458333333333337</v>
      </c>
      <c r="D18" s="22">
        <v>0.86458333333333337</v>
      </c>
      <c r="E18" s="22" t="str">
        <f>VLOOKUP(employee_work_schedule[[#This Row],[Employee ID]],employés!$A:$E,5,FALSE)</f>
        <v>Carlos Martinez</v>
      </c>
      <c r="F18" s="22" t="str">
        <f>VLOOKUP(employee_work_schedule[[#This Row],[Employee ID]],employés!$A:$X,13,FALSE)</f>
        <v>Human Resources</v>
      </c>
      <c r="G18" s="22">
        <f>employee_work_schedule[[#This Row],[Departure Time]]-employee_work_schedule[[#This Row],[Arrival Time]]</f>
        <v>0.25</v>
      </c>
    </row>
    <row r="19" spans="1:7" x14ac:dyDescent="0.25">
      <c r="A19" t="s">
        <v>76</v>
      </c>
      <c r="B19" s="2">
        <v>45551</v>
      </c>
      <c r="C19" s="22">
        <v>0.30208333333333331</v>
      </c>
      <c r="D19" s="22">
        <v>0.71875</v>
      </c>
      <c r="E19" s="22" t="str">
        <f>VLOOKUP(employee_work_schedule[[#This Row],[Employee ID]],employés!$A:$E,5,FALSE)</f>
        <v>Carlos Martinez</v>
      </c>
      <c r="F19" s="22" t="str">
        <f>VLOOKUP(employee_work_schedule[[#This Row],[Employee ID]],employés!$A:$X,13,FALSE)</f>
        <v>Human Resources</v>
      </c>
      <c r="G19" s="22">
        <f>employee_work_schedule[[#This Row],[Departure Time]]-employee_work_schedule[[#This Row],[Arrival Time]]</f>
        <v>0.41666666666666669</v>
      </c>
    </row>
    <row r="20" spans="1:7" x14ac:dyDescent="0.25">
      <c r="A20" t="s">
        <v>76</v>
      </c>
      <c r="B20" s="2">
        <v>45552</v>
      </c>
      <c r="C20" s="22">
        <v>0.71875</v>
      </c>
      <c r="D20" s="22">
        <v>0.88541666666666663</v>
      </c>
      <c r="E20" s="22" t="str">
        <f>VLOOKUP(employee_work_schedule[[#This Row],[Employee ID]],employés!$A:$E,5,FALSE)</f>
        <v>Carlos Martinez</v>
      </c>
      <c r="F20" s="22" t="str">
        <f>VLOOKUP(employee_work_schedule[[#This Row],[Employee ID]],employés!$A:$X,13,FALSE)</f>
        <v>Human Resources</v>
      </c>
      <c r="G20" s="22">
        <f>employee_work_schedule[[#This Row],[Departure Time]]-employee_work_schedule[[#This Row],[Arrival Time]]</f>
        <v>0.16666666666666663</v>
      </c>
    </row>
    <row r="21" spans="1:7" x14ac:dyDescent="0.25">
      <c r="A21" t="s">
        <v>76</v>
      </c>
      <c r="B21" s="2">
        <v>45554</v>
      </c>
      <c r="C21" s="22">
        <v>0.78125</v>
      </c>
      <c r="D21" s="22">
        <v>0.86458333333333337</v>
      </c>
      <c r="E21" s="22" t="str">
        <f>VLOOKUP(employee_work_schedule[[#This Row],[Employee ID]],employés!$A:$E,5,FALSE)</f>
        <v>Carlos Martinez</v>
      </c>
      <c r="F21" s="22" t="str">
        <f>VLOOKUP(employee_work_schedule[[#This Row],[Employee ID]],employés!$A:$X,13,FALSE)</f>
        <v>Human Resources</v>
      </c>
      <c r="G21" s="22">
        <f>employee_work_schedule[[#This Row],[Departure Time]]-employee_work_schedule[[#This Row],[Arrival Time]]</f>
        <v>8.333333333333337E-2</v>
      </c>
    </row>
    <row r="22" spans="1:7" x14ac:dyDescent="0.25">
      <c r="A22" t="s">
        <v>76</v>
      </c>
      <c r="B22" s="2">
        <v>45555</v>
      </c>
      <c r="C22" s="22">
        <v>0.47222222222222221</v>
      </c>
      <c r="D22" s="22">
        <v>0.76388888888888884</v>
      </c>
      <c r="E22" s="22" t="str">
        <f>VLOOKUP(employee_work_schedule[[#This Row],[Employee ID]],employés!$A:$E,5,FALSE)</f>
        <v>Carlos Martinez</v>
      </c>
      <c r="F22" s="22" t="str">
        <f>VLOOKUP(employee_work_schedule[[#This Row],[Employee ID]],employés!$A:$X,13,FALSE)</f>
        <v>Human Resources</v>
      </c>
      <c r="G22" s="22">
        <f>employee_work_schedule[[#This Row],[Departure Time]]-employee_work_schedule[[#This Row],[Arrival Time]]</f>
        <v>0.29166666666666663</v>
      </c>
    </row>
    <row r="23" spans="1:7" x14ac:dyDescent="0.25">
      <c r="A23" t="s">
        <v>76</v>
      </c>
      <c r="B23" s="2">
        <v>45559</v>
      </c>
      <c r="C23" s="22">
        <v>0.71875</v>
      </c>
      <c r="D23" s="22">
        <v>0.96875</v>
      </c>
      <c r="E23" s="22" t="str">
        <f>VLOOKUP(employee_work_schedule[[#This Row],[Employee ID]],employés!$A:$E,5,FALSE)</f>
        <v>Carlos Martinez</v>
      </c>
      <c r="F23" s="22" t="str">
        <f>VLOOKUP(employee_work_schedule[[#This Row],[Employee ID]],employés!$A:$X,13,FALSE)</f>
        <v>Human Resources</v>
      </c>
      <c r="G23" s="22">
        <f>employee_work_schedule[[#This Row],[Departure Time]]-employee_work_schedule[[#This Row],[Arrival Time]]</f>
        <v>0.25</v>
      </c>
    </row>
    <row r="24" spans="1:7" x14ac:dyDescent="0.25">
      <c r="A24" t="s">
        <v>77</v>
      </c>
      <c r="B24" s="2">
        <v>45545</v>
      </c>
      <c r="C24" s="22">
        <v>0.3125</v>
      </c>
      <c r="D24" s="22">
        <v>0.64583333333333337</v>
      </c>
      <c r="E24" s="22" t="str">
        <f>VLOOKUP(employee_work_schedule[[#This Row],[Employee ID]],employés!$A:$E,5,FALSE)</f>
        <v>Yvette Biti</v>
      </c>
      <c r="F24" s="22" t="str">
        <f>VLOOKUP(employee_work_schedule[[#This Row],[Employee ID]],employés!$A:$X,13,FALSE)</f>
        <v>Sales</v>
      </c>
      <c r="G24" s="22">
        <f>employee_work_schedule[[#This Row],[Departure Time]]-employee_work_schedule[[#This Row],[Arrival Time]]</f>
        <v>0.33333333333333337</v>
      </c>
    </row>
    <row r="25" spans="1:7" x14ac:dyDescent="0.25">
      <c r="A25" t="s">
        <v>77</v>
      </c>
      <c r="B25" s="2">
        <v>45565</v>
      </c>
      <c r="C25" s="22">
        <v>0.61458333333333337</v>
      </c>
      <c r="D25" s="22">
        <v>0.86458333333333337</v>
      </c>
      <c r="E25" s="22" t="str">
        <f>VLOOKUP(employee_work_schedule[[#This Row],[Employee ID]],employés!$A:$E,5,FALSE)</f>
        <v>Yvette Biti</v>
      </c>
      <c r="F25" s="22" t="str">
        <f>VLOOKUP(employee_work_schedule[[#This Row],[Employee ID]],employés!$A:$X,13,FALSE)</f>
        <v>Sales</v>
      </c>
      <c r="G25" s="22">
        <f>employee_work_schedule[[#This Row],[Departure Time]]-employee_work_schedule[[#This Row],[Arrival Time]]</f>
        <v>0.25</v>
      </c>
    </row>
    <row r="26" spans="1:7" x14ac:dyDescent="0.25">
      <c r="A26" t="s">
        <v>78</v>
      </c>
      <c r="B26" s="2">
        <v>45537</v>
      </c>
      <c r="C26" s="22">
        <v>0.68055555555555558</v>
      </c>
      <c r="D26" s="22">
        <v>0.84722222222222221</v>
      </c>
      <c r="E26" s="22" t="str">
        <f>VLOOKUP(employee_work_schedule[[#This Row],[Employee ID]],employés!$A:$E,5,FALSE)</f>
        <v>Jim Boller</v>
      </c>
      <c r="F26" s="22" t="str">
        <f>VLOOKUP(employee_work_schedule[[#This Row],[Employee ID]],employés!$A:$X,13,FALSE)</f>
        <v>Accounting</v>
      </c>
      <c r="G26" s="22">
        <f>employee_work_schedule[[#This Row],[Departure Time]]-employee_work_schedule[[#This Row],[Arrival Time]]</f>
        <v>0.16666666666666663</v>
      </c>
    </row>
    <row r="27" spans="1:7" x14ac:dyDescent="0.25">
      <c r="A27" t="s">
        <v>78</v>
      </c>
      <c r="B27" s="2">
        <v>45539</v>
      </c>
      <c r="C27" s="22">
        <v>0.625</v>
      </c>
      <c r="D27" s="22">
        <v>0.83333333333333337</v>
      </c>
      <c r="E27" s="22" t="str">
        <f>VLOOKUP(employee_work_schedule[[#This Row],[Employee ID]],employés!$A:$E,5,FALSE)</f>
        <v>Jim Boller</v>
      </c>
      <c r="F27" s="22" t="str">
        <f>VLOOKUP(employee_work_schedule[[#This Row],[Employee ID]],employés!$A:$X,13,FALSE)</f>
        <v>Accounting</v>
      </c>
      <c r="G27" s="22">
        <f>employee_work_schedule[[#This Row],[Departure Time]]-employee_work_schedule[[#This Row],[Arrival Time]]</f>
        <v>0.20833333333333337</v>
      </c>
    </row>
    <row r="28" spans="1:7" x14ac:dyDescent="0.25">
      <c r="A28" t="s">
        <v>78</v>
      </c>
      <c r="B28" s="2">
        <v>45540</v>
      </c>
      <c r="C28" s="22">
        <v>0.42708333333333331</v>
      </c>
      <c r="D28" s="22">
        <v>0.80208333333333337</v>
      </c>
      <c r="E28" s="22" t="str">
        <f>VLOOKUP(employee_work_schedule[[#This Row],[Employee ID]],employés!$A:$E,5,FALSE)</f>
        <v>Jim Boller</v>
      </c>
      <c r="F28" s="22" t="str">
        <f>VLOOKUP(employee_work_schedule[[#This Row],[Employee ID]],employés!$A:$X,13,FALSE)</f>
        <v>Accounting</v>
      </c>
      <c r="G28" s="22">
        <f>employee_work_schedule[[#This Row],[Departure Time]]-employee_work_schedule[[#This Row],[Arrival Time]]</f>
        <v>0.37500000000000006</v>
      </c>
    </row>
    <row r="29" spans="1:7" x14ac:dyDescent="0.25">
      <c r="A29" t="s">
        <v>78</v>
      </c>
      <c r="B29" s="2">
        <v>45544</v>
      </c>
      <c r="C29" s="22">
        <v>0.44791666666666669</v>
      </c>
      <c r="D29" s="22">
        <v>0.76388888888888884</v>
      </c>
      <c r="E29" s="22" t="str">
        <f>VLOOKUP(employee_work_schedule[[#This Row],[Employee ID]],employés!$A:$E,5,FALSE)</f>
        <v>Jim Boller</v>
      </c>
      <c r="F29" s="22" t="str">
        <f>VLOOKUP(employee_work_schedule[[#This Row],[Employee ID]],employés!$A:$X,13,FALSE)</f>
        <v>Accounting</v>
      </c>
      <c r="G29" s="22">
        <f>employee_work_schedule[[#This Row],[Departure Time]]-employee_work_schedule[[#This Row],[Arrival Time]]</f>
        <v>0.31597222222222215</v>
      </c>
    </row>
    <row r="30" spans="1:7" x14ac:dyDescent="0.25">
      <c r="A30" t="s">
        <v>78</v>
      </c>
      <c r="B30" s="2">
        <v>45546</v>
      </c>
      <c r="C30" s="22">
        <v>0.52083333333333337</v>
      </c>
      <c r="D30" s="22">
        <v>0.85416666666666663</v>
      </c>
      <c r="E30" s="22" t="str">
        <f>VLOOKUP(employee_work_schedule[[#This Row],[Employee ID]],employés!$A:$E,5,FALSE)</f>
        <v>Jim Boller</v>
      </c>
      <c r="F30" s="22" t="str">
        <f>VLOOKUP(employee_work_schedule[[#This Row],[Employee ID]],employés!$A:$X,13,FALSE)</f>
        <v>Accounting</v>
      </c>
      <c r="G30" s="22">
        <f>employee_work_schedule[[#This Row],[Departure Time]]-employee_work_schedule[[#This Row],[Arrival Time]]</f>
        <v>0.33333333333333326</v>
      </c>
    </row>
    <row r="31" spans="1:7" x14ac:dyDescent="0.25">
      <c r="A31" t="s">
        <v>78</v>
      </c>
      <c r="B31" s="2">
        <v>45547</v>
      </c>
      <c r="C31" s="22">
        <v>0.625</v>
      </c>
      <c r="D31" s="22">
        <v>0.875</v>
      </c>
      <c r="E31" s="22" t="str">
        <f>VLOOKUP(employee_work_schedule[[#This Row],[Employee ID]],employés!$A:$E,5,FALSE)</f>
        <v>Jim Boller</v>
      </c>
      <c r="F31" s="22" t="str">
        <f>VLOOKUP(employee_work_schedule[[#This Row],[Employee ID]],employés!$A:$X,13,FALSE)</f>
        <v>Accounting</v>
      </c>
      <c r="G31" s="22">
        <f>employee_work_schedule[[#This Row],[Departure Time]]-employee_work_schedule[[#This Row],[Arrival Time]]</f>
        <v>0.25</v>
      </c>
    </row>
    <row r="32" spans="1:7" x14ac:dyDescent="0.25">
      <c r="A32" t="s">
        <v>78</v>
      </c>
      <c r="B32" s="2">
        <v>45548</v>
      </c>
      <c r="C32" s="22">
        <v>0.61458333333333337</v>
      </c>
      <c r="D32" s="22">
        <v>0.86458333333333337</v>
      </c>
      <c r="E32" s="22" t="str">
        <f>VLOOKUP(employee_work_schedule[[#This Row],[Employee ID]],employés!$A:$E,5,FALSE)</f>
        <v>Jim Boller</v>
      </c>
      <c r="F32" s="22" t="str">
        <f>VLOOKUP(employee_work_schedule[[#This Row],[Employee ID]],employés!$A:$X,13,FALSE)</f>
        <v>Accounting</v>
      </c>
      <c r="G32" s="22">
        <f>employee_work_schedule[[#This Row],[Departure Time]]-employee_work_schedule[[#This Row],[Arrival Time]]</f>
        <v>0.25</v>
      </c>
    </row>
    <row r="33" spans="1:7" x14ac:dyDescent="0.25">
      <c r="A33" t="s">
        <v>78</v>
      </c>
      <c r="B33" s="2">
        <v>45565</v>
      </c>
      <c r="C33" s="22">
        <v>0.35416666666666669</v>
      </c>
      <c r="D33" s="22">
        <v>0.92361111111111116</v>
      </c>
      <c r="E33" s="22" t="str">
        <f>VLOOKUP(employee_work_schedule[[#This Row],[Employee ID]],employés!$A:$E,5,FALSE)</f>
        <v>Jim Boller</v>
      </c>
      <c r="F33" s="22" t="str">
        <f>VLOOKUP(employee_work_schedule[[#This Row],[Employee ID]],employés!$A:$X,13,FALSE)</f>
        <v>Accounting</v>
      </c>
      <c r="G33" s="22">
        <f>employee_work_schedule[[#This Row],[Departure Time]]-employee_work_schedule[[#This Row],[Arrival Time]]</f>
        <v>0.56944444444444442</v>
      </c>
    </row>
    <row r="34" spans="1:7" x14ac:dyDescent="0.25">
      <c r="A34" t="s">
        <v>79</v>
      </c>
      <c r="B34" s="2">
        <v>45553</v>
      </c>
      <c r="C34" s="22">
        <v>0.5625</v>
      </c>
      <c r="D34" s="22">
        <v>0.85416666666666663</v>
      </c>
      <c r="E34" s="22" t="str">
        <f>VLOOKUP(employee_work_schedule[[#This Row],[Employee ID]],employés!$A:$E,5,FALSE)</f>
        <v>Charlie Bui</v>
      </c>
      <c r="F34" s="22" t="str">
        <f>VLOOKUP(employee_work_schedule[[#This Row],[Employee ID]],employés!$A:$X,13,FALSE)</f>
        <v>Sales</v>
      </c>
      <c r="G34" s="22">
        <f>employee_work_schedule[[#This Row],[Departure Time]]-employee_work_schedule[[#This Row],[Arrival Time]]</f>
        <v>0.29166666666666663</v>
      </c>
    </row>
    <row r="35" spans="1:7" x14ac:dyDescent="0.25">
      <c r="A35" t="s">
        <v>79</v>
      </c>
      <c r="B35" s="2">
        <v>45554</v>
      </c>
      <c r="C35" s="22">
        <v>0.5</v>
      </c>
      <c r="D35" s="22">
        <v>0.75</v>
      </c>
      <c r="E35" s="22" t="str">
        <f>VLOOKUP(employee_work_schedule[[#This Row],[Employee ID]],employés!$A:$E,5,FALSE)</f>
        <v>Charlie Bui</v>
      </c>
      <c r="F35" s="22" t="str">
        <f>VLOOKUP(employee_work_schedule[[#This Row],[Employee ID]],employés!$A:$X,13,FALSE)</f>
        <v>Sales</v>
      </c>
      <c r="G35" s="22">
        <f>employee_work_schedule[[#This Row],[Departure Time]]-employee_work_schedule[[#This Row],[Arrival Time]]</f>
        <v>0.25</v>
      </c>
    </row>
    <row r="36" spans="1:7" x14ac:dyDescent="0.25">
      <c r="A36" t="s">
        <v>79</v>
      </c>
      <c r="B36" s="2">
        <v>45557</v>
      </c>
      <c r="C36" s="22">
        <v>0.49305555555555558</v>
      </c>
      <c r="D36" s="22">
        <v>0.82638888888888884</v>
      </c>
      <c r="E36" s="22" t="str">
        <f>VLOOKUP(employee_work_schedule[[#This Row],[Employee ID]],employés!$A:$E,5,FALSE)</f>
        <v>Charlie Bui</v>
      </c>
      <c r="F36" s="22" t="str">
        <f>VLOOKUP(employee_work_schedule[[#This Row],[Employee ID]],employés!$A:$X,13,FALSE)</f>
        <v>Sales</v>
      </c>
      <c r="G36" s="22">
        <f>employee_work_schedule[[#This Row],[Departure Time]]-employee_work_schedule[[#This Row],[Arrival Time]]</f>
        <v>0.33333333333333326</v>
      </c>
    </row>
    <row r="37" spans="1:7" x14ac:dyDescent="0.25">
      <c r="A37" t="s">
        <v>79</v>
      </c>
      <c r="B37" s="2">
        <v>45560</v>
      </c>
      <c r="C37" s="22">
        <v>0.58333333333333337</v>
      </c>
      <c r="D37" s="22">
        <v>0.875</v>
      </c>
      <c r="E37" s="22" t="str">
        <f>VLOOKUP(employee_work_schedule[[#This Row],[Employee ID]],employés!$A:$E,5,FALSE)</f>
        <v>Charlie Bui</v>
      </c>
      <c r="F37" s="22" t="str">
        <f>VLOOKUP(employee_work_schedule[[#This Row],[Employee ID]],employés!$A:$X,13,FALSE)</f>
        <v>Sales</v>
      </c>
      <c r="G37" s="22">
        <f>employee_work_schedule[[#This Row],[Departure Time]]-employee_work_schedule[[#This Row],[Arrival Time]]</f>
        <v>0.29166666666666663</v>
      </c>
    </row>
    <row r="38" spans="1:7" x14ac:dyDescent="0.25">
      <c r="A38" t="s">
        <v>79</v>
      </c>
      <c r="B38" s="2">
        <v>45561</v>
      </c>
      <c r="C38" s="22">
        <v>0.76041666666666663</v>
      </c>
      <c r="D38" s="22">
        <v>0.92708333333333337</v>
      </c>
      <c r="E38" s="22" t="str">
        <f>VLOOKUP(employee_work_schedule[[#This Row],[Employee ID]],employés!$A:$E,5,FALSE)</f>
        <v>Charlie Bui</v>
      </c>
      <c r="F38" s="22" t="str">
        <f>VLOOKUP(employee_work_schedule[[#This Row],[Employee ID]],employés!$A:$X,13,FALSE)</f>
        <v>Sales</v>
      </c>
      <c r="G38" s="22">
        <f>employee_work_schedule[[#This Row],[Departure Time]]-employee_work_schedule[[#This Row],[Arrival Time]]</f>
        <v>0.16666666666666674</v>
      </c>
    </row>
    <row r="39" spans="1:7" x14ac:dyDescent="0.25">
      <c r="A39" t="s">
        <v>79</v>
      </c>
      <c r="B39" s="2">
        <v>45565</v>
      </c>
      <c r="C39" s="22">
        <v>0.50694444444444442</v>
      </c>
      <c r="D39" s="22">
        <v>0.75694444444444442</v>
      </c>
      <c r="E39" s="22" t="str">
        <f>VLOOKUP(employee_work_schedule[[#This Row],[Employee ID]],employés!$A:$E,5,FALSE)</f>
        <v>Charlie Bui</v>
      </c>
      <c r="F39" s="22" t="str">
        <f>VLOOKUP(employee_work_schedule[[#This Row],[Employee ID]],employés!$A:$X,13,FALSE)</f>
        <v>Sales</v>
      </c>
      <c r="G39" s="22">
        <f>employee_work_schedule[[#This Row],[Departure Time]]-employee_work_schedule[[#This Row],[Arrival Time]]</f>
        <v>0.25</v>
      </c>
    </row>
    <row r="40" spans="1:7" x14ac:dyDescent="0.25">
      <c r="A40" t="s">
        <v>80</v>
      </c>
      <c r="B40" s="2">
        <v>45537</v>
      </c>
      <c r="C40" s="22">
        <v>0.41666666666666669</v>
      </c>
      <c r="D40" s="22">
        <v>0.75</v>
      </c>
      <c r="E40" s="22" t="str">
        <f>VLOOKUP(employee_work_schedule[[#This Row],[Employee ID]],employés!$A:$E,5,FALSE)</f>
        <v>Barbara Carlton</v>
      </c>
      <c r="F40" s="22" t="str">
        <f>VLOOKUP(employee_work_schedule[[#This Row],[Employee ID]],employés!$A:$X,13,FALSE)</f>
        <v>Sales</v>
      </c>
      <c r="G40" s="22">
        <f>employee_work_schedule[[#This Row],[Departure Time]]-employee_work_schedule[[#This Row],[Arrival Time]]</f>
        <v>0.33333333333333331</v>
      </c>
    </row>
    <row r="41" spans="1:7" x14ac:dyDescent="0.25">
      <c r="A41" t="s">
        <v>81</v>
      </c>
      <c r="B41" s="2">
        <v>45565</v>
      </c>
      <c r="C41" s="22">
        <v>0.72222222222222221</v>
      </c>
      <c r="D41" s="22">
        <v>0.84722222222222221</v>
      </c>
      <c r="E41" s="22" t="str">
        <f>VLOOKUP(employee_work_schedule[[#This Row],[Employee ID]],employés!$A:$E,5,FALSE)</f>
        <v>Joe Carol</v>
      </c>
      <c r="F41" s="22" t="str">
        <f>VLOOKUP(employee_work_schedule[[#This Row],[Employee ID]],employés!$A:$X,13,FALSE)</f>
        <v>Executive</v>
      </c>
      <c r="G41" s="22">
        <f>employee_work_schedule[[#This Row],[Departure Time]]-employee_work_schedule[[#This Row],[Arrival Time]]</f>
        <v>0.125</v>
      </c>
    </row>
    <row r="42" spans="1:7" x14ac:dyDescent="0.25">
      <c r="A42" t="s">
        <v>82</v>
      </c>
      <c r="B42" s="2">
        <v>45538</v>
      </c>
      <c r="C42" s="22">
        <v>0.67361111111111116</v>
      </c>
      <c r="D42" s="22">
        <v>0.92361111111111116</v>
      </c>
      <c r="E42" s="22" t="str">
        <f>VLOOKUP(employee_work_schedule[[#This Row],[Employee ID]],employés!$A:$E,5,FALSE)</f>
        <v>Jim Chaffee</v>
      </c>
      <c r="F42" s="22" t="str">
        <f>VLOOKUP(employee_work_schedule[[#This Row],[Employee ID]],employés!$A:$X,13,FALSE)</f>
        <v>Facilities</v>
      </c>
      <c r="G42" s="22">
        <f>employee_work_schedule[[#This Row],[Departure Time]]-employee_work_schedule[[#This Row],[Arrival Time]]</f>
        <v>0.25</v>
      </c>
    </row>
    <row r="43" spans="1:7" x14ac:dyDescent="0.25">
      <c r="A43" t="s">
        <v>82</v>
      </c>
      <c r="B43" s="2">
        <v>45541</v>
      </c>
      <c r="C43" s="22">
        <v>0.76388888888888884</v>
      </c>
      <c r="D43" s="22">
        <v>0.84722222222222221</v>
      </c>
      <c r="E43" s="22" t="str">
        <f>VLOOKUP(employee_work_schedule[[#This Row],[Employee ID]],employés!$A:$E,5,FALSE)</f>
        <v>Jim Chaffee</v>
      </c>
      <c r="F43" s="22" t="str">
        <f>VLOOKUP(employee_work_schedule[[#This Row],[Employee ID]],employés!$A:$X,13,FALSE)</f>
        <v>Facilities</v>
      </c>
      <c r="G43" s="22">
        <f>employee_work_schedule[[#This Row],[Departure Time]]-employee_work_schedule[[#This Row],[Arrival Time]]</f>
        <v>8.333333333333337E-2</v>
      </c>
    </row>
    <row r="44" spans="1:7" x14ac:dyDescent="0.25">
      <c r="A44" t="s">
        <v>82</v>
      </c>
      <c r="B44" s="2">
        <v>45547</v>
      </c>
      <c r="C44" s="22">
        <v>0.3263888888888889</v>
      </c>
      <c r="D44" s="22">
        <v>0.57638888888888884</v>
      </c>
      <c r="E44" s="22" t="str">
        <f>VLOOKUP(employee_work_schedule[[#This Row],[Employee ID]],employés!$A:$E,5,FALSE)</f>
        <v>Jim Chaffee</v>
      </c>
      <c r="F44" s="22" t="str">
        <f>VLOOKUP(employee_work_schedule[[#This Row],[Employee ID]],employés!$A:$X,13,FALSE)</f>
        <v>Facilities</v>
      </c>
      <c r="G44" s="22">
        <f>employee_work_schedule[[#This Row],[Departure Time]]-employee_work_schedule[[#This Row],[Arrival Time]]</f>
        <v>0.24999999999999994</v>
      </c>
    </row>
    <row r="45" spans="1:7" x14ac:dyDescent="0.25">
      <c r="A45" t="s">
        <v>82</v>
      </c>
      <c r="B45" s="2">
        <v>45551</v>
      </c>
      <c r="C45" s="22">
        <v>0.54861111111111116</v>
      </c>
      <c r="D45" s="22">
        <v>0.79861111111111116</v>
      </c>
      <c r="E45" s="22" t="str">
        <f>VLOOKUP(employee_work_schedule[[#This Row],[Employee ID]],employés!$A:$E,5,FALSE)</f>
        <v>Jim Chaffee</v>
      </c>
      <c r="F45" s="22" t="str">
        <f>VLOOKUP(employee_work_schedule[[#This Row],[Employee ID]],employés!$A:$X,13,FALSE)</f>
        <v>Facilities</v>
      </c>
      <c r="G45" s="22">
        <f>employee_work_schedule[[#This Row],[Departure Time]]-employee_work_schedule[[#This Row],[Arrival Time]]</f>
        <v>0.25</v>
      </c>
    </row>
    <row r="46" spans="1:7" x14ac:dyDescent="0.25">
      <c r="A46" t="s">
        <v>82</v>
      </c>
      <c r="B46" s="2">
        <v>45553</v>
      </c>
      <c r="C46" s="22">
        <v>0.32291666666666669</v>
      </c>
      <c r="D46" s="22">
        <v>0.73958333333333337</v>
      </c>
      <c r="E46" s="22" t="str">
        <f>VLOOKUP(employee_work_schedule[[#This Row],[Employee ID]],employés!$A:$E,5,FALSE)</f>
        <v>Jim Chaffee</v>
      </c>
      <c r="F46" s="22" t="str">
        <f>VLOOKUP(employee_work_schedule[[#This Row],[Employee ID]],employés!$A:$X,13,FALSE)</f>
        <v>Facilities</v>
      </c>
      <c r="G46" s="22">
        <f>employee_work_schedule[[#This Row],[Departure Time]]-employee_work_schedule[[#This Row],[Arrival Time]]</f>
        <v>0.41666666666666669</v>
      </c>
    </row>
    <row r="47" spans="1:7" x14ac:dyDescent="0.25">
      <c r="A47" t="s">
        <v>82</v>
      </c>
      <c r="B47" s="2">
        <v>45558</v>
      </c>
      <c r="C47" s="22">
        <v>0.69791666666666663</v>
      </c>
      <c r="D47" s="22">
        <v>0.86458333333333337</v>
      </c>
      <c r="E47" s="22" t="str">
        <f>VLOOKUP(employee_work_schedule[[#This Row],[Employee ID]],employés!$A:$E,5,FALSE)</f>
        <v>Jim Chaffee</v>
      </c>
      <c r="F47" s="22" t="str">
        <f>VLOOKUP(employee_work_schedule[[#This Row],[Employee ID]],employés!$A:$X,13,FALSE)</f>
        <v>Facilities</v>
      </c>
      <c r="G47" s="22">
        <f>employee_work_schedule[[#This Row],[Departure Time]]-employee_work_schedule[[#This Row],[Arrival Time]]</f>
        <v>0.16666666666666674</v>
      </c>
    </row>
    <row r="48" spans="1:7" x14ac:dyDescent="0.25">
      <c r="A48" t="s">
        <v>82</v>
      </c>
      <c r="B48" s="2">
        <v>45559</v>
      </c>
      <c r="C48" s="22">
        <v>0.72222222222222221</v>
      </c>
      <c r="D48" s="22">
        <v>0.84722222222222221</v>
      </c>
      <c r="E48" s="22" t="str">
        <f>VLOOKUP(employee_work_schedule[[#This Row],[Employee ID]],employés!$A:$E,5,FALSE)</f>
        <v>Jim Chaffee</v>
      </c>
      <c r="F48" s="22" t="str">
        <f>VLOOKUP(employee_work_schedule[[#This Row],[Employee ID]],employés!$A:$X,13,FALSE)</f>
        <v>Facilities</v>
      </c>
      <c r="G48" s="22">
        <f>employee_work_schedule[[#This Row],[Departure Time]]-employee_work_schedule[[#This Row],[Arrival Time]]</f>
        <v>0.125</v>
      </c>
    </row>
    <row r="49" spans="1:7" x14ac:dyDescent="0.25">
      <c r="A49" t="s">
        <v>82</v>
      </c>
      <c r="B49" s="2">
        <v>45562</v>
      </c>
      <c r="C49" s="22">
        <v>0.41666666666666669</v>
      </c>
      <c r="D49" s="22">
        <v>0.79166666666666663</v>
      </c>
      <c r="E49" s="22" t="str">
        <f>VLOOKUP(employee_work_schedule[[#This Row],[Employee ID]],employés!$A:$E,5,FALSE)</f>
        <v>Jim Chaffee</v>
      </c>
      <c r="F49" s="22" t="str">
        <f>VLOOKUP(employee_work_schedule[[#This Row],[Employee ID]],employés!$A:$X,13,FALSE)</f>
        <v>Facilities</v>
      </c>
      <c r="G49" s="22">
        <f>employee_work_schedule[[#This Row],[Departure Time]]-employee_work_schedule[[#This Row],[Arrival Time]]</f>
        <v>0.37499999999999994</v>
      </c>
    </row>
    <row r="50" spans="1:7" x14ac:dyDescent="0.25">
      <c r="A50" t="s">
        <v>83</v>
      </c>
      <c r="B50" s="2">
        <v>45537</v>
      </c>
      <c r="C50" s="22">
        <v>0.46527777777777779</v>
      </c>
      <c r="D50" s="22">
        <v>0.71527777777777779</v>
      </c>
      <c r="E50" s="22" t="str">
        <f>VLOOKUP(employee_work_schedule[[#This Row],[Employee ID]],employés!$A:$E,5,FALSE)</f>
        <v>Samantha Chairs</v>
      </c>
      <c r="F50" s="22" t="str">
        <f>VLOOKUP(employee_work_schedule[[#This Row],[Employee ID]],employés!$A:$X,13,FALSE)</f>
        <v>Sales</v>
      </c>
      <c r="G50" s="22">
        <f>employee_work_schedule[[#This Row],[Departure Time]]-employee_work_schedule[[#This Row],[Arrival Time]]</f>
        <v>0.25</v>
      </c>
    </row>
    <row r="51" spans="1:7" x14ac:dyDescent="0.25">
      <c r="A51" t="s">
        <v>83</v>
      </c>
      <c r="B51" s="2">
        <v>45538</v>
      </c>
      <c r="C51" s="22">
        <v>0.53125</v>
      </c>
      <c r="D51" s="22">
        <v>0.94791666666666663</v>
      </c>
      <c r="E51" s="22" t="str">
        <f>VLOOKUP(employee_work_schedule[[#This Row],[Employee ID]],employés!$A:$E,5,FALSE)</f>
        <v>Samantha Chairs</v>
      </c>
      <c r="F51" s="22" t="str">
        <f>VLOOKUP(employee_work_schedule[[#This Row],[Employee ID]],employés!$A:$X,13,FALSE)</f>
        <v>Sales</v>
      </c>
      <c r="G51" s="22">
        <f>employee_work_schedule[[#This Row],[Departure Time]]-employee_work_schedule[[#This Row],[Arrival Time]]</f>
        <v>0.41666666666666663</v>
      </c>
    </row>
    <row r="52" spans="1:7" x14ac:dyDescent="0.25">
      <c r="A52" t="s">
        <v>83</v>
      </c>
      <c r="B52" s="2">
        <v>45539</v>
      </c>
      <c r="C52" s="22">
        <v>0.2986111111111111</v>
      </c>
      <c r="D52" s="22">
        <v>0.59027777777777779</v>
      </c>
      <c r="E52" s="22" t="str">
        <f>VLOOKUP(employee_work_schedule[[#This Row],[Employee ID]],employés!$A:$E,5,FALSE)</f>
        <v>Samantha Chairs</v>
      </c>
      <c r="F52" s="22" t="str">
        <f>VLOOKUP(employee_work_schedule[[#This Row],[Employee ID]],employés!$A:$X,13,FALSE)</f>
        <v>Sales</v>
      </c>
      <c r="G52" s="22">
        <f>employee_work_schedule[[#This Row],[Departure Time]]-employee_work_schedule[[#This Row],[Arrival Time]]</f>
        <v>0.29166666666666669</v>
      </c>
    </row>
    <row r="53" spans="1:7" x14ac:dyDescent="0.25">
      <c r="A53" t="s">
        <v>83</v>
      </c>
      <c r="B53" s="2">
        <v>45540</v>
      </c>
      <c r="C53" s="22">
        <v>0.59027777777777779</v>
      </c>
      <c r="D53" s="22">
        <v>0.88194444444444442</v>
      </c>
      <c r="E53" s="22" t="str">
        <f>VLOOKUP(employee_work_schedule[[#This Row],[Employee ID]],employés!$A:$E,5,FALSE)</f>
        <v>Samantha Chairs</v>
      </c>
      <c r="F53" s="22" t="str">
        <f>VLOOKUP(employee_work_schedule[[#This Row],[Employee ID]],employés!$A:$X,13,FALSE)</f>
        <v>Sales</v>
      </c>
      <c r="G53" s="22">
        <f>employee_work_schedule[[#This Row],[Departure Time]]-employee_work_schedule[[#This Row],[Arrival Time]]</f>
        <v>0.29166666666666663</v>
      </c>
    </row>
    <row r="54" spans="1:7" x14ac:dyDescent="0.25">
      <c r="A54" t="s">
        <v>83</v>
      </c>
      <c r="B54" s="2">
        <v>45541</v>
      </c>
      <c r="C54" s="22">
        <v>0.70833333333333337</v>
      </c>
      <c r="D54" s="22">
        <v>0.95833333333333337</v>
      </c>
      <c r="E54" s="22" t="str">
        <f>VLOOKUP(employee_work_schedule[[#This Row],[Employee ID]],employés!$A:$E,5,FALSE)</f>
        <v>Samantha Chairs</v>
      </c>
      <c r="F54" s="22" t="str">
        <f>VLOOKUP(employee_work_schedule[[#This Row],[Employee ID]],employés!$A:$X,13,FALSE)</f>
        <v>Sales</v>
      </c>
      <c r="G54" s="22">
        <f>employee_work_schedule[[#This Row],[Departure Time]]-employee_work_schedule[[#This Row],[Arrival Time]]</f>
        <v>0.25</v>
      </c>
    </row>
    <row r="55" spans="1:7" x14ac:dyDescent="0.25">
      <c r="A55" t="s">
        <v>83</v>
      </c>
      <c r="B55" s="2">
        <v>45552</v>
      </c>
      <c r="C55" s="22">
        <v>0.73958333333333337</v>
      </c>
      <c r="D55" s="22">
        <v>0.86458333333333337</v>
      </c>
      <c r="E55" s="22" t="str">
        <f>VLOOKUP(employee_work_schedule[[#This Row],[Employee ID]],employés!$A:$E,5,FALSE)</f>
        <v>Samantha Chairs</v>
      </c>
      <c r="F55" s="22" t="str">
        <f>VLOOKUP(employee_work_schedule[[#This Row],[Employee ID]],employés!$A:$X,13,FALSE)</f>
        <v>Sales</v>
      </c>
      <c r="G55" s="22">
        <f>employee_work_schedule[[#This Row],[Departure Time]]-employee_work_schedule[[#This Row],[Arrival Time]]</f>
        <v>0.125</v>
      </c>
    </row>
    <row r="56" spans="1:7" x14ac:dyDescent="0.25">
      <c r="A56" t="s">
        <v>83</v>
      </c>
      <c r="B56" s="2">
        <v>45553</v>
      </c>
      <c r="C56" s="22">
        <v>0.46875</v>
      </c>
      <c r="D56" s="22">
        <v>0.80208333333333337</v>
      </c>
      <c r="E56" s="22" t="str">
        <f>VLOOKUP(employee_work_schedule[[#This Row],[Employee ID]],employés!$A:$E,5,FALSE)</f>
        <v>Samantha Chairs</v>
      </c>
      <c r="F56" s="22" t="str">
        <f>VLOOKUP(employee_work_schedule[[#This Row],[Employee ID]],employés!$A:$X,13,FALSE)</f>
        <v>Sales</v>
      </c>
      <c r="G56" s="22">
        <f>employee_work_schedule[[#This Row],[Departure Time]]-employee_work_schedule[[#This Row],[Arrival Time]]</f>
        <v>0.33333333333333337</v>
      </c>
    </row>
    <row r="57" spans="1:7" x14ac:dyDescent="0.25">
      <c r="A57" t="s">
        <v>83</v>
      </c>
      <c r="B57" s="2">
        <v>45556</v>
      </c>
      <c r="C57" s="22">
        <v>0.67708333333333337</v>
      </c>
      <c r="D57" s="22">
        <v>0.92708333333333337</v>
      </c>
      <c r="E57" s="22" t="str">
        <f>VLOOKUP(employee_work_schedule[[#This Row],[Employee ID]],employés!$A:$E,5,FALSE)</f>
        <v>Samantha Chairs</v>
      </c>
      <c r="F57" s="22" t="str">
        <f>VLOOKUP(employee_work_schedule[[#This Row],[Employee ID]],employés!$A:$X,13,FALSE)</f>
        <v>Sales</v>
      </c>
      <c r="G57" s="22">
        <f>employee_work_schedule[[#This Row],[Departure Time]]-employee_work_schedule[[#This Row],[Arrival Time]]</f>
        <v>0.25</v>
      </c>
    </row>
    <row r="58" spans="1:7" x14ac:dyDescent="0.25">
      <c r="A58" t="s">
        <v>83</v>
      </c>
      <c r="B58" s="2">
        <v>45558</v>
      </c>
      <c r="C58" s="22">
        <v>0.67708333333333337</v>
      </c>
      <c r="D58" s="22">
        <v>0.84375</v>
      </c>
      <c r="E58" s="22" t="str">
        <f>VLOOKUP(employee_work_schedule[[#This Row],[Employee ID]],employés!$A:$E,5,FALSE)</f>
        <v>Samantha Chairs</v>
      </c>
      <c r="F58" s="22" t="str">
        <f>VLOOKUP(employee_work_schedule[[#This Row],[Employee ID]],employés!$A:$X,13,FALSE)</f>
        <v>Sales</v>
      </c>
      <c r="G58" s="22">
        <f>employee_work_schedule[[#This Row],[Departure Time]]-employee_work_schedule[[#This Row],[Arrival Time]]</f>
        <v>0.16666666666666663</v>
      </c>
    </row>
    <row r="59" spans="1:7" x14ac:dyDescent="0.25">
      <c r="A59" t="s">
        <v>83</v>
      </c>
      <c r="B59" s="2">
        <v>45559</v>
      </c>
      <c r="C59" s="22">
        <v>0.44791666666666669</v>
      </c>
      <c r="D59" s="22">
        <v>0.86458333333333337</v>
      </c>
      <c r="E59" s="22" t="str">
        <f>VLOOKUP(employee_work_schedule[[#This Row],[Employee ID]],employés!$A:$E,5,FALSE)</f>
        <v>Samantha Chairs</v>
      </c>
      <c r="F59" s="22" t="str">
        <f>VLOOKUP(employee_work_schedule[[#This Row],[Employee ID]],employés!$A:$X,13,FALSE)</f>
        <v>Sales</v>
      </c>
      <c r="G59" s="22">
        <f>employee_work_schedule[[#This Row],[Departure Time]]-employee_work_schedule[[#This Row],[Arrival Time]]</f>
        <v>0.41666666666666669</v>
      </c>
    </row>
    <row r="60" spans="1:7" x14ac:dyDescent="0.25">
      <c r="A60" t="s">
        <v>83</v>
      </c>
      <c r="B60" s="2">
        <v>45560</v>
      </c>
      <c r="C60" s="22">
        <v>0.36805555555555558</v>
      </c>
      <c r="D60" s="22">
        <v>0.61805555555555558</v>
      </c>
      <c r="E60" s="22" t="str">
        <f>VLOOKUP(employee_work_schedule[[#This Row],[Employee ID]],employés!$A:$E,5,FALSE)</f>
        <v>Samantha Chairs</v>
      </c>
      <c r="F60" s="22" t="str">
        <f>VLOOKUP(employee_work_schedule[[#This Row],[Employee ID]],employés!$A:$X,13,FALSE)</f>
        <v>Sales</v>
      </c>
      <c r="G60" s="22">
        <f>employee_work_schedule[[#This Row],[Departure Time]]-employee_work_schedule[[#This Row],[Arrival Time]]</f>
        <v>0.25</v>
      </c>
    </row>
    <row r="61" spans="1:7" x14ac:dyDescent="0.25">
      <c r="A61" t="s">
        <v>83</v>
      </c>
      <c r="B61" s="2">
        <v>45561</v>
      </c>
      <c r="C61" s="22">
        <v>0.40972222222222221</v>
      </c>
      <c r="D61" s="22">
        <v>0.74305555555555558</v>
      </c>
      <c r="E61" s="22" t="str">
        <f>VLOOKUP(employee_work_schedule[[#This Row],[Employee ID]],employés!$A:$E,5,FALSE)</f>
        <v>Samantha Chairs</v>
      </c>
      <c r="F61" s="22" t="str">
        <f>VLOOKUP(employee_work_schedule[[#This Row],[Employee ID]],employés!$A:$X,13,FALSE)</f>
        <v>Sales</v>
      </c>
      <c r="G61" s="22">
        <f>employee_work_schedule[[#This Row],[Departure Time]]-employee_work_schedule[[#This Row],[Arrival Time]]</f>
        <v>0.33333333333333337</v>
      </c>
    </row>
    <row r="62" spans="1:7" x14ac:dyDescent="0.25">
      <c r="A62" t="s">
        <v>83</v>
      </c>
      <c r="B62" s="2">
        <v>45562</v>
      </c>
      <c r="C62" s="22">
        <v>0.59375</v>
      </c>
      <c r="D62" s="22">
        <v>0.96875</v>
      </c>
      <c r="E62" s="22" t="str">
        <f>VLOOKUP(employee_work_schedule[[#This Row],[Employee ID]],employés!$A:$E,5,FALSE)</f>
        <v>Samantha Chairs</v>
      </c>
      <c r="F62" s="22" t="str">
        <f>VLOOKUP(employee_work_schedule[[#This Row],[Employee ID]],employés!$A:$X,13,FALSE)</f>
        <v>Sales</v>
      </c>
      <c r="G62" s="22">
        <f>employee_work_schedule[[#This Row],[Departure Time]]-employee_work_schedule[[#This Row],[Arrival Time]]</f>
        <v>0.375</v>
      </c>
    </row>
    <row r="63" spans="1:7" x14ac:dyDescent="0.25">
      <c r="A63" t="s">
        <v>83</v>
      </c>
      <c r="B63" s="2">
        <v>45563</v>
      </c>
      <c r="C63" s="22">
        <v>0.67708333333333337</v>
      </c>
      <c r="D63" s="22">
        <v>0.70833333333333337</v>
      </c>
      <c r="E63" s="22" t="str">
        <f>VLOOKUP(employee_work_schedule[[#This Row],[Employee ID]],employés!$A:$E,5,FALSE)</f>
        <v>Samantha Chairs</v>
      </c>
      <c r="F63" s="22" t="str">
        <f>VLOOKUP(employee_work_schedule[[#This Row],[Employee ID]],employés!$A:$X,13,FALSE)</f>
        <v>Sales</v>
      </c>
      <c r="G63" s="22">
        <f>employee_work_schedule[[#This Row],[Departure Time]]-employee_work_schedule[[#This Row],[Arrival Time]]</f>
        <v>3.125E-2</v>
      </c>
    </row>
    <row r="64" spans="1:7" x14ac:dyDescent="0.25">
      <c r="A64" t="s">
        <v>83</v>
      </c>
      <c r="B64" s="2">
        <v>45565</v>
      </c>
      <c r="C64" s="22">
        <v>0.58333333333333337</v>
      </c>
      <c r="D64" s="22">
        <v>0.91666666666666663</v>
      </c>
      <c r="E64" s="22" t="str">
        <f>VLOOKUP(employee_work_schedule[[#This Row],[Employee ID]],employés!$A:$E,5,FALSE)</f>
        <v>Samantha Chairs</v>
      </c>
      <c r="F64" s="22" t="str">
        <f>VLOOKUP(employee_work_schedule[[#This Row],[Employee ID]],employés!$A:$X,13,FALSE)</f>
        <v>Sales</v>
      </c>
      <c r="G64" s="22">
        <f>employee_work_schedule[[#This Row],[Departure Time]]-employee_work_schedule[[#This Row],[Arrival Time]]</f>
        <v>0.33333333333333326</v>
      </c>
    </row>
    <row r="65" spans="1:7" x14ac:dyDescent="0.25">
      <c r="A65" t="s">
        <v>84</v>
      </c>
      <c r="B65" s="2">
        <v>45538</v>
      </c>
      <c r="C65" s="22">
        <v>0.51388888888888884</v>
      </c>
      <c r="D65" s="22">
        <v>0.76388888888888884</v>
      </c>
      <c r="E65" s="22" t="str">
        <f>VLOOKUP(employee_work_schedule[[#This Row],[Employee ID]],employés!$A:$E,5,FALSE)</f>
        <v>Uma Chaudri</v>
      </c>
      <c r="F65" s="22" t="str">
        <f>VLOOKUP(employee_work_schedule[[#This Row],[Employee ID]],employés!$A:$X,13,FALSE)</f>
        <v>Human Resources</v>
      </c>
      <c r="G65" s="22">
        <f>employee_work_schedule[[#This Row],[Departure Time]]-employee_work_schedule[[#This Row],[Arrival Time]]</f>
        <v>0.25</v>
      </c>
    </row>
    <row r="66" spans="1:7" x14ac:dyDescent="0.25">
      <c r="A66" t="s">
        <v>84</v>
      </c>
      <c r="B66" s="2">
        <v>45539</v>
      </c>
      <c r="C66" s="22">
        <v>0.3125</v>
      </c>
      <c r="D66" s="22">
        <v>0.64583333333333337</v>
      </c>
      <c r="E66" s="22" t="str">
        <f>VLOOKUP(employee_work_schedule[[#This Row],[Employee ID]],employés!$A:$E,5,FALSE)</f>
        <v>Uma Chaudri</v>
      </c>
      <c r="F66" s="22" t="str">
        <f>VLOOKUP(employee_work_schedule[[#This Row],[Employee ID]],employés!$A:$X,13,FALSE)</f>
        <v>Human Resources</v>
      </c>
      <c r="G66" s="22">
        <f>employee_work_schedule[[#This Row],[Departure Time]]-employee_work_schedule[[#This Row],[Arrival Time]]</f>
        <v>0.33333333333333337</v>
      </c>
    </row>
    <row r="67" spans="1:7" x14ac:dyDescent="0.25">
      <c r="A67" t="s">
        <v>84</v>
      </c>
      <c r="B67" s="2">
        <v>45541</v>
      </c>
      <c r="C67" s="22">
        <v>0.75694444444444442</v>
      </c>
      <c r="D67" s="22">
        <v>0.84027777777777779</v>
      </c>
      <c r="E67" s="22" t="str">
        <f>VLOOKUP(employee_work_schedule[[#This Row],[Employee ID]],employés!$A:$E,5,FALSE)</f>
        <v>Uma Chaudri</v>
      </c>
      <c r="F67" s="22" t="str">
        <f>VLOOKUP(employee_work_schedule[[#This Row],[Employee ID]],employés!$A:$X,13,FALSE)</f>
        <v>Human Resources</v>
      </c>
      <c r="G67" s="22">
        <f>employee_work_schedule[[#This Row],[Departure Time]]-employee_work_schedule[[#This Row],[Arrival Time]]</f>
        <v>8.333333333333337E-2</v>
      </c>
    </row>
    <row r="68" spans="1:7" x14ac:dyDescent="0.25">
      <c r="A68" t="s">
        <v>84</v>
      </c>
      <c r="B68" s="2">
        <v>45544</v>
      </c>
      <c r="C68" s="22">
        <v>0.63888888888888884</v>
      </c>
      <c r="D68" s="22">
        <v>0.93055555555555558</v>
      </c>
      <c r="E68" s="22" t="str">
        <f>VLOOKUP(employee_work_schedule[[#This Row],[Employee ID]],employés!$A:$E,5,FALSE)</f>
        <v>Uma Chaudri</v>
      </c>
      <c r="F68" s="22" t="str">
        <f>VLOOKUP(employee_work_schedule[[#This Row],[Employee ID]],employés!$A:$X,13,FALSE)</f>
        <v>Human Resources</v>
      </c>
      <c r="G68" s="22">
        <f>employee_work_schedule[[#This Row],[Departure Time]]-employee_work_schedule[[#This Row],[Arrival Time]]</f>
        <v>0.29166666666666674</v>
      </c>
    </row>
    <row r="69" spans="1:7" x14ac:dyDescent="0.25">
      <c r="A69" t="s">
        <v>84</v>
      </c>
      <c r="B69" s="2">
        <v>45545</v>
      </c>
      <c r="C69" s="22">
        <v>0.45833333333333331</v>
      </c>
      <c r="D69" s="22">
        <v>0.83333333333333337</v>
      </c>
      <c r="E69" s="22" t="str">
        <f>VLOOKUP(employee_work_schedule[[#This Row],[Employee ID]],employés!$A:$E,5,FALSE)</f>
        <v>Uma Chaudri</v>
      </c>
      <c r="F69" s="22" t="str">
        <f>VLOOKUP(employee_work_schedule[[#This Row],[Employee ID]],employés!$A:$X,13,FALSE)</f>
        <v>Human Resources</v>
      </c>
      <c r="G69" s="22">
        <f>employee_work_schedule[[#This Row],[Departure Time]]-employee_work_schedule[[#This Row],[Arrival Time]]</f>
        <v>0.37500000000000006</v>
      </c>
    </row>
    <row r="70" spans="1:7" x14ac:dyDescent="0.25">
      <c r="A70" t="s">
        <v>84</v>
      </c>
      <c r="B70" s="2">
        <v>45546</v>
      </c>
      <c r="C70" s="22">
        <v>0.625</v>
      </c>
      <c r="D70" s="22">
        <v>0.79166666666666663</v>
      </c>
      <c r="E70" s="22" t="str">
        <f>VLOOKUP(employee_work_schedule[[#This Row],[Employee ID]],employés!$A:$E,5,FALSE)</f>
        <v>Uma Chaudri</v>
      </c>
      <c r="F70" s="22" t="str">
        <f>VLOOKUP(employee_work_schedule[[#This Row],[Employee ID]],employés!$A:$X,13,FALSE)</f>
        <v>Human Resources</v>
      </c>
      <c r="G70" s="22">
        <f>employee_work_schedule[[#This Row],[Departure Time]]-employee_work_schedule[[#This Row],[Arrival Time]]</f>
        <v>0.16666666666666663</v>
      </c>
    </row>
    <row r="71" spans="1:7" x14ac:dyDescent="0.25">
      <c r="A71" t="s">
        <v>84</v>
      </c>
      <c r="B71" s="2">
        <v>45548</v>
      </c>
      <c r="C71" s="22">
        <v>0.39583333333333331</v>
      </c>
      <c r="D71" s="22">
        <v>0.8125</v>
      </c>
      <c r="E71" s="22" t="str">
        <f>VLOOKUP(employee_work_schedule[[#This Row],[Employee ID]],employés!$A:$E,5,FALSE)</f>
        <v>Uma Chaudri</v>
      </c>
      <c r="F71" s="22" t="str">
        <f>VLOOKUP(employee_work_schedule[[#This Row],[Employee ID]],employés!$A:$X,13,FALSE)</f>
        <v>Human Resources</v>
      </c>
      <c r="G71" s="22">
        <f>employee_work_schedule[[#This Row],[Departure Time]]-employee_work_schedule[[#This Row],[Arrival Time]]</f>
        <v>0.41666666666666669</v>
      </c>
    </row>
    <row r="72" spans="1:7" x14ac:dyDescent="0.25">
      <c r="A72" t="s">
        <v>84</v>
      </c>
      <c r="B72" s="2">
        <v>45554</v>
      </c>
      <c r="C72" s="22">
        <v>0.36805555555555558</v>
      </c>
      <c r="D72" s="22">
        <v>0.61805555555555558</v>
      </c>
      <c r="E72" s="22" t="str">
        <f>VLOOKUP(employee_work_schedule[[#This Row],[Employee ID]],employés!$A:$E,5,FALSE)</f>
        <v>Uma Chaudri</v>
      </c>
      <c r="F72" s="22" t="str">
        <f>VLOOKUP(employee_work_schedule[[#This Row],[Employee ID]],employés!$A:$X,13,FALSE)</f>
        <v>Human Resources</v>
      </c>
      <c r="G72" s="22">
        <f>employee_work_schedule[[#This Row],[Departure Time]]-employee_work_schedule[[#This Row],[Arrival Time]]</f>
        <v>0.25</v>
      </c>
    </row>
    <row r="73" spans="1:7" x14ac:dyDescent="0.25">
      <c r="A73" t="s">
        <v>84</v>
      </c>
      <c r="B73" s="2">
        <v>45555</v>
      </c>
      <c r="C73" s="22">
        <v>0.74305555555555558</v>
      </c>
      <c r="D73" s="22">
        <v>0.82638888888888884</v>
      </c>
      <c r="E73" s="22" t="str">
        <f>VLOOKUP(employee_work_schedule[[#This Row],[Employee ID]],employés!$A:$E,5,FALSE)</f>
        <v>Uma Chaudri</v>
      </c>
      <c r="F73" s="22" t="str">
        <f>VLOOKUP(employee_work_schedule[[#This Row],[Employee ID]],employés!$A:$X,13,FALSE)</f>
        <v>Human Resources</v>
      </c>
      <c r="G73" s="22">
        <f>employee_work_schedule[[#This Row],[Departure Time]]-employee_work_schedule[[#This Row],[Arrival Time]]</f>
        <v>8.3333333333333259E-2</v>
      </c>
    </row>
    <row r="74" spans="1:7" x14ac:dyDescent="0.25">
      <c r="A74" t="s">
        <v>84</v>
      </c>
      <c r="B74" s="2">
        <v>45558</v>
      </c>
      <c r="C74" s="22">
        <v>0.34722222222222221</v>
      </c>
      <c r="D74" s="22">
        <v>0.59722222222222221</v>
      </c>
      <c r="E74" s="22" t="str">
        <f>VLOOKUP(employee_work_schedule[[#This Row],[Employee ID]],employés!$A:$E,5,FALSE)</f>
        <v>Uma Chaudri</v>
      </c>
      <c r="F74" s="22" t="str">
        <f>VLOOKUP(employee_work_schedule[[#This Row],[Employee ID]],employés!$A:$X,13,FALSE)</f>
        <v>Human Resources</v>
      </c>
      <c r="G74" s="22">
        <f>employee_work_schedule[[#This Row],[Departure Time]]-employee_work_schedule[[#This Row],[Arrival Time]]</f>
        <v>0.25</v>
      </c>
    </row>
    <row r="75" spans="1:7" x14ac:dyDescent="0.25">
      <c r="A75" t="s">
        <v>85</v>
      </c>
      <c r="B75" s="2">
        <v>45559</v>
      </c>
      <c r="C75" s="22">
        <v>0.51041666666666663</v>
      </c>
      <c r="D75" s="22">
        <v>0.92708333333333337</v>
      </c>
      <c r="E75" s="22" t="str">
        <f>VLOOKUP(employee_work_schedule[[#This Row],[Employee ID]],employés!$A:$E,5,FALSE)</f>
        <v>Elizabeth Chu</v>
      </c>
      <c r="F75" s="22" t="str">
        <f>VLOOKUP(employee_work_schedule[[#This Row],[Employee ID]],employés!$A:$X,13,FALSE)</f>
        <v>IT</v>
      </c>
      <c r="G75" s="22">
        <f>employee_work_schedule[[#This Row],[Departure Time]]-employee_work_schedule[[#This Row],[Arrival Time]]</f>
        <v>0.41666666666666674</v>
      </c>
    </row>
    <row r="76" spans="1:7" x14ac:dyDescent="0.25">
      <c r="A76" t="s">
        <v>85</v>
      </c>
      <c r="B76" s="2">
        <v>45565</v>
      </c>
      <c r="C76" s="22">
        <v>0.59722222222222221</v>
      </c>
      <c r="D76" s="22">
        <v>0.84722222222222221</v>
      </c>
      <c r="E76" s="22" t="str">
        <f>VLOOKUP(employee_work_schedule[[#This Row],[Employee ID]],employés!$A:$E,5,FALSE)</f>
        <v>Elizabeth Chu</v>
      </c>
      <c r="F76" s="22" t="str">
        <f>VLOOKUP(employee_work_schedule[[#This Row],[Employee ID]],employés!$A:$X,13,FALSE)</f>
        <v>IT</v>
      </c>
      <c r="G76" s="22">
        <f>employee_work_schedule[[#This Row],[Departure Time]]-employee_work_schedule[[#This Row],[Arrival Time]]</f>
        <v>0.25</v>
      </c>
    </row>
    <row r="77" spans="1:7" x14ac:dyDescent="0.25">
      <c r="A77" t="s">
        <v>86</v>
      </c>
      <c r="B77" s="2">
        <v>45539</v>
      </c>
      <c r="C77" s="22">
        <v>0.72222222222222221</v>
      </c>
      <c r="D77" s="22">
        <v>0.84722222222222221</v>
      </c>
      <c r="E77" s="22" t="str">
        <f>VLOOKUP(employee_work_schedule[[#This Row],[Employee ID]],employés!$A:$E,5,FALSE)</f>
        <v>Eric Chung</v>
      </c>
      <c r="F77" s="22" t="str">
        <f>VLOOKUP(employee_work_schedule[[#This Row],[Employee ID]],employés!$A:$X,13,FALSE)</f>
        <v>IT</v>
      </c>
      <c r="G77" s="22">
        <f>employee_work_schedule[[#This Row],[Departure Time]]-employee_work_schedule[[#This Row],[Arrival Time]]</f>
        <v>0.125</v>
      </c>
    </row>
    <row r="78" spans="1:7" x14ac:dyDescent="0.25">
      <c r="A78" t="s">
        <v>86</v>
      </c>
      <c r="B78" s="2">
        <v>45540</v>
      </c>
      <c r="C78" s="22">
        <v>0.38194444444444442</v>
      </c>
      <c r="D78" s="22">
        <v>0.71527777777777779</v>
      </c>
      <c r="E78" s="22" t="str">
        <f>VLOOKUP(employee_work_schedule[[#This Row],[Employee ID]],employés!$A:$E,5,FALSE)</f>
        <v>Eric Chung</v>
      </c>
      <c r="F78" s="22" t="str">
        <f>VLOOKUP(employee_work_schedule[[#This Row],[Employee ID]],employés!$A:$X,13,FALSE)</f>
        <v>IT</v>
      </c>
      <c r="G78" s="22">
        <f>employee_work_schedule[[#This Row],[Departure Time]]-employee_work_schedule[[#This Row],[Arrival Time]]</f>
        <v>0.33333333333333337</v>
      </c>
    </row>
    <row r="79" spans="1:7" x14ac:dyDescent="0.25">
      <c r="A79" t="s">
        <v>86</v>
      </c>
      <c r="B79" s="2">
        <v>45541</v>
      </c>
      <c r="C79" s="22">
        <v>0.65625</v>
      </c>
      <c r="D79" s="22">
        <v>0.80208333333333337</v>
      </c>
      <c r="E79" s="22" t="str">
        <f>VLOOKUP(employee_work_schedule[[#This Row],[Employee ID]],employés!$A:$E,5,FALSE)</f>
        <v>Eric Chung</v>
      </c>
      <c r="F79" s="22" t="str">
        <f>VLOOKUP(employee_work_schedule[[#This Row],[Employee ID]],employés!$A:$X,13,FALSE)</f>
        <v>IT</v>
      </c>
      <c r="G79" s="22">
        <f>employee_work_schedule[[#This Row],[Departure Time]]-employee_work_schedule[[#This Row],[Arrival Time]]</f>
        <v>0.14583333333333337</v>
      </c>
    </row>
    <row r="80" spans="1:7" x14ac:dyDescent="0.25">
      <c r="A80" t="s">
        <v>86</v>
      </c>
      <c r="B80" s="2">
        <v>45544</v>
      </c>
      <c r="C80" s="22">
        <v>0.375</v>
      </c>
      <c r="D80" s="22">
        <v>0.79166666666666663</v>
      </c>
      <c r="E80" s="22" t="str">
        <f>VLOOKUP(employee_work_schedule[[#This Row],[Employee ID]],employés!$A:$E,5,FALSE)</f>
        <v>Eric Chung</v>
      </c>
      <c r="F80" s="22" t="str">
        <f>VLOOKUP(employee_work_schedule[[#This Row],[Employee ID]],employés!$A:$X,13,FALSE)</f>
        <v>IT</v>
      </c>
      <c r="G80" s="22">
        <f>employee_work_schedule[[#This Row],[Departure Time]]-employee_work_schedule[[#This Row],[Arrival Time]]</f>
        <v>0.41666666666666663</v>
      </c>
    </row>
    <row r="81" spans="1:7" x14ac:dyDescent="0.25">
      <c r="A81" t="s">
        <v>86</v>
      </c>
      <c r="B81" s="2">
        <v>45545</v>
      </c>
      <c r="C81" s="22">
        <v>0.4513888888888889</v>
      </c>
      <c r="D81" s="22">
        <v>0.74305555555555558</v>
      </c>
      <c r="E81" s="22" t="str">
        <f>VLOOKUP(employee_work_schedule[[#This Row],[Employee ID]],employés!$A:$E,5,FALSE)</f>
        <v>Eric Chung</v>
      </c>
      <c r="F81" s="22" t="str">
        <f>VLOOKUP(employee_work_schedule[[#This Row],[Employee ID]],employés!$A:$X,13,FALSE)</f>
        <v>IT</v>
      </c>
      <c r="G81" s="22">
        <f>employee_work_schedule[[#This Row],[Departure Time]]-employee_work_schedule[[#This Row],[Arrival Time]]</f>
        <v>0.29166666666666669</v>
      </c>
    </row>
    <row r="82" spans="1:7" x14ac:dyDescent="0.25">
      <c r="A82" t="s">
        <v>86</v>
      </c>
      <c r="B82" s="2">
        <v>45559</v>
      </c>
      <c r="C82" s="22">
        <v>0.55555555555555558</v>
      </c>
      <c r="D82" s="22">
        <v>0.84722222222222221</v>
      </c>
      <c r="E82" s="22" t="str">
        <f>VLOOKUP(employee_work_schedule[[#This Row],[Employee ID]],employés!$A:$E,5,FALSE)</f>
        <v>Eric Chung</v>
      </c>
      <c r="F82" s="22" t="str">
        <f>VLOOKUP(employee_work_schedule[[#This Row],[Employee ID]],employés!$A:$X,13,FALSE)</f>
        <v>IT</v>
      </c>
      <c r="G82" s="22">
        <f>employee_work_schedule[[#This Row],[Departure Time]]-employee_work_schedule[[#This Row],[Arrival Time]]</f>
        <v>0.29166666666666663</v>
      </c>
    </row>
    <row r="83" spans="1:7" x14ac:dyDescent="0.25">
      <c r="A83" t="s">
        <v>86</v>
      </c>
      <c r="B83" s="2">
        <v>45562</v>
      </c>
      <c r="C83" s="22">
        <v>0.38541666666666669</v>
      </c>
      <c r="D83" s="22">
        <v>0.67708333333333337</v>
      </c>
      <c r="E83" s="22" t="str">
        <f>VLOOKUP(employee_work_schedule[[#This Row],[Employee ID]],employés!$A:$E,5,FALSE)</f>
        <v>Eric Chung</v>
      </c>
      <c r="F83" s="22" t="str">
        <f>VLOOKUP(employee_work_schedule[[#This Row],[Employee ID]],employés!$A:$X,13,FALSE)</f>
        <v>IT</v>
      </c>
      <c r="G83" s="22">
        <f>employee_work_schedule[[#This Row],[Departure Time]]-employee_work_schedule[[#This Row],[Arrival Time]]</f>
        <v>0.29166666666666669</v>
      </c>
    </row>
    <row r="84" spans="1:7" x14ac:dyDescent="0.25">
      <c r="A84" t="s">
        <v>86</v>
      </c>
      <c r="B84" s="2">
        <v>45563</v>
      </c>
      <c r="C84" s="22">
        <v>0.47222222222222221</v>
      </c>
      <c r="D84" s="22">
        <v>0.76388888888888884</v>
      </c>
      <c r="E84" s="22" t="str">
        <f>VLOOKUP(employee_work_schedule[[#This Row],[Employee ID]],employés!$A:$E,5,FALSE)</f>
        <v>Eric Chung</v>
      </c>
      <c r="F84" s="22" t="str">
        <f>VLOOKUP(employee_work_schedule[[#This Row],[Employee ID]],employés!$A:$X,13,FALSE)</f>
        <v>IT</v>
      </c>
      <c r="G84" s="22">
        <f>employee_work_schedule[[#This Row],[Departure Time]]-employee_work_schedule[[#This Row],[Arrival Time]]</f>
        <v>0.29166666666666663</v>
      </c>
    </row>
    <row r="85" spans="1:7" x14ac:dyDescent="0.25">
      <c r="A85" t="s">
        <v>87</v>
      </c>
      <c r="B85" s="2">
        <v>45536</v>
      </c>
      <c r="C85" s="22">
        <v>0.53472222222222221</v>
      </c>
      <c r="D85" s="22">
        <v>0.82638888888888884</v>
      </c>
      <c r="E85" s="22" t="str">
        <f>VLOOKUP(employee_work_schedule[[#This Row],[Employee ID]],employés!$A:$E,5,FALSE)</f>
        <v>Elizabeth Clark</v>
      </c>
      <c r="F85" s="22" t="str">
        <f>VLOOKUP(employee_work_schedule[[#This Row],[Employee ID]],employés!$A:$X,13,FALSE)</f>
        <v>Accounting</v>
      </c>
      <c r="G85" s="22">
        <f>employee_work_schedule[[#This Row],[Departure Time]]-employee_work_schedule[[#This Row],[Arrival Time]]</f>
        <v>0.29166666666666663</v>
      </c>
    </row>
    <row r="86" spans="1:7" x14ac:dyDescent="0.25">
      <c r="A86" t="s">
        <v>87</v>
      </c>
      <c r="B86" s="2">
        <v>45541</v>
      </c>
      <c r="C86" s="22">
        <v>0.77083333333333337</v>
      </c>
      <c r="D86" s="22">
        <v>0.85416666666666663</v>
      </c>
      <c r="E86" s="22" t="str">
        <f>VLOOKUP(employee_work_schedule[[#This Row],[Employee ID]],employés!$A:$E,5,FALSE)</f>
        <v>Elizabeth Clark</v>
      </c>
      <c r="F86" s="22" t="str">
        <f>VLOOKUP(employee_work_schedule[[#This Row],[Employee ID]],employés!$A:$X,13,FALSE)</f>
        <v>Accounting</v>
      </c>
      <c r="G86" s="22">
        <f>employee_work_schedule[[#This Row],[Departure Time]]-employee_work_schedule[[#This Row],[Arrival Time]]</f>
        <v>8.3333333333333259E-2</v>
      </c>
    </row>
    <row r="87" spans="1:7" x14ac:dyDescent="0.25">
      <c r="A87" t="s">
        <v>87</v>
      </c>
      <c r="B87" s="2">
        <v>45542</v>
      </c>
      <c r="C87" s="22">
        <v>0.34027777777777779</v>
      </c>
      <c r="D87" s="22">
        <v>0.63194444444444442</v>
      </c>
      <c r="E87" s="22" t="str">
        <f>VLOOKUP(employee_work_schedule[[#This Row],[Employee ID]],employés!$A:$E,5,FALSE)</f>
        <v>Elizabeth Clark</v>
      </c>
      <c r="F87" s="22" t="str">
        <f>VLOOKUP(employee_work_schedule[[#This Row],[Employee ID]],employés!$A:$X,13,FALSE)</f>
        <v>Accounting</v>
      </c>
      <c r="G87" s="22">
        <f>employee_work_schedule[[#This Row],[Departure Time]]-employee_work_schedule[[#This Row],[Arrival Time]]</f>
        <v>0.29166666666666663</v>
      </c>
    </row>
    <row r="88" spans="1:7" x14ac:dyDescent="0.25">
      <c r="A88" t="s">
        <v>87</v>
      </c>
      <c r="B88" s="2">
        <v>45545</v>
      </c>
      <c r="C88" s="22">
        <v>0.36458333333333331</v>
      </c>
      <c r="D88" s="22">
        <v>0.61458333333333337</v>
      </c>
      <c r="E88" s="22" t="str">
        <f>VLOOKUP(employee_work_schedule[[#This Row],[Employee ID]],employés!$A:$E,5,FALSE)</f>
        <v>Elizabeth Clark</v>
      </c>
      <c r="F88" s="22" t="str">
        <f>VLOOKUP(employee_work_schedule[[#This Row],[Employee ID]],employés!$A:$X,13,FALSE)</f>
        <v>Accounting</v>
      </c>
      <c r="G88" s="22">
        <f>employee_work_schedule[[#This Row],[Departure Time]]-employee_work_schedule[[#This Row],[Arrival Time]]</f>
        <v>0.25000000000000006</v>
      </c>
    </row>
    <row r="89" spans="1:7" x14ac:dyDescent="0.25">
      <c r="A89" t="s">
        <v>87</v>
      </c>
      <c r="B89" s="2">
        <v>45547</v>
      </c>
      <c r="C89" s="22">
        <v>0.44791666666666669</v>
      </c>
      <c r="D89" s="22">
        <v>0.78125</v>
      </c>
      <c r="E89" s="22" t="str">
        <f>VLOOKUP(employee_work_schedule[[#This Row],[Employee ID]],employés!$A:$E,5,FALSE)</f>
        <v>Elizabeth Clark</v>
      </c>
      <c r="F89" s="22" t="str">
        <f>VLOOKUP(employee_work_schedule[[#This Row],[Employee ID]],employés!$A:$X,13,FALSE)</f>
        <v>Accounting</v>
      </c>
      <c r="G89" s="22">
        <f>employee_work_schedule[[#This Row],[Departure Time]]-employee_work_schedule[[#This Row],[Arrival Time]]</f>
        <v>0.33333333333333331</v>
      </c>
    </row>
    <row r="90" spans="1:7" x14ac:dyDescent="0.25">
      <c r="A90" t="s">
        <v>87</v>
      </c>
      <c r="B90" s="2">
        <v>45548</v>
      </c>
      <c r="C90" s="22">
        <v>0.41666666666666669</v>
      </c>
      <c r="D90" s="22">
        <v>0.63194444444444442</v>
      </c>
      <c r="E90" s="22" t="str">
        <f>VLOOKUP(employee_work_schedule[[#This Row],[Employee ID]],employés!$A:$E,5,FALSE)</f>
        <v>Elizabeth Clark</v>
      </c>
      <c r="F90" s="22" t="str">
        <f>VLOOKUP(employee_work_schedule[[#This Row],[Employee ID]],employés!$A:$X,13,FALSE)</f>
        <v>Accounting</v>
      </c>
      <c r="G90" s="22">
        <f>employee_work_schedule[[#This Row],[Departure Time]]-employee_work_schedule[[#This Row],[Arrival Time]]</f>
        <v>0.21527777777777773</v>
      </c>
    </row>
    <row r="91" spans="1:7" x14ac:dyDescent="0.25">
      <c r="A91" t="s">
        <v>87</v>
      </c>
      <c r="B91" s="2">
        <v>45551</v>
      </c>
      <c r="C91" s="22">
        <v>0.30555555555555558</v>
      </c>
      <c r="D91" s="22">
        <v>0.68055555555555558</v>
      </c>
      <c r="E91" s="22" t="str">
        <f>VLOOKUP(employee_work_schedule[[#This Row],[Employee ID]],employés!$A:$E,5,FALSE)</f>
        <v>Elizabeth Clark</v>
      </c>
      <c r="F91" s="22" t="str">
        <f>VLOOKUP(employee_work_schedule[[#This Row],[Employee ID]],employés!$A:$X,13,FALSE)</f>
        <v>Accounting</v>
      </c>
      <c r="G91" s="22">
        <f>employee_work_schedule[[#This Row],[Departure Time]]-employee_work_schedule[[#This Row],[Arrival Time]]</f>
        <v>0.375</v>
      </c>
    </row>
    <row r="92" spans="1:7" x14ac:dyDescent="0.25">
      <c r="A92" t="s">
        <v>87</v>
      </c>
      <c r="B92" s="2">
        <v>45552</v>
      </c>
      <c r="C92" s="22">
        <v>0.73958333333333337</v>
      </c>
      <c r="D92" s="22">
        <v>0.98958333333333337</v>
      </c>
      <c r="E92" s="22" t="str">
        <f>VLOOKUP(employee_work_schedule[[#This Row],[Employee ID]],employés!$A:$E,5,FALSE)</f>
        <v>Elizabeth Clark</v>
      </c>
      <c r="F92" s="22" t="str">
        <f>VLOOKUP(employee_work_schedule[[#This Row],[Employee ID]],employés!$A:$X,13,FALSE)</f>
        <v>Accounting</v>
      </c>
      <c r="G92" s="22">
        <f>employee_work_schedule[[#This Row],[Departure Time]]-employee_work_schedule[[#This Row],[Arrival Time]]</f>
        <v>0.25</v>
      </c>
    </row>
    <row r="93" spans="1:7" x14ac:dyDescent="0.25">
      <c r="A93" t="s">
        <v>87</v>
      </c>
      <c r="B93" s="2">
        <v>45554</v>
      </c>
      <c r="C93" s="22">
        <v>0.72222222222222221</v>
      </c>
      <c r="D93" s="22">
        <v>0.84722222222222221</v>
      </c>
      <c r="E93" s="22" t="str">
        <f>VLOOKUP(employee_work_schedule[[#This Row],[Employee ID]],employés!$A:$E,5,FALSE)</f>
        <v>Elizabeth Clark</v>
      </c>
      <c r="F93" s="22" t="str">
        <f>VLOOKUP(employee_work_schedule[[#This Row],[Employee ID]],employés!$A:$X,13,FALSE)</f>
        <v>Accounting</v>
      </c>
      <c r="G93" s="22">
        <f>employee_work_schedule[[#This Row],[Departure Time]]-employee_work_schedule[[#This Row],[Arrival Time]]</f>
        <v>0.125</v>
      </c>
    </row>
    <row r="94" spans="1:7" x14ac:dyDescent="0.25">
      <c r="A94" t="s">
        <v>87</v>
      </c>
      <c r="B94" s="2">
        <v>45559</v>
      </c>
      <c r="C94" s="22">
        <v>0.55555555555555558</v>
      </c>
      <c r="D94" s="22">
        <v>0.88888888888888884</v>
      </c>
      <c r="E94" s="22" t="str">
        <f>VLOOKUP(employee_work_schedule[[#This Row],[Employee ID]],employés!$A:$E,5,FALSE)</f>
        <v>Elizabeth Clark</v>
      </c>
      <c r="F94" s="22" t="str">
        <f>VLOOKUP(employee_work_schedule[[#This Row],[Employee ID]],employés!$A:$X,13,FALSE)</f>
        <v>Accounting</v>
      </c>
      <c r="G94" s="22">
        <f>employee_work_schedule[[#This Row],[Departure Time]]-employee_work_schedule[[#This Row],[Arrival Time]]</f>
        <v>0.33333333333333326</v>
      </c>
    </row>
    <row r="95" spans="1:7" x14ac:dyDescent="0.25">
      <c r="A95" t="s">
        <v>87</v>
      </c>
      <c r="B95" s="2">
        <v>45562</v>
      </c>
      <c r="C95" s="22">
        <v>0.58333333333333337</v>
      </c>
      <c r="D95" s="22">
        <v>0.70833333333333337</v>
      </c>
      <c r="E95" s="22" t="str">
        <f>VLOOKUP(employee_work_schedule[[#This Row],[Employee ID]],employés!$A:$E,5,FALSE)</f>
        <v>Elizabeth Clark</v>
      </c>
      <c r="F95" s="22" t="str">
        <f>VLOOKUP(employee_work_schedule[[#This Row],[Employee ID]],employés!$A:$X,13,FALSE)</f>
        <v>Accounting</v>
      </c>
      <c r="G95" s="22">
        <f>employee_work_schedule[[#This Row],[Departure Time]]-employee_work_schedule[[#This Row],[Arrival Time]]</f>
        <v>0.125</v>
      </c>
    </row>
    <row r="96" spans="1:7" x14ac:dyDescent="0.25">
      <c r="A96" t="s">
        <v>88</v>
      </c>
      <c r="B96" s="2">
        <v>45537</v>
      </c>
      <c r="C96" s="22">
        <v>0.64583333333333337</v>
      </c>
      <c r="D96" s="22">
        <v>0.9375</v>
      </c>
      <c r="E96" s="22" t="str">
        <f>VLOOKUP(employee_work_schedule[[#This Row],[Employee ID]],employés!$A:$E,5,FALSE)</f>
        <v>Anna Clark</v>
      </c>
      <c r="F96" s="22" t="str">
        <f>VLOOKUP(employee_work_schedule[[#This Row],[Employee ID]],employés!$A:$X,13,FALSE)</f>
        <v>Customer Service</v>
      </c>
      <c r="G96" s="22">
        <f>employee_work_schedule[[#This Row],[Departure Time]]-employee_work_schedule[[#This Row],[Arrival Time]]</f>
        <v>0.29166666666666663</v>
      </c>
    </row>
    <row r="97" spans="1:7" x14ac:dyDescent="0.25">
      <c r="A97" t="s">
        <v>88</v>
      </c>
      <c r="B97" s="2">
        <v>45539</v>
      </c>
      <c r="C97" s="22">
        <v>0.5625</v>
      </c>
      <c r="D97" s="22">
        <v>0.9375</v>
      </c>
      <c r="E97" s="22" t="str">
        <f>VLOOKUP(employee_work_schedule[[#This Row],[Employee ID]],employés!$A:$E,5,FALSE)</f>
        <v>Anna Clark</v>
      </c>
      <c r="F97" s="22" t="str">
        <f>VLOOKUP(employee_work_schedule[[#This Row],[Employee ID]],employés!$A:$X,13,FALSE)</f>
        <v>Customer Service</v>
      </c>
      <c r="G97" s="22">
        <f>employee_work_schedule[[#This Row],[Departure Time]]-employee_work_schedule[[#This Row],[Arrival Time]]</f>
        <v>0.375</v>
      </c>
    </row>
    <row r="98" spans="1:7" x14ac:dyDescent="0.25">
      <c r="A98" t="s">
        <v>88</v>
      </c>
      <c r="B98" s="2">
        <v>45540</v>
      </c>
      <c r="C98" s="22">
        <v>0.60416666666666663</v>
      </c>
      <c r="D98" s="22">
        <v>0.85416666666666663</v>
      </c>
      <c r="E98" s="22" t="str">
        <f>VLOOKUP(employee_work_schedule[[#This Row],[Employee ID]],employés!$A:$E,5,FALSE)</f>
        <v>Anna Clark</v>
      </c>
      <c r="F98" s="22" t="str">
        <f>VLOOKUP(employee_work_schedule[[#This Row],[Employee ID]],employés!$A:$X,13,FALSE)</f>
        <v>Customer Service</v>
      </c>
      <c r="G98" s="22">
        <f>employee_work_schedule[[#This Row],[Departure Time]]-employee_work_schedule[[#This Row],[Arrival Time]]</f>
        <v>0.25</v>
      </c>
    </row>
    <row r="99" spans="1:7" x14ac:dyDescent="0.25">
      <c r="A99" t="s">
        <v>88</v>
      </c>
      <c r="B99" s="2">
        <v>45543</v>
      </c>
      <c r="C99" s="22">
        <v>0.42708333333333331</v>
      </c>
      <c r="D99" s="22">
        <v>0.67708333333333337</v>
      </c>
      <c r="E99" s="22" t="str">
        <f>VLOOKUP(employee_work_schedule[[#This Row],[Employee ID]],employés!$A:$E,5,FALSE)</f>
        <v>Anna Clark</v>
      </c>
      <c r="F99" s="22" t="str">
        <f>VLOOKUP(employee_work_schedule[[#This Row],[Employee ID]],employés!$A:$X,13,FALSE)</f>
        <v>Customer Service</v>
      </c>
      <c r="G99" s="22">
        <f>employee_work_schedule[[#This Row],[Departure Time]]-employee_work_schedule[[#This Row],[Arrival Time]]</f>
        <v>0.25000000000000006</v>
      </c>
    </row>
    <row r="100" spans="1:7" x14ac:dyDescent="0.25">
      <c r="A100" t="s">
        <v>88</v>
      </c>
      <c r="B100" s="2">
        <v>45560</v>
      </c>
      <c r="C100" s="22">
        <v>0.47916666666666669</v>
      </c>
      <c r="D100" s="22">
        <v>0.85416666666666663</v>
      </c>
      <c r="E100" s="22" t="str">
        <f>VLOOKUP(employee_work_schedule[[#This Row],[Employee ID]],employés!$A:$E,5,FALSE)</f>
        <v>Anna Clark</v>
      </c>
      <c r="F100" s="22" t="str">
        <f>VLOOKUP(employee_work_schedule[[#This Row],[Employee ID]],employés!$A:$X,13,FALSE)</f>
        <v>Customer Service</v>
      </c>
      <c r="G100" s="22">
        <f>employee_work_schedule[[#This Row],[Departure Time]]-employee_work_schedule[[#This Row],[Arrival Time]]</f>
        <v>0.37499999999999994</v>
      </c>
    </row>
    <row r="101" spans="1:7" x14ac:dyDescent="0.25">
      <c r="A101" t="s">
        <v>88</v>
      </c>
      <c r="B101" s="2">
        <v>45565</v>
      </c>
      <c r="C101" s="22">
        <v>0.39583333333333331</v>
      </c>
      <c r="D101" s="22">
        <v>0.8125</v>
      </c>
      <c r="E101" s="22" t="str">
        <f>VLOOKUP(employee_work_schedule[[#This Row],[Employee ID]],employés!$A:$E,5,FALSE)</f>
        <v>Anna Clark</v>
      </c>
      <c r="F101" s="22" t="str">
        <f>VLOOKUP(employee_work_schedule[[#This Row],[Employee ID]],employés!$A:$X,13,FALSE)</f>
        <v>Customer Service</v>
      </c>
      <c r="G101" s="22">
        <f>employee_work_schedule[[#This Row],[Departure Time]]-employee_work_schedule[[#This Row],[Arrival Time]]</f>
        <v>0.41666666666666669</v>
      </c>
    </row>
    <row r="102" spans="1:7" x14ac:dyDescent="0.25">
      <c r="A102" t="s">
        <v>89</v>
      </c>
      <c r="B102" s="2">
        <v>45540</v>
      </c>
      <c r="C102" s="22">
        <v>0.59027777777777779</v>
      </c>
      <c r="D102" s="22">
        <v>0.88194444444444442</v>
      </c>
      <c r="E102" s="22" t="str">
        <f>VLOOKUP(employee_work_schedule[[#This Row],[Employee ID]],employés!$A:$E,5,FALSE)</f>
        <v>Sabrina Cole</v>
      </c>
      <c r="F102" s="22" t="str">
        <f>VLOOKUP(employee_work_schedule[[#This Row],[Employee ID]],employés!$A:$X,13,FALSE)</f>
        <v>Customer Service</v>
      </c>
      <c r="G102" s="22">
        <f>employee_work_schedule[[#This Row],[Departure Time]]-employee_work_schedule[[#This Row],[Arrival Time]]</f>
        <v>0.29166666666666663</v>
      </c>
    </row>
    <row r="103" spans="1:7" x14ac:dyDescent="0.25">
      <c r="A103" t="s">
        <v>89</v>
      </c>
      <c r="B103" s="2">
        <v>45544</v>
      </c>
      <c r="C103" s="22">
        <v>0.6875</v>
      </c>
      <c r="D103" s="22">
        <v>0.8125</v>
      </c>
      <c r="E103" s="22" t="str">
        <f>VLOOKUP(employee_work_schedule[[#This Row],[Employee ID]],employés!$A:$E,5,FALSE)</f>
        <v>Sabrina Cole</v>
      </c>
      <c r="F103" s="22" t="str">
        <f>VLOOKUP(employee_work_schedule[[#This Row],[Employee ID]],employés!$A:$X,13,FALSE)</f>
        <v>Customer Service</v>
      </c>
      <c r="G103" s="22">
        <f>employee_work_schedule[[#This Row],[Departure Time]]-employee_work_schedule[[#This Row],[Arrival Time]]</f>
        <v>0.125</v>
      </c>
    </row>
    <row r="104" spans="1:7" x14ac:dyDescent="0.25">
      <c r="A104" t="s">
        <v>89</v>
      </c>
      <c r="B104" s="2">
        <v>45545</v>
      </c>
      <c r="C104" s="22">
        <v>0.63888888888888884</v>
      </c>
      <c r="D104" s="22">
        <v>0.88888888888888884</v>
      </c>
      <c r="E104" s="22" t="str">
        <f>VLOOKUP(employee_work_schedule[[#This Row],[Employee ID]],employés!$A:$E,5,FALSE)</f>
        <v>Sabrina Cole</v>
      </c>
      <c r="F104" s="22" t="str">
        <f>VLOOKUP(employee_work_schedule[[#This Row],[Employee ID]],employés!$A:$X,13,FALSE)</f>
        <v>Customer Service</v>
      </c>
      <c r="G104" s="22">
        <f>employee_work_schedule[[#This Row],[Departure Time]]-employee_work_schedule[[#This Row],[Arrival Time]]</f>
        <v>0.25</v>
      </c>
    </row>
    <row r="105" spans="1:7" x14ac:dyDescent="0.25">
      <c r="A105" t="s">
        <v>89</v>
      </c>
      <c r="B105" s="2">
        <v>45547</v>
      </c>
      <c r="C105" s="22">
        <v>0.58333333333333337</v>
      </c>
      <c r="D105" s="22">
        <v>0.83333333333333337</v>
      </c>
      <c r="E105" s="22" t="str">
        <f>VLOOKUP(employee_work_schedule[[#This Row],[Employee ID]],employés!$A:$E,5,FALSE)</f>
        <v>Sabrina Cole</v>
      </c>
      <c r="F105" s="22" t="str">
        <f>VLOOKUP(employee_work_schedule[[#This Row],[Employee ID]],employés!$A:$X,13,FALSE)</f>
        <v>Customer Service</v>
      </c>
      <c r="G105" s="22">
        <f>employee_work_schedule[[#This Row],[Departure Time]]-employee_work_schedule[[#This Row],[Arrival Time]]</f>
        <v>0.25</v>
      </c>
    </row>
    <row r="106" spans="1:7" x14ac:dyDescent="0.25">
      <c r="A106" t="s">
        <v>89</v>
      </c>
      <c r="B106" s="2">
        <v>45548</v>
      </c>
      <c r="C106" s="22">
        <v>0.51388888888888884</v>
      </c>
      <c r="D106" s="22">
        <v>0.84722222222222221</v>
      </c>
      <c r="E106" s="22" t="str">
        <f>VLOOKUP(employee_work_schedule[[#This Row],[Employee ID]],employés!$A:$E,5,FALSE)</f>
        <v>Sabrina Cole</v>
      </c>
      <c r="F106" s="22" t="str">
        <f>VLOOKUP(employee_work_schedule[[#This Row],[Employee ID]],employés!$A:$X,13,FALSE)</f>
        <v>Customer Service</v>
      </c>
      <c r="G106" s="22">
        <f>employee_work_schedule[[#This Row],[Departure Time]]-employee_work_schedule[[#This Row],[Arrival Time]]</f>
        <v>0.33333333333333337</v>
      </c>
    </row>
    <row r="107" spans="1:7" x14ac:dyDescent="0.25">
      <c r="A107" t="s">
        <v>89</v>
      </c>
      <c r="B107" s="2">
        <v>45553</v>
      </c>
      <c r="C107" s="22">
        <v>0.75</v>
      </c>
      <c r="D107" s="22">
        <v>0.875</v>
      </c>
      <c r="E107" s="22" t="str">
        <f>VLOOKUP(employee_work_schedule[[#This Row],[Employee ID]],employés!$A:$E,5,FALSE)</f>
        <v>Sabrina Cole</v>
      </c>
      <c r="F107" s="22" t="str">
        <f>VLOOKUP(employee_work_schedule[[#This Row],[Employee ID]],employés!$A:$X,13,FALSE)</f>
        <v>Customer Service</v>
      </c>
      <c r="G107" s="22">
        <f>employee_work_schedule[[#This Row],[Departure Time]]-employee_work_schedule[[#This Row],[Arrival Time]]</f>
        <v>0.125</v>
      </c>
    </row>
    <row r="108" spans="1:7" x14ac:dyDescent="0.25">
      <c r="A108" t="s">
        <v>89</v>
      </c>
      <c r="B108" s="2">
        <v>45554</v>
      </c>
      <c r="C108" s="22">
        <v>0.72222222222222221</v>
      </c>
      <c r="D108" s="22">
        <v>0.84722222222222221</v>
      </c>
      <c r="E108" s="22" t="str">
        <f>VLOOKUP(employee_work_schedule[[#This Row],[Employee ID]],employés!$A:$E,5,FALSE)</f>
        <v>Sabrina Cole</v>
      </c>
      <c r="F108" s="22" t="str">
        <f>VLOOKUP(employee_work_schedule[[#This Row],[Employee ID]],employés!$A:$X,13,FALSE)</f>
        <v>Customer Service</v>
      </c>
      <c r="G108" s="22">
        <f>employee_work_schedule[[#This Row],[Departure Time]]-employee_work_schedule[[#This Row],[Arrival Time]]</f>
        <v>0.125</v>
      </c>
    </row>
    <row r="109" spans="1:7" x14ac:dyDescent="0.25">
      <c r="A109" t="s">
        <v>89</v>
      </c>
      <c r="B109" s="2">
        <v>45555</v>
      </c>
      <c r="C109" s="22">
        <v>0.4375</v>
      </c>
      <c r="D109" s="22">
        <v>0.77083333333333337</v>
      </c>
      <c r="E109" s="22" t="str">
        <f>VLOOKUP(employee_work_schedule[[#This Row],[Employee ID]],employés!$A:$E,5,FALSE)</f>
        <v>Sabrina Cole</v>
      </c>
      <c r="F109" s="22" t="str">
        <f>VLOOKUP(employee_work_schedule[[#This Row],[Employee ID]],employés!$A:$X,13,FALSE)</f>
        <v>Customer Service</v>
      </c>
      <c r="G109" s="22">
        <f>employee_work_schedule[[#This Row],[Departure Time]]-employee_work_schedule[[#This Row],[Arrival Time]]</f>
        <v>0.33333333333333337</v>
      </c>
    </row>
    <row r="110" spans="1:7" x14ac:dyDescent="0.25">
      <c r="A110" t="s">
        <v>89</v>
      </c>
      <c r="B110" s="2">
        <v>45558</v>
      </c>
      <c r="C110" s="22">
        <v>0.66666666666666663</v>
      </c>
      <c r="D110" s="22">
        <v>0.79166666666666663</v>
      </c>
      <c r="E110" s="22" t="str">
        <f>VLOOKUP(employee_work_schedule[[#This Row],[Employee ID]],employés!$A:$E,5,FALSE)</f>
        <v>Sabrina Cole</v>
      </c>
      <c r="F110" s="22" t="str">
        <f>VLOOKUP(employee_work_schedule[[#This Row],[Employee ID]],employés!$A:$X,13,FALSE)</f>
        <v>Customer Service</v>
      </c>
      <c r="G110" s="22">
        <f>employee_work_schedule[[#This Row],[Departure Time]]-employee_work_schedule[[#This Row],[Arrival Time]]</f>
        <v>0.125</v>
      </c>
    </row>
    <row r="111" spans="1:7" x14ac:dyDescent="0.25">
      <c r="A111" t="s">
        <v>89</v>
      </c>
      <c r="B111" s="2">
        <v>45560</v>
      </c>
      <c r="C111" s="22">
        <v>0.76041666666666663</v>
      </c>
      <c r="D111" s="22">
        <v>0.88541666666666663</v>
      </c>
      <c r="E111" s="22" t="str">
        <f>VLOOKUP(employee_work_schedule[[#This Row],[Employee ID]],employés!$A:$E,5,FALSE)</f>
        <v>Sabrina Cole</v>
      </c>
      <c r="F111" s="22" t="str">
        <f>VLOOKUP(employee_work_schedule[[#This Row],[Employee ID]],employés!$A:$X,13,FALSE)</f>
        <v>Customer Service</v>
      </c>
      <c r="G111" s="22">
        <f>employee_work_schedule[[#This Row],[Departure Time]]-employee_work_schedule[[#This Row],[Arrival Time]]</f>
        <v>0.125</v>
      </c>
    </row>
    <row r="112" spans="1:7" x14ac:dyDescent="0.25">
      <c r="A112" t="s">
        <v>89</v>
      </c>
      <c r="B112" s="2">
        <v>45561</v>
      </c>
      <c r="C112" s="22">
        <v>0.67708333333333337</v>
      </c>
      <c r="D112" s="22">
        <v>0.96875</v>
      </c>
      <c r="E112" s="22" t="str">
        <f>VLOOKUP(employee_work_schedule[[#This Row],[Employee ID]],employés!$A:$E,5,FALSE)</f>
        <v>Sabrina Cole</v>
      </c>
      <c r="F112" s="22" t="str">
        <f>VLOOKUP(employee_work_schedule[[#This Row],[Employee ID]],employés!$A:$X,13,FALSE)</f>
        <v>Customer Service</v>
      </c>
      <c r="G112" s="22">
        <f>employee_work_schedule[[#This Row],[Departure Time]]-employee_work_schedule[[#This Row],[Arrival Time]]</f>
        <v>0.29166666666666663</v>
      </c>
    </row>
    <row r="113" spans="1:7" x14ac:dyDescent="0.25">
      <c r="A113" t="s">
        <v>89</v>
      </c>
      <c r="B113" s="2">
        <v>45562</v>
      </c>
      <c r="C113" s="22">
        <v>0.63888888888888884</v>
      </c>
      <c r="D113" s="22">
        <v>0.97222222222222221</v>
      </c>
      <c r="E113" s="22" t="str">
        <f>VLOOKUP(employee_work_schedule[[#This Row],[Employee ID]],employés!$A:$E,5,FALSE)</f>
        <v>Sabrina Cole</v>
      </c>
      <c r="F113" s="22" t="str">
        <f>VLOOKUP(employee_work_schedule[[#This Row],[Employee ID]],employés!$A:$X,13,FALSE)</f>
        <v>Customer Service</v>
      </c>
      <c r="G113" s="22">
        <f>employee_work_schedule[[#This Row],[Departure Time]]-employee_work_schedule[[#This Row],[Arrival Time]]</f>
        <v>0.33333333333333337</v>
      </c>
    </row>
    <row r="114" spans="1:7" x14ac:dyDescent="0.25">
      <c r="A114" t="s">
        <v>90</v>
      </c>
      <c r="B114" s="2">
        <v>45537</v>
      </c>
      <c r="C114" s="22">
        <v>0.44791666666666669</v>
      </c>
      <c r="D114" s="22">
        <v>0.73958333333333337</v>
      </c>
      <c r="E114" s="22" t="str">
        <f>VLOOKUP(employee_work_schedule[[#This Row],[Employee ID]],employés!$A:$E,5,FALSE)</f>
        <v>Janet Comuntzis</v>
      </c>
      <c r="F114" s="22" t="str">
        <f>VLOOKUP(employee_work_schedule[[#This Row],[Employee ID]],employés!$A:$X,13,FALSE)</f>
        <v>Human Resources</v>
      </c>
      <c r="G114" s="22">
        <f>employee_work_schedule[[#This Row],[Departure Time]]-employee_work_schedule[[#This Row],[Arrival Time]]</f>
        <v>0.29166666666666669</v>
      </c>
    </row>
    <row r="115" spans="1:7" x14ac:dyDescent="0.25">
      <c r="A115" t="s">
        <v>90</v>
      </c>
      <c r="B115" s="2">
        <v>45538</v>
      </c>
      <c r="C115" s="22">
        <v>0.38194444444444442</v>
      </c>
      <c r="D115" s="22">
        <v>0.79861111111111116</v>
      </c>
      <c r="E115" s="22" t="str">
        <f>VLOOKUP(employee_work_schedule[[#This Row],[Employee ID]],employés!$A:$E,5,FALSE)</f>
        <v>Janet Comuntzis</v>
      </c>
      <c r="F115" s="22" t="str">
        <f>VLOOKUP(employee_work_schedule[[#This Row],[Employee ID]],employés!$A:$X,13,FALSE)</f>
        <v>Human Resources</v>
      </c>
      <c r="G115" s="22">
        <f>employee_work_schedule[[#This Row],[Departure Time]]-employee_work_schedule[[#This Row],[Arrival Time]]</f>
        <v>0.41666666666666674</v>
      </c>
    </row>
    <row r="116" spans="1:7" x14ac:dyDescent="0.25">
      <c r="A116" t="s">
        <v>90</v>
      </c>
      <c r="B116" s="2">
        <v>45540</v>
      </c>
      <c r="C116" s="22">
        <v>0.46875</v>
      </c>
      <c r="D116" s="22">
        <v>0.88541666666666663</v>
      </c>
      <c r="E116" s="22" t="str">
        <f>VLOOKUP(employee_work_schedule[[#This Row],[Employee ID]],employés!$A:$E,5,FALSE)</f>
        <v>Janet Comuntzis</v>
      </c>
      <c r="F116" s="22" t="str">
        <f>VLOOKUP(employee_work_schedule[[#This Row],[Employee ID]],employés!$A:$X,13,FALSE)</f>
        <v>Human Resources</v>
      </c>
      <c r="G116" s="22">
        <f>employee_work_schedule[[#This Row],[Departure Time]]-employee_work_schedule[[#This Row],[Arrival Time]]</f>
        <v>0.41666666666666663</v>
      </c>
    </row>
    <row r="117" spans="1:7" x14ac:dyDescent="0.25">
      <c r="A117" t="s">
        <v>90</v>
      </c>
      <c r="B117" s="2">
        <v>45541</v>
      </c>
      <c r="C117" s="22">
        <v>0.33333333333333331</v>
      </c>
      <c r="D117" s="22">
        <v>0.625</v>
      </c>
      <c r="E117" s="22" t="str">
        <f>VLOOKUP(employee_work_schedule[[#This Row],[Employee ID]],employés!$A:$E,5,FALSE)</f>
        <v>Janet Comuntzis</v>
      </c>
      <c r="F117" s="22" t="str">
        <f>VLOOKUP(employee_work_schedule[[#This Row],[Employee ID]],employés!$A:$X,13,FALSE)</f>
        <v>Human Resources</v>
      </c>
      <c r="G117" s="22">
        <f>employee_work_schedule[[#This Row],[Departure Time]]-employee_work_schedule[[#This Row],[Arrival Time]]</f>
        <v>0.29166666666666669</v>
      </c>
    </row>
    <row r="118" spans="1:7" x14ac:dyDescent="0.25">
      <c r="A118" t="s">
        <v>90</v>
      </c>
      <c r="B118" s="2">
        <v>45545</v>
      </c>
      <c r="C118" s="22">
        <v>0.67708333333333337</v>
      </c>
      <c r="D118" s="22">
        <v>0.80208333333333337</v>
      </c>
      <c r="E118" s="22" t="str">
        <f>VLOOKUP(employee_work_schedule[[#This Row],[Employee ID]],employés!$A:$E,5,FALSE)</f>
        <v>Janet Comuntzis</v>
      </c>
      <c r="F118" s="22" t="str">
        <f>VLOOKUP(employee_work_schedule[[#This Row],[Employee ID]],employés!$A:$X,13,FALSE)</f>
        <v>Human Resources</v>
      </c>
      <c r="G118" s="22">
        <f>employee_work_schedule[[#This Row],[Departure Time]]-employee_work_schedule[[#This Row],[Arrival Time]]</f>
        <v>0.125</v>
      </c>
    </row>
    <row r="119" spans="1:7" x14ac:dyDescent="0.25">
      <c r="A119" t="s">
        <v>90</v>
      </c>
      <c r="B119" s="2">
        <v>45546</v>
      </c>
      <c r="C119" s="22">
        <v>0.43055555555555558</v>
      </c>
      <c r="D119" s="22">
        <v>0.76388888888888884</v>
      </c>
      <c r="E119" s="22" t="str">
        <f>VLOOKUP(employee_work_schedule[[#This Row],[Employee ID]],employés!$A:$E,5,FALSE)</f>
        <v>Janet Comuntzis</v>
      </c>
      <c r="F119" s="22" t="str">
        <f>VLOOKUP(employee_work_schedule[[#This Row],[Employee ID]],employés!$A:$X,13,FALSE)</f>
        <v>Human Resources</v>
      </c>
      <c r="G119" s="22">
        <f>employee_work_schedule[[#This Row],[Departure Time]]-employee_work_schedule[[#This Row],[Arrival Time]]</f>
        <v>0.33333333333333326</v>
      </c>
    </row>
    <row r="120" spans="1:7" x14ac:dyDescent="0.25">
      <c r="A120" t="s">
        <v>90</v>
      </c>
      <c r="B120" s="2">
        <v>45547</v>
      </c>
      <c r="C120" s="22">
        <v>0.53125</v>
      </c>
      <c r="D120" s="22">
        <v>0.90625</v>
      </c>
      <c r="E120" s="22" t="str">
        <f>VLOOKUP(employee_work_schedule[[#This Row],[Employee ID]],employés!$A:$E,5,FALSE)</f>
        <v>Janet Comuntzis</v>
      </c>
      <c r="F120" s="22" t="str">
        <f>VLOOKUP(employee_work_schedule[[#This Row],[Employee ID]],employés!$A:$X,13,FALSE)</f>
        <v>Human Resources</v>
      </c>
      <c r="G120" s="22">
        <f>employee_work_schedule[[#This Row],[Departure Time]]-employee_work_schedule[[#This Row],[Arrival Time]]</f>
        <v>0.375</v>
      </c>
    </row>
    <row r="121" spans="1:7" x14ac:dyDescent="0.25">
      <c r="A121" t="s">
        <v>90</v>
      </c>
      <c r="B121" s="2">
        <v>45548</v>
      </c>
      <c r="C121" s="22">
        <v>0.57291666666666663</v>
      </c>
      <c r="D121" s="22">
        <v>0.82291666666666663</v>
      </c>
      <c r="E121" s="22" t="str">
        <f>VLOOKUP(employee_work_schedule[[#This Row],[Employee ID]],employés!$A:$E,5,FALSE)</f>
        <v>Janet Comuntzis</v>
      </c>
      <c r="F121" s="22" t="str">
        <f>VLOOKUP(employee_work_schedule[[#This Row],[Employee ID]],employés!$A:$X,13,FALSE)</f>
        <v>Human Resources</v>
      </c>
      <c r="G121" s="22">
        <f>employee_work_schedule[[#This Row],[Departure Time]]-employee_work_schedule[[#This Row],[Arrival Time]]</f>
        <v>0.25</v>
      </c>
    </row>
    <row r="122" spans="1:7" x14ac:dyDescent="0.25">
      <c r="A122" t="s">
        <v>90</v>
      </c>
      <c r="B122" s="2">
        <v>45554</v>
      </c>
      <c r="C122" s="22">
        <v>0.625</v>
      </c>
      <c r="D122" s="22">
        <v>0.79166666666666663</v>
      </c>
      <c r="E122" s="22" t="str">
        <f>VLOOKUP(employee_work_schedule[[#This Row],[Employee ID]],employés!$A:$E,5,FALSE)</f>
        <v>Janet Comuntzis</v>
      </c>
      <c r="F122" s="22" t="str">
        <f>VLOOKUP(employee_work_schedule[[#This Row],[Employee ID]],employés!$A:$X,13,FALSE)</f>
        <v>Human Resources</v>
      </c>
      <c r="G122" s="22">
        <f>employee_work_schedule[[#This Row],[Departure Time]]-employee_work_schedule[[#This Row],[Arrival Time]]</f>
        <v>0.16666666666666663</v>
      </c>
    </row>
    <row r="123" spans="1:7" x14ac:dyDescent="0.25">
      <c r="A123" t="s">
        <v>90</v>
      </c>
      <c r="B123" s="2">
        <v>45555</v>
      </c>
      <c r="C123" s="22">
        <v>0.29166666666666669</v>
      </c>
      <c r="D123" s="22">
        <v>0.54166666666666663</v>
      </c>
      <c r="E123" s="22" t="str">
        <f>VLOOKUP(employee_work_schedule[[#This Row],[Employee ID]],employés!$A:$E,5,FALSE)</f>
        <v>Janet Comuntzis</v>
      </c>
      <c r="F123" s="22" t="str">
        <f>VLOOKUP(employee_work_schedule[[#This Row],[Employee ID]],employés!$A:$X,13,FALSE)</f>
        <v>Human Resources</v>
      </c>
      <c r="G123" s="22">
        <f>employee_work_schedule[[#This Row],[Departure Time]]-employee_work_schedule[[#This Row],[Arrival Time]]</f>
        <v>0.24999999999999994</v>
      </c>
    </row>
    <row r="124" spans="1:7" x14ac:dyDescent="0.25">
      <c r="A124" t="s">
        <v>90</v>
      </c>
      <c r="B124" s="2">
        <v>45558</v>
      </c>
      <c r="C124" s="22">
        <v>0.59722222222222221</v>
      </c>
      <c r="D124" s="22">
        <v>0.76388888888888884</v>
      </c>
      <c r="E124" s="22" t="str">
        <f>VLOOKUP(employee_work_schedule[[#This Row],[Employee ID]],employés!$A:$E,5,FALSE)</f>
        <v>Janet Comuntzis</v>
      </c>
      <c r="F124" s="22" t="str">
        <f>VLOOKUP(employee_work_schedule[[#This Row],[Employee ID]],employés!$A:$X,13,FALSE)</f>
        <v>Human Resources</v>
      </c>
      <c r="G124" s="22">
        <f>employee_work_schedule[[#This Row],[Departure Time]]-employee_work_schedule[[#This Row],[Arrival Time]]</f>
        <v>0.16666666666666663</v>
      </c>
    </row>
    <row r="125" spans="1:7" x14ac:dyDescent="0.25">
      <c r="A125" t="s">
        <v>90</v>
      </c>
      <c r="B125" s="2">
        <v>45559</v>
      </c>
      <c r="C125" s="22">
        <v>0.4236111111111111</v>
      </c>
      <c r="D125" s="22">
        <v>0.79861111111111116</v>
      </c>
      <c r="E125" s="22" t="str">
        <f>VLOOKUP(employee_work_schedule[[#This Row],[Employee ID]],employés!$A:$E,5,FALSE)</f>
        <v>Janet Comuntzis</v>
      </c>
      <c r="F125" s="22" t="str">
        <f>VLOOKUP(employee_work_schedule[[#This Row],[Employee ID]],employés!$A:$X,13,FALSE)</f>
        <v>Human Resources</v>
      </c>
      <c r="G125" s="22">
        <f>employee_work_schedule[[#This Row],[Departure Time]]-employee_work_schedule[[#This Row],[Arrival Time]]</f>
        <v>0.37500000000000006</v>
      </c>
    </row>
    <row r="126" spans="1:7" x14ac:dyDescent="0.25">
      <c r="A126" t="s">
        <v>90</v>
      </c>
      <c r="B126" s="2">
        <v>45561</v>
      </c>
      <c r="C126" s="22">
        <v>0.39583333333333331</v>
      </c>
      <c r="D126" s="22">
        <v>0.64583333333333337</v>
      </c>
      <c r="E126" s="22" t="str">
        <f>VLOOKUP(employee_work_schedule[[#This Row],[Employee ID]],employés!$A:$E,5,FALSE)</f>
        <v>Janet Comuntzis</v>
      </c>
      <c r="F126" s="22" t="str">
        <f>VLOOKUP(employee_work_schedule[[#This Row],[Employee ID]],employés!$A:$X,13,FALSE)</f>
        <v>Human Resources</v>
      </c>
      <c r="G126" s="22">
        <f>employee_work_schedule[[#This Row],[Departure Time]]-employee_work_schedule[[#This Row],[Arrival Time]]</f>
        <v>0.25000000000000006</v>
      </c>
    </row>
    <row r="127" spans="1:7" x14ac:dyDescent="0.25">
      <c r="A127" t="s">
        <v>90</v>
      </c>
      <c r="B127" s="2">
        <v>45563</v>
      </c>
      <c r="C127" s="22">
        <v>0.54861111111111116</v>
      </c>
      <c r="D127" s="22">
        <v>0.88194444444444442</v>
      </c>
      <c r="E127" s="22" t="str">
        <f>VLOOKUP(employee_work_schedule[[#This Row],[Employee ID]],employés!$A:$E,5,FALSE)</f>
        <v>Janet Comuntzis</v>
      </c>
      <c r="F127" s="22" t="str">
        <f>VLOOKUP(employee_work_schedule[[#This Row],[Employee ID]],employés!$A:$X,13,FALSE)</f>
        <v>Human Resources</v>
      </c>
      <c r="G127" s="22">
        <f>employee_work_schedule[[#This Row],[Departure Time]]-employee_work_schedule[[#This Row],[Arrival Time]]</f>
        <v>0.33333333333333326</v>
      </c>
    </row>
    <row r="128" spans="1:7" x14ac:dyDescent="0.25">
      <c r="A128" t="s">
        <v>90</v>
      </c>
      <c r="B128" s="2">
        <v>45565</v>
      </c>
      <c r="C128" s="22">
        <v>0.68055555555555558</v>
      </c>
      <c r="D128" s="22">
        <v>0.80555555555555558</v>
      </c>
      <c r="E128" s="22" t="str">
        <f>VLOOKUP(employee_work_schedule[[#This Row],[Employee ID]],employés!$A:$E,5,FALSE)</f>
        <v>Janet Comuntzis</v>
      </c>
      <c r="F128" s="22" t="str">
        <f>VLOOKUP(employee_work_schedule[[#This Row],[Employee ID]],employés!$A:$X,13,FALSE)</f>
        <v>Human Resources</v>
      </c>
      <c r="G128" s="22">
        <f>employee_work_schedule[[#This Row],[Departure Time]]-employee_work_schedule[[#This Row],[Arrival Time]]</f>
        <v>0.125</v>
      </c>
    </row>
    <row r="129" spans="1:7" x14ac:dyDescent="0.25">
      <c r="A129" t="s">
        <v>91</v>
      </c>
      <c r="B129" s="2">
        <v>45538</v>
      </c>
      <c r="C129" s="22">
        <v>0.39583333333333331</v>
      </c>
      <c r="D129" s="22">
        <v>0.6875</v>
      </c>
      <c r="E129" s="22" t="str">
        <f>VLOOKUP(employee_work_schedule[[#This Row],[Employee ID]],employés!$A:$E,5,FALSE)</f>
        <v>Bob Decker</v>
      </c>
      <c r="F129" s="22" t="str">
        <f>VLOOKUP(employee_work_schedule[[#This Row],[Employee ID]],employés!$A:$X,13,FALSE)</f>
        <v>IT</v>
      </c>
      <c r="G129" s="22">
        <f>employee_work_schedule[[#This Row],[Departure Time]]-employee_work_schedule[[#This Row],[Arrival Time]]</f>
        <v>0.29166666666666669</v>
      </c>
    </row>
    <row r="130" spans="1:7" x14ac:dyDescent="0.25">
      <c r="A130" t="s">
        <v>91</v>
      </c>
      <c r="B130" s="2">
        <v>45539</v>
      </c>
      <c r="C130" s="22">
        <v>0.57291666666666663</v>
      </c>
      <c r="D130" s="22">
        <v>0.86458333333333337</v>
      </c>
      <c r="E130" s="22" t="str">
        <f>VLOOKUP(employee_work_schedule[[#This Row],[Employee ID]],employés!$A:$E,5,FALSE)</f>
        <v>Bob Decker</v>
      </c>
      <c r="F130" s="22" t="str">
        <f>VLOOKUP(employee_work_schedule[[#This Row],[Employee ID]],employés!$A:$X,13,FALSE)</f>
        <v>IT</v>
      </c>
      <c r="G130" s="22">
        <f>employee_work_schedule[[#This Row],[Departure Time]]-employee_work_schedule[[#This Row],[Arrival Time]]</f>
        <v>0.29166666666666674</v>
      </c>
    </row>
    <row r="131" spans="1:7" x14ac:dyDescent="0.25">
      <c r="A131" t="s">
        <v>91</v>
      </c>
      <c r="B131" s="2">
        <v>45540</v>
      </c>
      <c r="C131" s="22">
        <v>0.51388888888888884</v>
      </c>
      <c r="D131" s="22">
        <v>0.76388888888888884</v>
      </c>
      <c r="E131" s="22" t="str">
        <f>VLOOKUP(employee_work_schedule[[#This Row],[Employee ID]],employés!$A:$E,5,FALSE)</f>
        <v>Bob Decker</v>
      </c>
      <c r="F131" s="22" t="str">
        <f>VLOOKUP(employee_work_schedule[[#This Row],[Employee ID]],employés!$A:$X,13,FALSE)</f>
        <v>IT</v>
      </c>
      <c r="G131" s="22">
        <f>employee_work_schedule[[#This Row],[Departure Time]]-employee_work_schedule[[#This Row],[Arrival Time]]</f>
        <v>0.25</v>
      </c>
    </row>
    <row r="132" spans="1:7" x14ac:dyDescent="0.25">
      <c r="A132" t="s">
        <v>91</v>
      </c>
      <c r="B132" s="2">
        <v>45546</v>
      </c>
      <c r="C132" s="22">
        <v>0.54166666666666663</v>
      </c>
      <c r="D132" s="22">
        <v>0.83333333333333337</v>
      </c>
      <c r="E132" s="22" t="str">
        <f>VLOOKUP(employee_work_schedule[[#This Row],[Employee ID]],employés!$A:$E,5,FALSE)</f>
        <v>Bob Decker</v>
      </c>
      <c r="F132" s="22" t="str">
        <f>VLOOKUP(employee_work_schedule[[#This Row],[Employee ID]],employés!$A:$X,13,FALSE)</f>
        <v>IT</v>
      </c>
      <c r="G132" s="22">
        <f>employee_work_schedule[[#This Row],[Departure Time]]-employee_work_schedule[[#This Row],[Arrival Time]]</f>
        <v>0.29166666666666674</v>
      </c>
    </row>
    <row r="133" spans="1:7" x14ac:dyDescent="0.25">
      <c r="A133" t="s">
        <v>91</v>
      </c>
      <c r="B133" s="2">
        <v>45553</v>
      </c>
      <c r="C133" s="22">
        <v>0.68055555555555558</v>
      </c>
      <c r="D133" s="22">
        <v>0.84722222222222221</v>
      </c>
      <c r="E133" s="22" t="str">
        <f>VLOOKUP(employee_work_schedule[[#This Row],[Employee ID]],employés!$A:$E,5,FALSE)</f>
        <v>Bob Decker</v>
      </c>
      <c r="F133" s="22" t="str">
        <f>VLOOKUP(employee_work_schedule[[#This Row],[Employee ID]],employés!$A:$X,13,FALSE)</f>
        <v>IT</v>
      </c>
      <c r="G133" s="22">
        <f>employee_work_schedule[[#This Row],[Departure Time]]-employee_work_schedule[[#This Row],[Arrival Time]]</f>
        <v>0.16666666666666663</v>
      </c>
    </row>
    <row r="134" spans="1:7" x14ac:dyDescent="0.25">
      <c r="A134" t="s">
        <v>91</v>
      </c>
      <c r="B134" s="2">
        <v>45554</v>
      </c>
      <c r="C134" s="22">
        <v>0.71527777777777779</v>
      </c>
      <c r="D134" s="22">
        <v>0.84027777777777779</v>
      </c>
      <c r="E134" s="22" t="str">
        <f>VLOOKUP(employee_work_schedule[[#This Row],[Employee ID]],employés!$A:$E,5,FALSE)</f>
        <v>Bob Decker</v>
      </c>
      <c r="F134" s="22" t="str">
        <f>VLOOKUP(employee_work_schedule[[#This Row],[Employee ID]],employés!$A:$X,13,FALSE)</f>
        <v>IT</v>
      </c>
      <c r="G134" s="22">
        <f>employee_work_schedule[[#This Row],[Departure Time]]-employee_work_schedule[[#This Row],[Arrival Time]]</f>
        <v>0.125</v>
      </c>
    </row>
    <row r="135" spans="1:7" x14ac:dyDescent="0.25">
      <c r="A135" t="s">
        <v>91</v>
      </c>
      <c r="B135" s="2">
        <v>45555</v>
      </c>
      <c r="C135" s="22">
        <v>0.57291666666666663</v>
      </c>
      <c r="D135" s="22">
        <v>0.86458333333333337</v>
      </c>
      <c r="E135" s="22" t="str">
        <f>VLOOKUP(employee_work_schedule[[#This Row],[Employee ID]],employés!$A:$E,5,FALSE)</f>
        <v>Bob Decker</v>
      </c>
      <c r="F135" s="22" t="str">
        <f>VLOOKUP(employee_work_schedule[[#This Row],[Employee ID]],employés!$A:$X,13,FALSE)</f>
        <v>IT</v>
      </c>
      <c r="G135" s="22">
        <f>employee_work_schedule[[#This Row],[Departure Time]]-employee_work_schedule[[#This Row],[Arrival Time]]</f>
        <v>0.29166666666666674</v>
      </c>
    </row>
    <row r="136" spans="1:7" x14ac:dyDescent="0.25">
      <c r="A136" t="s">
        <v>91</v>
      </c>
      <c r="B136" s="2">
        <v>45558</v>
      </c>
      <c r="C136" s="22">
        <v>0.72916666666666663</v>
      </c>
      <c r="D136" s="22">
        <v>0.84722222222222221</v>
      </c>
      <c r="E136" s="22" t="str">
        <f>VLOOKUP(employee_work_schedule[[#This Row],[Employee ID]],employés!$A:$E,5,FALSE)</f>
        <v>Bob Decker</v>
      </c>
      <c r="F136" s="22" t="str">
        <f>VLOOKUP(employee_work_schedule[[#This Row],[Employee ID]],employés!$A:$X,13,FALSE)</f>
        <v>IT</v>
      </c>
      <c r="G136" s="22">
        <f>employee_work_schedule[[#This Row],[Departure Time]]-employee_work_schedule[[#This Row],[Arrival Time]]</f>
        <v>0.11805555555555558</v>
      </c>
    </row>
    <row r="137" spans="1:7" x14ac:dyDescent="0.25">
      <c r="A137" t="s">
        <v>91</v>
      </c>
      <c r="B137" s="2">
        <v>45559</v>
      </c>
      <c r="C137" s="22">
        <v>0.78125</v>
      </c>
      <c r="D137" s="22">
        <v>0.90625</v>
      </c>
      <c r="E137" s="22" t="str">
        <f>VLOOKUP(employee_work_schedule[[#This Row],[Employee ID]],employés!$A:$E,5,FALSE)</f>
        <v>Bob Decker</v>
      </c>
      <c r="F137" s="22" t="str">
        <f>VLOOKUP(employee_work_schedule[[#This Row],[Employee ID]],employés!$A:$X,13,FALSE)</f>
        <v>IT</v>
      </c>
      <c r="G137" s="22">
        <f>employee_work_schedule[[#This Row],[Departure Time]]-employee_work_schedule[[#This Row],[Arrival Time]]</f>
        <v>0.125</v>
      </c>
    </row>
    <row r="138" spans="1:7" x14ac:dyDescent="0.25">
      <c r="A138" t="s">
        <v>91</v>
      </c>
      <c r="B138" s="2">
        <v>45560</v>
      </c>
      <c r="C138" s="22">
        <v>0.70833333333333337</v>
      </c>
      <c r="D138" s="22">
        <v>0.84375</v>
      </c>
      <c r="E138" s="22" t="str">
        <f>VLOOKUP(employee_work_schedule[[#This Row],[Employee ID]],employés!$A:$E,5,FALSE)</f>
        <v>Bob Decker</v>
      </c>
      <c r="F138" s="22" t="str">
        <f>VLOOKUP(employee_work_schedule[[#This Row],[Employee ID]],employés!$A:$X,13,FALSE)</f>
        <v>IT</v>
      </c>
      <c r="G138" s="22">
        <f>employee_work_schedule[[#This Row],[Departure Time]]-employee_work_schedule[[#This Row],[Arrival Time]]</f>
        <v>0.13541666666666663</v>
      </c>
    </row>
    <row r="139" spans="1:7" x14ac:dyDescent="0.25">
      <c r="A139" t="s">
        <v>91</v>
      </c>
      <c r="B139" s="2">
        <v>45565</v>
      </c>
      <c r="C139" s="22">
        <v>0.34375</v>
      </c>
      <c r="D139" s="22">
        <v>0.76041666666666663</v>
      </c>
      <c r="E139" s="22" t="str">
        <f>VLOOKUP(employee_work_schedule[[#This Row],[Employee ID]],employés!$A:$E,5,FALSE)</f>
        <v>Bob Decker</v>
      </c>
      <c r="F139" s="22" t="str">
        <f>VLOOKUP(employee_work_schedule[[#This Row],[Employee ID]],employés!$A:$X,13,FALSE)</f>
        <v>IT</v>
      </c>
      <c r="G139" s="22">
        <f>employee_work_schedule[[#This Row],[Departure Time]]-employee_work_schedule[[#This Row],[Arrival Time]]</f>
        <v>0.41666666666666663</v>
      </c>
    </row>
    <row r="140" spans="1:7" x14ac:dyDescent="0.25">
      <c r="A140" t="s">
        <v>92</v>
      </c>
      <c r="B140" s="2">
        <v>45558</v>
      </c>
      <c r="C140" s="22">
        <v>0.3888888888888889</v>
      </c>
      <c r="D140" s="22">
        <v>0.68055555555555558</v>
      </c>
      <c r="E140" s="22" t="str">
        <f>VLOOKUP(employee_work_schedule[[#This Row],[Employee ID]],employés!$A:$E,5,FALSE)</f>
        <v>Tina Desiato</v>
      </c>
      <c r="F140" s="22" t="str">
        <f>VLOOKUP(employee_work_schedule[[#This Row],[Employee ID]],employés!$A:$X,13,FALSE)</f>
        <v>IT</v>
      </c>
      <c r="G140" s="22">
        <f>employee_work_schedule[[#This Row],[Departure Time]]-employee_work_schedule[[#This Row],[Arrival Time]]</f>
        <v>0.29166666666666669</v>
      </c>
    </row>
    <row r="141" spans="1:7" x14ac:dyDescent="0.25">
      <c r="A141" t="s">
        <v>93</v>
      </c>
      <c r="B141" s="2">
        <v>45546</v>
      </c>
      <c r="C141" s="22">
        <v>0.41666666666666669</v>
      </c>
      <c r="D141" s="22">
        <v>0.75</v>
      </c>
      <c r="E141" s="22" t="str">
        <f>VLOOKUP(employee_work_schedule[[#This Row],[Employee ID]],employés!$A:$E,5,FALSE)</f>
        <v>Alexandra Donnell</v>
      </c>
      <c r="F141" s="22" t="str">
        <f>VLOOKUP(employee_work_schedule[[#This Row],[Employee ID]],employés!$A:$X,13,FALSE)</f>
        <v>Accounting</v>
      </c>
      <c r="G141" s="22">
        <f>employee_work_schedule[[#This Row],[Departure Time]]-employee_work_schedule[[#This Row],[Arrival Time]]</f>
        <v>0.33333333333333331</v>
      </c>
    </row>
    <row r="142" spans="1:7" x14ac:dyDescent="0.25">
      <c r="A142" t="s">
        <v>93</v>
      </c>
      <c r="B142" s="2">
        <v>45551</v>
      </c>
      <c r="C142" s="22">
        <v>0.63194444444444442</v>
      </c>
      <c r="D142" s="22">
        <v>0.88194444444444442</v>
      </c>
      <c r="E142" s="22" t="str">
        <f>VLOOKUP(employee_work_schedule[[#This Row],[Employee ID]],employés!$A:$E,5,FALSE)</f>
        <v>Alexandra Donnell</v>
      </c>
      <c r="F142" s="22" t="str">
        <f>VLOOKUP(employee_work_schedule[[#This Row],[Employee ID]],employés!$A:$X,13,FALSE)</f>
        <v>Accounting</v>
      </c>
      <c r="G142" s="22">
        <f>employee_work_schedule[[#This Row],[Departure Time]]-employee_work_schedule[[#This Row],[Arrival Time]]</f>
        <v>0.25</v>
      </c>
    </row>
    <row r="143" spans="1:7" x14ac:dyDescent="0.25">
      <c r="A143" t="s">
        <v>93</v>
      </c>
      <c r="B143" s="2">
        <v>45552</v>
      </c>
      <c r="C143" s="22">
        <v>0.4236111111111111</v>
      </c>
      <c r="D143" s="22">
        <v>0.79861111111111116</v>
      </c>
      <c r="E143" s="22" t="str">
        <f>VLOOKUP(employee_work_schedule[[#This Row],[Employee ID]],employés!$A:$E,5,FALSE)</f>
        <v>Alexandra Donnell</v>
      </c>
      <c r="F143" s="22" t="str">
        <f>VLOOKUP(employee_work_schedule[[#This Row],[Employee ID]],employés!$A:$X,13,FALSE)</f>
        <v>Accounting</v>
      </c>
      <c r="G143" s="22">
        <f>employee_work_schedule[[#This Row],[Departure Time]]-employee_work_schedule[[#This Row],[Arrival Time]]</f>
        <v>0.37500000000000006</v>
      </c>
    </row>
    <row r="144" spans="1:7" x14ac:dyDescent="0.25">
      <c r="A144" t="s">
        <v>93</v>
      </c>
      <c r="B144" s="2">
        <v>45558</v>
      </c>
      <c r="C144" s="22">
        <v>0.5</v>
      </c>
      <c r="D144" s="22">
        <v>0.83333333333333337</v>
      </c>
      <c r="E144" s="22" t="str">
        <f>VLOOKUP(employee_work_schedule[[#This Row],[Employee ID]],employés!$A:$E,5,FALSE)</f>
        <v>Alexandra Donnell</v>
      </c>
      <c r="F144" s="22" t="str">
        <f>VLOOKUP(employee_work_schedule[[#This Row],[Employee ID]],employés!$A:$X,13,FALSE)</f>
        <v>Accounting</v>
      </c>
      <c r="G144" s="22">
        <f>employee_work_schedule[[#This Row],[Departure Time]]-employee_work_schedule[[#This Row],[Arrival Time]]</f>
        <v>0.33333333333333337</v>
      </c>
    </row>
    <row r="145" spans="1:7" x14ac:dyDescent="0.25">
      <c r="A145" t="s">
        <v>93</v>
      </c>
      <c r="B145" s="2">
        <v>45562</v>
      </c>
      <c r="C145" s="22">
        <v>0.65972222222222221</v>
      </c>
      <c r="D145" s="22">
        <v>0.82638888888888884</v>
      </c>
      <c r="E145" s="22" t="str">
        <f>VLOOKUP(employee_work_schedule[[#This Row],[Employee ID]],employés!$A:$E,5,FALSE)</f>
        <v>Alexandra Donnell</v>
      </c>
      <c r="F145" s="22" t="str">
        <f>VLOOKUP(employee_work_schedule[[#This Row],[Employee ID]],employés!$A:$X,13,FALSE)</f>
        <v>Accounting</v>
      </c>
      <c r="G145" s="22">
        <f>employee_work_schedule[[#This Row],[Departure Time]]-employee_work_schedule[[#This Row],[Arrival Time]]</f>
        <v>0.16666666666666663</v>
      </c>
    </row>
    <row r="146" spans="1:7" x14ac:dyDescent="0.25">
      <c r="A146" t="s">
        <v>94</v>
      </c>
      <c r="B146" s="2">
        <v>45539</v>
      </c>
      <c r="C146" s="22">
        <v>0.53125</v>
      </c>
      <c r="D146" s="22">
        <v>0.70833333333333337</v>
      </c>
      <c r="E146" s="22" t="str">
        <f>VLOOKUP(employee_work_schedule[[#This Row],[Employee ID]],employés!$A:$E,5,FALSE)</f>
        <v>Mark Ellis</v>
      </c>
      <c r="F146" s="22" t="str">
        <f>VLOOKUP(employee_work_schedule[[#This Row],[Employee ID]],employés!$A:$X,13,FALSE)</f>
        <v>IT</v>
      </c>
      <c r="G146" s="22">
        <f>employee_work_schedule[[#This Row],[Departure Time]]-employee_work_schedule[[#This Row],[Arrival Time]]</f>
        <v>0.17708333333333337</v>
      </c>
    </row>
    <row r="147" spans="1:7" x14ac:dyDescent="0.25">
      <c r="A147" t="s">
        <v>94</v>
      </c>
      <c r="B147" s="2">
        <v>45545</v>
      </c>
      <c r="C147" s="22">
        <v>0.77083333333333337</v>
      </c>
      <c r="D147" s="22">
        <v>0.89583333333333337</v>
      </c>
      <c r="E147" s="22" t="str">
        <f>VLOOKUP(employee_work_schedule[[#This Row],[Employee ID]],employés!$A:$E,5,FALSE)</f>
        <v>Mark Ellis</v>
      </c>
      <c r="F147" s="22" t="str">
        <f>VLOOKUP(employee_work_schedule[[#This Row],[Employee ID]],employés!$A:$X,13,FALSE)</f>
        <v>IT</v>
      </c>
      <c r="G147" s="22">
        <f>employee_work_schedule[[#This Row],[Departure Time]]-employee_work_schedule[[#This Row],[Arrival Time]]</f>
        <v>0.125</v>
      </c>
    </row>
    <row r="148" spans="1:7" x14ac:dyDescent="0.25">
      <c r="A148" t="s">
        <v>94</v>
      </c>
      <c r="B148" s="2">
        <v>45546</v>
      </c>
      <c r="C148" s="22">
        <v>0.34375</v>
      </c>
      <c r="D148" s="22">
        <v>0.63541666666666663</v>
      </c>
      <c r="E148" s="22" t="str">
        <f>VLOOKUP(employee_work_schedule[[#This Row],[Employee ID]],employés!$A:$E,5,FALSE)</f>
        <v>Mark Ellis</v>
      </c>
      <c r="F148" s="22" t="str">
        <f>VLOOKUP(employee_work_schedule[[#This Row],[Employee ID]],employés!$A:$X,13,FALSE)</f>
        <v>IT</v>
      </c>
      <c r="G148" s="22">
        <f>employee_work_schedule[[#This Row],[Departure Time]]-employee_work_schedule[[#This Row],[Arrival Time]]</f>
        <v>0.29166666666666663</v>
      </c>
    </row>
    <row r="149" spans="1:7" x14ac:dyDescent="0.25">
      <c r="A149" t="s">
        <v>94</v>
      </c>
      <c r="B149" s="2">
        <v>45553</v>
      </c>
      <c r="C149" s="22">
        <v>0.3263888888888889</v>
      </c>
      <c r="D149" s="22">
        <v>0.70138888888888884</v>
      </c>
      <c r="E149" s="22" t="str">
        <f>VLOOKUP(employee_work_schedule[[#This Row],[Employee ID]],employés!$A:$E,5,FALSE)</f>
        <v>Mark Ellis</v>
      </c>
      <c r="F149" s="22" t="str">
        <f>VLOOKUP(employee_work_schedule[[#This Row],[Employee ID]],employés!$A:$X,13,FALSE)</f>
        <v>IT</v>
      </c>
      <c r="G149" s="22">
        <f>employee_work_schedule[[#This Row],[Departure Time]]-employee_work_schedule[[#This Row],[Arrival Time]]</f>
        <v>0.37499999999999994</v>
      </c>
    </row>
    <row r="150" spans="1:7" x14ac:dyDescent="0.25">
      <c r="A150" t="s">
        <v>94</v>
      </c>
      <c r="B150" s="2">
        <v>45554</v>
      </c>
      <c r="C150" s="22">
        <v>0.47916666666666669</v>
      </c>
      <c r="D150" s="22">
        <v>0.85416666666666663</v>
      </c>
      <c r="E150" s="22" t="str">
        <f>VLOOKUP(employee_work_schedule[[#This Row],[Employee ID]],employés!$A:$E,5,FALSE)</f>
        <v>Mark Ellis</v>
      </c>
      <c r="F150" s="22" t="str">
        <f>VLOOKUP(employee_work_schedule[[#This Row],[Employee ID]],employés!$A:$X,13,FALSE)</f>
        <v>IT</v>
      </c>
      <c r="G150" s="22">
        <f>employee_work_schedule[[#This Row],[Departure Time]]-employee_work_schedule[[#This Row],[Arrival Time]]</f>
        <v>0.37499999999999994</v>
      </c>
    </row>
    <row r="151" spans="1:7" x14ac:dyDescent="0.25">
      <c r="A151" t="s">
        <v>94</v>
      </c>
      <c r="B151" s="2">
        <v>45555</v>
      </c>
      <c r="C151" s="22">
        <v>0.75694444444444442</v>
      </c>
      <c r="D151" s="22">
        <v>0.88194444444444442</v>
      </c>
      <c r="E151" s="22" t="str">
        <f>VLOOKUP(employee_work_schedule[[#This Row],[Employee ID]],employés!$A:$E,5,FALSE)</f>
        <v>Mark Ellis</v>
      </c>
      <c r="F151" s="22" t="str">
        <f>VLOOKUP(employee_work_schedule[[#This Row],[Employee ID]],employés!$A:$X,13,FALSE)</f>
        <v>IT</v>
      </c>
      <c r="G151" s="22">
        <f>employee_work_schedule[[#This Row],[Departure Time]]-employee_work_schedule[[#This Row],[Arrival Time]]</f>
        <v>0.125</v>
      </c>
    </row>
    <row r="152" spans="1:7" x14ac:dyDescent="0.25">
      <c r="A152" t="s">
        <v>94</v>
      </c>
      <c r="B152" s="2">
        <v>45557</v>
      </c>
      <c r="C152" s="22">
        <v>0.60416666666666663</v>
      </c>
      <c r="D152" s="22">
        <v>0.97916666666666663</v>
      </c>
      <c r="E152" s="22" t="str">
        <f>VLOOKUP(employee_work_schedule[[#This Row],[Employee ID]],employés!$A:$E,5,FALSE)</f>
        <v>Mark Ellis</v>
      </c>
      <c r="F152" s="22" t="str">
        <f>VLOOKUP(employee_work_schedule[[#This Row],[Employee ID]],employés!$A:$X,13,FALSE)</f>
        <v>IT</v>
      </c>
      <c r="G152" s="22">
        <f>employee_work_schedule[[#This Row],[Departure Time]]-employee_work_schedule[[#This Row],[Arrival Time]]</f>
        <v>0.375</v>
      </c>
    </row>
    <row r="153" spans="1:7" x14ac:dyDescent="0.25">
      <c r="A153" t="s">
        <v>94</v>
      </c>
      <c r="B153" s="2">
        <v>45558</v>
      </c>
      <c r="C153" s="22">
        <v>0.51041666666666663</v>
      </c>
      <c r="D153" s="22">
        <v>0.76041666666666663</v>
      </c>
      <c r="E153" s="22" t="str">
        <f>VLOOKUP(employee_work_schedule[[#This Row],[Employee ID]],employés!$A:$E,5,FALSE)</f>
        <v>Mark Ellis</v>
      </c>
      <c r="F153" s="22" t="str">
        <f>VLOOKUP(employee_work_schedule[[#This Row],[Employee ID]],employés!$A:$X,13,FALSE)</f>
        <v>IT</v>
      </c>
      <c r="G153" s="22">
        <f>employee_work_schedule[[#This Row],[Departure Time]]-employee_work_schedule[[#This Row],[Arrival Time]]</f>
        <v>0.25</v>
      </c>
    </row>
    <row r="154" spans="1:7" x14ac:dyDescent="0.25">
      <c r="A154" t="s">
        <v>94</v>
      </c>
      <c r="B154" s="2">
        <v>45561</v>
      </c>
      <c r="C154" s="22">
        <v>0.57638888888888884</v>
      </c>
      <c r="D154" s="22">
        <v>0.95138888888888884</v>
      </c>
      <c r="E154" s="22" t="str">
        <f>VLOOKUP(employee_work_schedule[[#This Row],[Employee ID]],employés!$A:$E,5,FALSE)</f>
        <v>Mark Ellis</v>
      </c>
      <c r="F154" s="22" t="str">
        <f>VLOOKUP(employee_work_schedule[[#This Row],[Employee ID]],employés!$A:$X,13,FALSE)</f>
        <v>IT</v>
      </c>
      <c r="G154" s="22">
        <f>employee_work_schedule[[#This Row],[Departure Time]]-employee_work_schedule[[#This Row],[Arrival Time]]</f>
        <v>0.375</v>
      </c>
    </row>
    <row r="155" spans="1:7" x14ac:dyDescent="0.25">
      <c r="A155" t="s">
        <v>95</v>
      </c>
      <c r="B155" s="2">
        <v>45537</v>
      </c>
      <c r="C155" s="22">
        <v>0.51041666666666663</v>
      </c>
      <c r="D155" s="22">
        <v>0.76041666666666663</v>
      </c>
      <c r="E155" s="22" t="str">
        <f>VLOOKUP(employee_work_schedule[[#This Row],[Employee ID]],employés!$A:$E,5,FALSE)</f>
        <v>Nicholas Fernandes</v>
      </c>
      <c r="F155" s="22" t="str">
        <f>VLOOKUP(employee_work_schedule[[#This Row],[Employee ID]],employés!$A:$X,13,FALSE)</f>
        <v>Accounting</v>
      </c>
      <c r="G155" s="22">
        <f>employee_work_schedule[[#This Row],[Departure Time]]-employee_work_schedule[[#This Row],[Arrival Time]]</f>
        <v>0.25</v>
      </c>
    </row>
    <row r="156" spans="1:7" x14ac:dyDescent="0.25">
      <c r="A156" t="s">
        <v>95</v>
      </c>
      <c r="B156" s="2">
        <v>45541</v>
      </c>
      <c r="C156" s="22">
        <v>0.47916666666666669</v>
      </c>
      <c r="D156" s="22">
        <v>0.89583333333333337</v>
      </c>
      <c r="E156" s="22" t="str">
        <f>VLOOKUP(employee_work_schedule[[#This Row],[Employee ID]],employés!$A:$E,5,FALSE)</f>
        <v>Nicholas Fernandes</v>
      </c>
      <c r="F156" s="22" t="str">
        <f>VLOOKUP(employee_work_schedule[[#This Row],[Employee ID]],employés!$A:$X,13,FALSE)</f>
        <v>Accounting</v>
      </c>
      <c r="G156" s="22">
        <f>employee_work_schedule[[#This Row],[Departure Time]]-employee_work_schedule[[#This Row],[Arrival Time]]</f>
        <v>0.41666666666666669</v>
      </c>
    </row>
    <row r="157" spans="1:7" x14ac:dyDescent="0.25">
      <c r="A157" t="s">
        <v>95</v>
      </c>
      <c r="B157" s="2">
        <v>45547</v>
      </c>
      <c r="C157" s="22">
        <v>0.33333333333333331</v>
      </c>
      <c r="D157" s="22">
        <v>0.625</v>
      </c>
      <c r="E157" s="22" t="str">
        <f>VLOOKUP(employee_work_schedule[[#This Row],[Employee ID]],employés!$A:$E,5,FALSE)</f>
        <v>Nicholas Fernandes</v>
      </c>
      <c r="F157" s="22" t="str">
        <f>VLOOKUP(employee_work_schedule[[#This Row],[Employee ID]],employés!$A:$X,13,FALSE)</f>
        <v>Accounting</v>
      </c>
      <c r="G157" s="22">
        <f>employee_work_schedule[[#This Row],[Departure Time]]-employee_work_schedule[[#This Row],[Arrival Time]]</f>
        <v>0.29166666666666669</v>
      </c>
    </row>
    <row r="158" spans="1:7" x14ac:dyDescent="0.25">
      <c r="A158" t="s">
        <v>95</v>
      </c>
      <c r="B158" s="2">
        <v>45551</v>
      </c>
      <c r="C158" s="22">
        <v>0.625</v>
      </c>
      <c r="D158" s="22">
        <v>0.88194444444444442</v>
      </c>
      <c r="E158" s="22" t="str">
        <f>VLOOKUP(employee_work_schedule[[#This Row],[Employee ID]],employés!$A:$E,5,FALSE)</f>
        <v>Nicholas Fernandes</v>
      </c>
      <c r="F158" s="22" t="str">
        <f>VLOOKUP(employee_work_schedule[[#This Row],[Employee ID]],employés!$A:$X,13,FALSE)</f>
        <v>Accounting</v>
      </c>
      <c r="G158" s="22">
        <f>employee_work_schedule[[#This Row],[Departure Time]]-employee_work_schedule[[#This Row],[Arrival Time]]</f>
        <v>0.25694444444444442</v>
      </c>
    </row>
    <row r="159" spans="1:7" x14ac:dyDescent="0.25">
      <c r="A159" t="s">
        <v>95</v>
      </c>
      <c r="B159" s="2">
        <v>45553</v>
      </c>
      <c r="C159" s="22">
        <v>0.63888888888888884</v>
      </c>
      <c r="D159" s="22">
        <v>0.88888888888888884</v>
      </c>
      <c r="E159" s="22" t="str">
        <f>VLOOKUP(employee_work_schedule[[#This Row],[Employee ID]],employés!$A:$E,5,FALSE)</f>
        <v>Nicholas Fernandes</v>
      </c>
      <c r="F159" s="22" t="str">
        <f>VLOOKUP(employee_work_schedule[[#This Row],[Employee ID]],employés!$A:$X,13,FALSE)</f>
        <v>Accounting</v>
      </c>
      <c r="G159" s="22">
        <f>employee_work_schedule[[#This Row],[Departure Time]]-employee_work_schedule[[#This Row],[Arrival Time]]</f>
        <v>0.25</v>
      </c>
    </row>
    <row r="160" spans="1:7" x14ac:dyDescent="0.25">
      <c r="A160" t="s">
        <v>95</v>
      </c>
      <c r="B160" s="2">
        <v>45555</v>
      </c>
      <c r="C160" s="22">
        <v>0.65972222222222221</v>
      </c>
      <c r="D160" s="22">
        <v>0.95138888888888884</v>
      </c>
      <c r="E160" s="22" t="str">
        <f>VLOOKUP(employee_work_schedule[[#This Row],[Employee ID]],employés!$A:$E,5,FALSE)</f>
        <v>Nicholas Fernandes</v>
      </c>
      <c r="F160" s="22" t="str">
        <f>VLOOKUP(employee_work_schedule[[#This Row],[Employee ID]],employés!$A:$X,13,FALSE)</f>
        <v>Accounting</v>
      </c>
      <c r="G160" s="22">
        <f>employee_work_schedule[[#This Row],[Departure Time]]-employee_work_schedule[[#This Row],[Arrival Time]]</f>
        <v>0.29166666666666663</v>
      </c>
    </row>
    <row r="161" spans="1:7" x14ac:dyDescent="0.25">
      <c r="A161" t="s">
        <v>95</v>
      </c>
      <c r="B161" s="2">
        <v>45559</v>
      </c>
      <c r="C161" s="22">
        <v>0.47222222222222221</v>
      </c>
      <c r="D161" s="22">
        <v>0.76388888888888884</v>
      </c>
      <c r="E161" s="22" t="str">
        <f>VLOOKUP(employee_work_schedule[[#This Row],[Employee ID]],employés!$A:$E,5,FALSE)</f>
        <v>Nicholas Fernandes</v>
      </c>
      <c r="F161" s="22" t="str">
        <f>VLOOKUP(employee_work_schedule[[#This Row],[Employee ID]],employés!$A:$X,13,FALSE)</f>
        <v>Accounting</v>
      </c>
      <c r="G161" s="22">
        <f>employee_work_schedule[[#This Row],[Departure Time]]-employee_work_schedule[[#This Row],[Arrival Time]]</f>
        <v>0.29166666666666663</v>
      </c>
    </row>
    <row r="162" spans="1:7" x14ac:dyDescent="0.25">
      <c r="A162" t="s">
        <v>95</v>
      </c>
      <c r="B162" s="2">
        <v>45560</v>
      </c>
      <c r="C162" s="22">
        <v>0.6875</v>
      </c>
      <c r="D162" s="22">
        <v>0.9375</v>
      </c>
      <c r="E162" s="22" t="str">
        <f>VLOOKUP(employee_work_schedule[[#This Row],[Employee ID]],employés!$A:$E,5,FALSE)</f>
        <v>Nicholas Fernandes</v>
      </c>
      <c r="F162" s="22" t="str">
        <f>VLOOKUP(employee_work_schedule[[#This Row],[Employee ID]],employés!$A:$X,13,FALSE)</f>
        <v>Accounting</v>
      </c>
      <c r="G162" s="22">
        <f>employee_work_schedule[[#This Row],[Departure Time]]-employee_work_schedule[[#This Row],[Arrival Time]]</f>
        <v>0.25</v>
      </c>
    </row>
    <row r="163" spans="1:7" x14ac:dyDescent="0.25">
      <c r="A163" t="s">
        <v>95</v>
      </c>
      <c r="B163" s="2">
        <v>45561</v>
      </c>
      <c r="C163" s="22">
        <v>0.625</v>
      </c>
      <c r="D163" s="22">
        <v>0.83333333333333337</v>
      </c>
      <c r="E163" s="22" t="str">
        <f>VLOOKUP(employee_work_schedule[[#This Row],[Employee ID]],employés!$A:$E,5,FALSE)</f>
        <v>Nicholas Fernandes</v>
      </c>
      <c r="F163" s="22" t="str">
        <f>VLOOKUP(employee_work_schedule[[#This Row],[Employee ID]],employés!$A:$X,13,FALSE)</f>
        <v>Accounting</v>
      </c>
      <c r="G163" s="22">
        <f>employee_work_schedule[[#This Row],[Departure Time]]-employee_work_schedule[[#This Row],[Arrival Time]]</f>
        <v>0.20833333333333337</v>
      </c>
    </row>
    <row r="164" spans="1:7" x14ac:dyDescent="0.25">
      <c r="A164" t="s">
        <v>96</v>
      </c>
      <c r="B164" s="2">
        <v>45551</v>
      </c>
      <c r="C164" s="22">
        <v>0.75694444444444442</v>
      </c>
      <c r="D164" s="22">
        <v>0.92361111111111116</v>
      </c>
      <c r="E164" s="22" t="str">
        <f>VLOOKUP(employee_work_schedule[[#This Row],[Employee ID]],employés!$A:$E,5,FALSE)</f>
        <v>Mary Ferris</v>
      </c>
      <c r="F164" s="22" t="str">
        <f>VLOOKUP(employee_work_schedule[[#This Row],[Employee ID]],employés!$A:$X,13,FALSE)</f>
        <v>Sales</v>
      </c>
      <c r="G164" s="22">
        <f>employee_work_schedule[[#This Row],[Departure Time]]-employee_work_schedule[[#This Row],[Arrival Time]]</f>
        <v>0.16666666666666674</v>
      </c>
    </row>
    <row r="165" spans="1:7" x14ac:dyDescent="0.25">
      <c r="A165" t="s">
        <v>97</v>
      </c>
      <c r="B165" s="2">
        <v>45553</v>
      </c>
      <c r="C165" s="22">
        <v>0.63888888888888884</v>
      </c>
      <c r="D165" s="22">
        <v>0.80555555555555558</v>
      </c>
      <c r="E165" s="22" t="str">
        <f>VLOOKUP(employee_work_schedule[[#This Row],[Employee ID]],employés!$A:$E,5,FALSE)</f>
        <v>Susan Filosa</v>
      </c>
      <c r="F165" s="22" t="str">
        <f>VLOOKUP(employee_work_schedule[[#This Row],[Employee ID]],employés!$A:$X,13,FALSE)</f>
        <v>Customer Service</v>
      </c>
      <c r="G165" s="22">
        <f>employee_work_schedule[[#This Row],[Departure Time]]-employee_work_schedule[[#This Row],[Arrival Time]]</f>
        <v>0.16666666666666674</v>
      </c>
    </row>
    <row r="166" spans="1:7" x14ac:dyDescent="0.25">
      <c r="A166" t="s">
        <v>97</v>
      </c>
      <c r="B166" s="2">
        <v>45554</v>
      </c>
      <c r="C166" s="22">
        <v>0.66666666666666663</v>
      </c>
      <c r="D166" s="22">
        <v>0.79166666666666663</v>
      </c>
      <c r="E166" s="22" t="str">
        <f>VLOOKUP(employee_work_schedule[[#This Row],[Employee ID]],employés!$A:$E,5,FALSE)</f>
        <v>Susan Filosa</v>
      </c>
      <c r="F166" s="22" t="str">
        <f>VLOOKUP(employee_work_schedule[[#This Row],[Employee ID]],employés!$A:$X,13,FALSE)</f>
        <v>Customer Service</v>
      </c>
      <c r="G166" s="22">
        <f>employee_work_schedule[[#This Row],[Departure Time]]-employee_work_schedule[[#This Row],[Arrival Time]]</f>
        <v>0.125</v>
      </c>
    </row>
    <row r="167" spans="1:7" x14ac:dyDescent="0.25">
      <c r="A167" t="s">
        <v>97</v>
      </c>
      <c r="B167" s="2">
        <v>45558</v>
      </c>
      <c r="C167" s="22">
        <v>0.44791666666666669</v>
      </c>
      <c r="D167" s="22">
        <v>0.78125</v>
      </c>
      <c r="E167" s="22" t="str">
        <f>VLOOKUP(employee_work_schedule[[#This Row],[Employee ID]],employés!$A:$E,5,FALSE)</f>
        <v>Susan Filosa</v>
      </c>
      <c r="F167" s="22" t="str">
        <f>VLOOKUP(employee_work_schedule[[#This Row],[Employee ID]],employés!$A:$X,13,FALSE)</f>
        <v>Customer Service</v>
      </c>
      <c r="G167" s="22">
        <f>employee_work_schedule[[#This Row],[Departure Time]]-employee_work_schedule[[#This Row],[Arrival Time]]</f>
        <v>0.33333333333333331</v>
      </c>
    </row>
    <row r="168" spans="1:7" x14ac:dyDescent="0.25">
      <c r="A168" t="s">
        <v>97</v>
      </c>
      <c r="B168" s="2">
        <v>45559</v>
      </c>
      <c r="C168" s="22">
        <v>0.32291666666666669</v>
      </c>
      <c r="D168" s="22">
        <v>0.65625</v>
      </c>
      <c r="E168" s="22" t="str">
        <f>VLOOKUP(employee_work_schedule[[#This Row],[Employee ID]],employés!$A:$E,5,FALSE)</f>
        <v>Susan Filosa</v>
      </c>
      <c r="F168" s="22" t="str">
        <f>VLOOKUP(employee_work_schedule[[#This Row],[Employee ID]],employés!$A:$X,13,FALSE)</f>
        <v>Customer Service</v>
      </c>
      <c r="G168" s="22">
        <f>employee_work_schedule[[#This Row],[Departure Time]]-employee_work_schedule[[#This Row],[Arrival Time]]</f>
        <v>0.33333333333333331</v>
      </c>
    </row>
    <row r="169" spans="1:7" x14ac:dyDescent="0.25">
      <c r="A169" t="s">
        <v>97</v>
      </c>
      <c r="B169" s="2">
        <v>45562</v>
      </c>
      <c r="C169" s="22">
        <v>0.36458333333333331</v>
      </c>
      <c r="D169" s="22">
        <v>0.73958333333333337</v>
      </c>
      <c r="E169" s="22" t="str">
        <f>VLOOKUP(employee_work_schedule[[#This Row],[Employee ID]],employés!$A:$E,5,FALSE)</f>
        <v>Susan Filosa</v>
      </c>
      <c r="F169" s="22" t="str">
        <f>VLOOKUP(employee_work_schedule[[#This Row],[Employee ID]],employés!$A:$X,13,FALSE)</f>
        <v>Customer Service</v>
      </c>
      <c r="G169" s="22">
        <f>employee_work_schedule[[#This Row],[Departure Time]]-employee_work_schedule[[#This Row],[Arrival Time]]</f>
        <v>0.37500000000000006</v>
      </c>
    </row>
    <row r="170" spans="1:7" x14ac:dyDescent="0.25">
      <c r="A170" t="s">
        <v>97</v>
      </c>
      <c r="B170" s="2">
        <v>45565</v>
      </c>
      <c r="C170" s="22">
        <v>0.54861111111111116</v>
      </c>
      <c r="D170" s="22">
        <v>0.79861111111111116</v>
      </c>
      <c r="E170" s="22" t="str">
        <f>VLOOKUP(employee_work_schedule[[#This Row],[Employee ID]],employés!$A:$E,5,FALSE)</f>
        <v>Susan Filosa</v>
      </c>
      <c r="F170" s="22" t="str">
        <f>VLOOKUP(employee_work_schedule[[#This Row],[Employee ID]],employés!$A:$X,13,FALSE)</f>
        <v>Customer Service</v>
      </c>
      <c r="G170" s="22">
        <f>employee_work_schedule[[#This Row],[Departure Time]]-employee_work_schedule[[#This Row],[Arrival Time]]</f>
        <v>0.25</v>
      </c>
    </row>
    <row r="171" spans="1:7" x14ac:dyDescent="0.25">
      <c r="A171" t="s">
        <v>98</v>
      </c>
      <c r="B171" s="2">
        <v>45537</v>
      </c>
      <c r="C171" s="22">
        <v>0.77083333333333337</v>
      </c>
      <c r="D171" s="22">
        <v>0.89583333333333337</v>
      </c>
      <c r="E171" s="22" t="str">
        <f>VLOOKUP(employee_work_schedule[[#This Row],[Employee ID]],employés!$A:$E,5,FALSE)</f>
        <v>Daniel Flanders</v>
      </c>
      <c r="F171" s="22" t="str">
        <f>VLOOKUP(employee_work_schedule[[#This Row],[Employee ID]],employés!$A:$X,13,FALSE)</f>
        <v>Sales</v>
      </c>
      <c r="G171" s="22">
        <f>employee_work_schedule[[#This Row],[Departure Time]]-employee_work_schedule[[#This Row],[Arrival Time]]</f>
        <v>0.125</v>
      </c>
    </row>
    <row r="172" spans="1:7" x14ac:dyDescent="0.25">
      <c r="A172" t="s">
        <v>98</v>
      </c>
      <c r="B172" s="2">
        <v>45544</v>
      </c>
      <c r="C172" s="22">
        <v>0.5625</v>
      </c>
      <c r="D172" s="22">
        <v>0.9375</v>
      </c>
      <c r="E172" s="22" t="str">
        <f>VLOOKUP(employee_work_schedule[[#This Row],[Employee ID]],employés!$A:$E,5,FALSE)</f>
        <v>Daniel Flanders</v>
      </c>
      <c r="F172" s="22" t="str">
        <f>VLOOKUP(employee_work_schedule[[#This Row],[Employee ID]],employés!$A:$X,13,FALSE)</f>
        <v>Sales</v>
      </c>
      <c r="G172" s="22">
        <f>employee_work_schedule[[#This Row],[Departure Time]]-employee_work_schedule[[#This Row],[Arrival Time]]</f>
        <v>0.375</v>
      </c>
    </row>
    <row r="173" spans="1:7" x14ac:dyDescent="0.25">
      <c r="A173" t="s">
        <v>98</v>
      </c>
      <c r="B173" s="2">
        <v>45548</v>
      </c>
      <c r="C173" s="22">
        <v>0.76041666666666663</v>
      </c>
      <c r="D173" s="22">
        <v>0.88541666666666663</v>
      </c>
      <c r="E173" s="22" t="str">
        <f>VLOOKUP(employee_work_schedule[[#This Row],[Employee ID]],employés!$A:$E,5,FALSE)</f>
        <v>Daniel Flanders</v>
      </c>
      <c r="F173" s="22" t="str">
        <f>VLOOKUP(employee_work_schedule[[#This Row],[Employee ID]],employés!$A:$X,13,FALSE)</f>
        <v>Sales</v>
      </c>
      <c r="G173" s="22">
        <f>employee_work_schedule[[#This Row],[Departure Time]]-employee_work_schedule[[#This Row],[Arrival Time]]</f>
        <v>0.125</v>
      </c>
    </row>
    <row r="174" spans="1:7" x14ac:dyDescent="0.25">
      <c r="A174" t="s">
        <v>98</v>
      </c>
      <c r="B174" s="2">
        <v>45551</v>
      </c>
      <c r="C174" s="22">
        <v>0.36805555555555558</v>
      </c>
      <c r="D174" s="22">
        <v>0.74305555555555558</v>
      </c>
      <c r="E174" s="22" t="str">
        <f>VLOOKUP(employee_work_schedule[[#This Row],[Employee ID]],employés!$A:$E,5,FALSE)</f>
        <v>Daniel Flanders</v>
      </c>
      <c r="F174" s="22" t="str">
        <f>VLOOKUP(employee_work_schedule[[#This Row],[Employee ID]],employés!$A:$X,13,FALSE)</f>
        <v>Sales</v>
      </c>
      <c r="G174" s="22">
        <f>employee_work_schedule[[#This Row],[Departure Time]]-employee_work_schedule[[#This Row],[Arrival Time]]</f>
        <v>0.375</v>
      </c>
    </row>
    <row r="175" spans="1:7" x14ac:dyDescent="0.25">
      <c r="A175" t="s">
        <v>98</v>
      </c>
      <c r="B175" s="2">
        <v>45559</v>
      </c>
      <c r="C175" s="22">
        <v>0.61805555555555558</v>
      </c>
      <c r="D175" s="22">
        <v>0.95138888888888884</v>
      </c>
      <c r="E175" s="22" t="str">
        <f>VLOOKUP(employee_work_schedule[[#This Row],[Employee ID]],employés!$A:$E,5,FALSE)</f>
        <v>Daniel Flanders</v>
      </c>
      <c r="F175" s="22" t="str">
        <f>VLOOKUP(employee_work_schedule[[#This Row],[Employee ID]],employés!$A:$X,13,FALSE)</f>
        <v>Sales</v>
      </c>
      <c r="G175" s="22">
        <f>employee_work_schedule[[#This Row],[Departure Time]]-employee_work_schedule[[#This Row],[Arrival Time]]</f>
        <v>0.33333333333333326</v>
      </c>
    </row>
    <row r="176" spans="1:7" x14ac:dyDescent="0.25">
      <c r="A176" t="s">
        <v>99</v>
      </c>
      <c r="B176" s="2">
        <v>45538</v>
      </c>
      <c r="C176" s="22">
        <v>0.58333333333333337</v>
      </c>
      <c r="D176" s="22">
        <v>0.75</v>
      </c>
      <c r="E176" s="22" t="str">
        <f>VLOOKUP(employee_work_schedule[[#This Row],[Employee ID]],employés!$A:$E,5,FALSE)</f>
        <v>Leighton Forrest</v>
      </c>
      <c r="F176" s="22" t="str">
        <f>VLOOKUP(employee_work_schedule[[#This Row],[Employee ID]],employés!$A:$X,13,FALSE)</f>
        <v>Sales</v>
      </c>
      <c r="G176" s="22">
        <f>employee_work_schedule[[#This Row],[Departure Time]]-employee_work_schedule[[#This Row],[Arrival Time]]</f>
        <v>0.16666666666666663</v>
      </c>
    </row>
    <row r="177" spans="1:7" x14ac:dyDescent="0.25">
      <c r="A177" t="s">
        <v>99</v>
      </c>
      <c r="B177" s="2">
        <v>45539</v>
      </c>
      <c r="C177" s="22">
        <v>0.65972222222222221</v>
      </c>
      <c r="D177" s="22">
        <v>0.82638888888888884</v>
      </c>
      <c r="E177" s="22" t="str">
        <f>VLOOKUP(employee_work_schedule[[#This Row],[Employee ID]],employés!$A:$E,5,FALSE)</f>
        <v>Leighton Forrest</v>
      </c>
      <c r="F177" s="22" t="str">
        <f>VLOOKUP(employee_work_schedule[[#This Row],[Employee ID]],employés!$A:$X,13,FALSE)</f>
        <v>Sales</v>
      </c>
      <c r="G177" s="22">
        <f>employee_work_schedule[[#This Row],[Departure Time]]-employee_work_schedule[[#This Row],[Arrival Time]]</f>
        <v>0.16666666666666663</v>
      </c>
    </row>
    <row r="178" spans="1:7" x14ac:dyDescent="0.25">
      <c r="A178" t="s">
        <v>99</v>
      </c>
      <c r="B178" s="2">
        <v>45540</v>
      </c>
      <c r="C178" s="22">
        <v>0.51388888888888884</v>
      </c>
      <c r="D178" s="22">
        <v>0.84722222222222221</v>
      </c>
      <c r="E178" s="22" t="str">
        <f>VLOOKUP(employee_work_schedule[[#This Row],[Employee ID]],employés!$A:$E,5,FALSE)</f>
        <v>Leighton Forrest</v>
      </c>
      <c r="F178" s="22" t="str">
        <f>VLOOKUP(employee_work_schedule[[#This Row],[Employee ID]],employés!$A:$X,13,FALSE)</f>
        <v>Sales</v>
      </c>
      <c r="G178" s="22">
        <f>employee_work_schedule[[#This Row],[Departure Time]]-employee_work_schedule[[#This Row],[Arrival Time]]</f>
        <v>0.33333333333333337</v>
      </c>
    </row>
    <row r="179" spans="1:7" x14ac:dyDescent="0.25">
      <c r="A179" t="s">
        <v>99</v>
      </c>
      <c r="B179" s="2">
        <v>45541</v>
      </c>
      <c r="C179" s="22">
        <v>0.43055555555555558</v>
      </c>
      <c r="D179" s="22">
        <v>0.76388888888888884</v>
      </c>
      <c r="E179" s="22" t="str">
        <f>VLOOKUP(employee_work_schedule[[#This Row],[Employee ID]],employés!$A:$E,5,FALSE)</f>
        <v>Leighton Forrest</v>
      </c>
      <c r="F179" s="22" t="str">
        <f>VLOOKUP(employee_work_schedule[[#This Row],[Employee ID]],employés!$A:$X,13,FALSE)</f>
        <v>Sales</v>
      </c>
      <c r="G179" s="22">
        <f>employee_work_schedule[[#This Row],[Departure Time]]-employee_work_schedule[[#This Row],[Arrival Time]]</f>
        <v>0.33333333333333326</v>
      </c>
    </row>
    <row r="180" spans="1:7" x14ac:dyDescent="0.25">
      <c r="A180" t="s">
        <v>99</v>
      </c>
      <c r="B180" s="2">
        <v>45544</v>
      </c>
      <c r="C180" s="22">
        <v>0.375</v>
      </c>
      <c r="D180" s="22">
        <v>0.74305555555555558</v>
      </c>
      <c r="E180" s="22" t="str">
        <f>VLOOKUP(employee_work_schedule[[#This Row],[Employee ID]],employés!$A:$E,5,FALSE)</f>
        <v>Leighton Forrest</v>
      </c>
      <c r="F180" s="22" t="str">
        <f>VLOOKUP(employee_work_schedule[[#This Row],[Employee ID]],employés!$A:$X,13,FALSE)</f>
        <v>Sales</v>
      </c>
      <c r="G180" s="22">
        <f>employee_work_schedule[[#This Row],[Departure Time]]-employee_work_schedule[[#This Row],[Arrival Time]]</f>
        <v>0.36805555555555558</v>
      </c>
    </row>
    <row r="181" spans="1:7" x14ac:dyDescent="0.25">
      <c r="A181" t="s">
        <v>99</v>
      </c>
      <c r="B181" s="2">
        <v>45545</v>
      </c>
      <c r="C181" s="22">
        <v>0.52083333333333337</v>
      </c>
      <c r="D181" s="22">
        <v>0.77083333333333337</v>
      </c>
      <c r="E181" s="22" t="str">
        <f>VLOOKUP(employee_work_schedule[[#This Row],[Employee ID]],employés!$A:$E,5,FALSE)</f>
        <v>Leighton Forrest</v>
      </c>
      <c r="F181" s="22" t="str">
        <f>VLOOKUP(employee_work_schedule[[#This Row],[Employee ID]],employés!$A:$X,13,FALSE)</f>
        <v>Sales</v>
      </c>
      <c r="G181" s="22">
        <f>employee_work_schedule[[#This Row],[Departure Time]]-employee_work_schedule[[#This Row],[Arrival Time]]</f>
        <v>0.25</v>
      </c>
    </row>
    <row r="182" spans="1:7" x14ac:dyDescent="0.25">
      <c r="A182" t="s">
        <v>99</v>
      </c>
      <c r="B182" s="2">
        <v>45546</v>
      </c>
      <c r="C182" s="22">
        <v>0.4375</v>
      </c>
      <c r="D182" s="22">
        <v>0.6875</v>
      </c>
      <c r="E182" s="22" t="str">
        <f>VLOOKUP(employee_work_schedule[[#This Row],[Employee ID]],employés!$A:$E,5,FALSE)</f>
        <v>Leighton Forrest</v>
      </c>
      <c r="F182" s="22" t="str">
        <f>VLOOKUP(employee_work_schedule[[#This Row],[Employee ID]],employés!$A:$X,13,FALSE)</f>
        <v>Sales</v>
      </c>
      <c r="G182" s="22">
        <f>employee_work_schedule[[#This Row],[Departure Time]]-employee_work_schedule[[#This Row],[Arrival Time]]</f>
        <v>0.25</v>
      </c>
    </row>
    <row r="183" spans="1:7" x14ac:dyDescent="0.25">
      <c r="A183" t="s">
        <v>99</v>
      </c>
      <c r="B183" s="2">
        <v>45551</v>
      </c>
      <c r="C183" s="22">
        <v>0.69791666666666663</v>
      </c>
      <c r="D183" s="22">
        <v>0.82291666666666663</v>
      </c>
      <c r="E183" s="22" t="str">
        <f>VLOOKUP(employee_work_schedule[[#This Row],[Employee ID]],employés!$A:$E,5,FALSE)</f>
        <v>Leighton Forrest</v>
      </c>
      <c r="F183" s="22" t="str">
        <f>VLOOKUP(employee_work_schedule[[#This Row],[Employee ID]],employés!$A:$X,13,FALSE)</f>
        <v>Sales</v>
      </c>
      <c r="G183" s="22">
        <f>employee_work_schedule[[#This Row],[Departure Time]]-employee_work_schedule[[#This Row],[Arrival Time]]</f>
        <v>0.125</v>
      </c>
    </row>
    <row r="184" spans="1:7" x14ac:dyDescent="0.25">
      <c r="A184" t="s">
        <v>99</v>
      </c>
      <c r="B184" s="2">
        <v>45552</v>
      </c>
      <c r="C184" s="22">
        <v>0.58333333333333337</v>
      </c>
      <c r="D184" s="22">
        <v>0.875</v>
      </c>
      <c r="E184" s="22" t="str">
        <f>VLOOKUP(employee_work_schedule[[#This Row],[Employee ID]],employés!$A:$E,5,FALSE)</f>
        <v>Leighton Forrest</v>
      </c>
      <c r="F184" s="22" t="str">
        <f>VLOOKUP(employee_work_schedule[[#This Row],[Employee ID]],employés!$A:$X,13,FALSE)</f>
        <v>Sales</v>
      </c>
      <c r="G184" s="22">
        <f>employee_work_schedule[[#This Row],[Departure Time]]-employee_work_schedule[[#This Row],[Arrival Time]]</f>
        <v>0.29166666666666663</v>
      </c>
    </row>
    <row r="185" spans="1:7" x14ac:dyDescent="0.25">
      <c r="A185" t="s">
        <v>99</v>
      </c>
      <c r="B185" s="2">
        <v>45553</v>
      </c>
      <c r="C185" s="22">
        <v>0.50694444444444442</v>
      </c>
      <c r="D185" s="22">
        <v>0.79861111111111116</v>
      </c>
      <c r="E185" s="22" t="str">
        <f>VLOOKUP(employee_work_schedule[[#This Row],[Employee ID]],employés!$A:$E,5,FALSE)</f>
        <v>Leighton Forrest</v>
      </c>
      <c r="F185" s="22" t="str">
        <f>VLOOKUP(employee_work_schedule[[#This Row],[Employee ID]],employés!$A:$X,13,FALSE)</f>
        <v>Sales</v>
      </c>
      <c r="G185" s="22">
        <f>employee_work_schedule[[#This Row],[Departure Time]]-employee_work_schedule[[#This Row],[Arrival Time]]</f>
        <v>0.29166666666666674</v>
      </c>
    </row>
    <row r="186" spans="1:7" x14ac:dyDescent="0.25">
      <c r="A186" t="s">
        <v>99</v>
      </c>
      <c r="B186" s="2">
        <v>45554</v>
      </c>
      <c r="C186" s="22">
        <v>0.49305555555555558</v>
      </c>
      <c r="D186" s="22">
        <v>0.74305555555555558</v>
      </c>
      <c r="E186" s="22" t="str">
        <f>VLOOKUP(employee_work_schedule[[#This Row],[Employee ID]],employés!$A:$E,5,FALSE)</f>
        <v>Leighton Forrest</v>
      </c>
      <c r="F186" s="22" t="str">
        <f>VLOOKUP(employee_work_schedule[[#This Row],[Employee ID]],employés!$A:$X,13,FALSE)</f>
        <v>Sales</v>
      </c>
      <c r="G186" s="22">
        <f>employee_work_schedule[[#This Row],[Departure Time]]-employee_work_schedule[[#This Row],[Arrival Time]]</f>
        <v>0.25</v>
      </c>
    </row>
    <row r="187" spans="1:7" x14ac:dyDescent="0.25">
      <c r="A187" t="s">
        <v>99</v>
      </c>
      <c r="B187" s="2">
        <v>45558</v>
      </c>
      <c r="C187" s="22">
        <v>0.58333333333333337</v>
      </c>
      <c r="D187" s="22">
        <v>0.75</v>
      </c>
      <c r="E187" s="22" t="str">
        <f>VLOOKUP(employee_work_schedule[[#This Row],[Employee ID]],employés!$A:$E,5,FALSE)</f>
        <v>Leighton Forrest</v>
      </c>
      <c r="F187" s="22" t="str">
        <f>VLOOKUP(employee_work_schedule[[#This Row],[Employee ID]],employés!$A:$X,13,FALSE)</f>
        <v>Sales</v>
      </c>
      <c r="G187" s="22">
        <f>employee_work_schedule[[#This Row],[Departure Time]]-employee_work_schedule[[#This Row],[Arrival Time]]</f>
        <v>0.16666666666666663</v>
      </c>
    </row>
    <row r="188" spans="1:7" x14ac:dyDescent="0.25">
      <c r="A188" t="s">
        <v>99</v>
      </c>
      <c r="B188" s="2">
        <v>45559</v>
      </c>
      <c r="C188" s="22">
        <v>0.63541666666666663</v>
      </c>
      <c r="D188" s="22">
        <v>0.84375</v>
      </c>
      <c r="E188" s="22" t="str">
        <f>VLOOKUP(employee_work_schedule[[#This Row],[Employee ID]],employés!$A:$E,5,FALSE)</f>
        <v>Leighton Forrest</v>
      </c>
      <c r="F188" s="22" t="str">
        <f>VLOOKUP(employee_work_schedule[[#This Row],[Employee ID]],employés!$A:$X,13,FALSE)</f>
        <v>Sales</v>
      </c>
      <c r="G188" s="22">
        <f>employee_work_schedule[[#This Row],[Departure Time]]-employee_work_schedule[[#This Row],[Arrival Time]]</f>
        <v>0.20833333333333337</v>
      </c>
    </row>
    <row r="189" spans="1:7" x14ac:dyDescent="0.25">
      <c r="A189" t="s">
        <v>100</v>
      </c>
      <c r="B189" s="2">
        <v>45540</v>
      </c>
      <c r="C189" s="22">
        <v>0.72916666666666663</v>
      </c>
      <c r="D189" s="22">
        <v>0.89583333333333337</v>
      </c>
      <c r="E189" s="22" t="str">
        <f>VLOOKUP(employee_work_schedule[[#This Row],[Employee ID]],employés!$A:$E,5,FALSE)</f>
        <v>Phoebe Gour</v>
      </c>
      <c r="F189" s="22" t="str">
        <f>VLOOKUP(employee_work_schedule[[#This Row],[Employee ID]],employés!$A:$X,13,FALSE)</f>
        <v>Sales</v>
      </c>
      <c r="G189" s="22">
        <f>employee_work_schedule[[#This Row],[Departure Time]]-employee_work_schedule[[#This Row],[Arrival Time]]</f>
        <v>0.16666666666666674</v>
      </c>
    </row>
    <row r="190" spans="1:7" x14ac:dyDescent="0.25">
      <c r="A190" t="s">
        <v>100</v>
      </c>
      <c r="B190" s="2">
        <v>45544</v>
      </c>
      <c r="C190" s="22">
        <v>0.54166666666666663</v>
      </c>
      <c r="D190" s="22">
        <v>0.91666666666666663</v>
      </c>
      <c r="E190" s="22" t="str">
        <f>VLOOKUP(employee_work_schedule[[#This Row],[Employee ID]],employés!$A:$E,5,FALSE)</f>
        <v>Phoebe Gour</v>
      </c>
      <c r="F190" s="22" t="str">
        <f>VLOOKUP(employee_work_schedule[[#This Row],[Employee ID]],employés!$A:$X,13,FALSE)</f>
        <v>Sales</v>
      </c>
      <c r="G190" s="22">
        <f>employee_work_schedule[[#This Row],[Departure Time]]-employee_work_schedule[[#This Row],[Arrival Time]]</f>
        <v>0.375</v>
      </c>
    </row>
    <row r="191" spans="1:7" x14ac:dyDescent="0.25">
      <c r="A191" t="s">
        <v>100</v>
      </c>
      <c r="B191" s="2">
        <v>45545</v>
      </c>
      <c r="C191" s="22">
        <v>0.67708333333333337</v>
      </c>
      <c r="D191" s="22">
        <v>0.84375</v>
      </c>
      <c r="E191" s="22" t="str">
        <f>VLOOKUP(employee_work_schedule[[#This Row],[Employee ID]],employés!$A:$E,5,FALSE)</f>
        <v>Phoebe Gour</v>
      </c>
      <c r="F191" s="22" t="str">
        <f>VLOOKUP(employee_work_schedule[[#This Row],[Employee ID]],employés!$A:$X,13,FALSE)</f>
        <v>Sales</v>
      </c>
      <c r="G191" s="22">
        <f>employee_work_schedule[[#This Row],[Departure Time]]-employee_work_schedule[[#This Row],[Arrival Time]]</f>
        <v>0.16666666666666663</v>
      </c>
    </row>
    <row r="192" spans="1:7" x14ac:dyDescent="0.25">
      <c r="A192" t="s">
        <v>100</v>
      </c>
      <c r="B192" s="2">
        <v>45547</v>
      </c>
      <c r="C192" s="22">
        <v>0.43055555555555558</v>
      </c>
      <c r="D192" s="22">
        <v>0.72222222222222221</v>
      </c>
      <c r="E192" s="22" t="str">
        <f>VLOOKUP(employee_work_schedule[[#This Row],[Employee ID]],employés!$A:$E,5,FALSE)</f>
        <v>Phoebe Gour</v>
      </c>
      <c r="F192" s="22" t="str">
        <f>VLOOKUP(employee_work_schedule[[#This Row],[Employee ID]],employés!$A:$X,13,FALSE)</f>
        <v>Sales</v>
      </c>
      <c r="G192" s="22">
        <f>employee_work_schedule[[#This Row],[Departure Time]]-employee_work_schedule[[#This Row],[Arrival Time]]</f>
        <v>0.29166666666666663</v>
      </c>
    </row>
    <row r="193" spans="1:7" x14ac:dyDescent="0.25">
      <c r="A193" t="s">
        <v>100</v>
      </c>
      <c r="B193" s="2">
        <v>45554</v>
      </c>
      <c r="C193" s="22">
        <v>0.38541666666666669</v>
      </c>
      <c r="D193" s="22">
        <v>0.67708333333333337</v>
      </c>
      <c r="E193" s="22" t="str">
        <f>VLOOKUP(employee_work_schedule[[#This Row],[Employee ID]],employés!$A:$E,5,FALSE)</f>
        <v>Phoebe Gour</v>
      </c>
      <c r="F193" s="22" t="str">
        <f>VLOOKUP(employee_work_schedule[[#This Row],[Employee ID]],employés!$A:$X,13,FALSE)</f>
        <v>Sales</v>
      </c>
      <c r="G193" s="22">
        <f>employee_work_schedule[[#This Row],[Departure Time]]-employee_work_schedule[[#This Row],[Arrival Time]]</f>
        <v>0.29166666666666669</v>
      </c>
    </row>
    <row r="194" spans="1:7" x14ac:dyDescent="0.25">
      <c r="A194" t="s">
        <v>100</v>
      </c>
      <c r="B194" s="2">
        <v>45558</v>
      </c>
      <c r="C194" s="22">
        <v>0.71527777777777779</v>
      </c>
      <c r="D194" s="22">
        <v>0.92361111111111116</v>
      </c>
      <c r="E194" s="22" t="str">
        <f>VLOOKUP(employee_work_schedule[[#This Row],[Employee ID]],employés!$A:$E,5,FALSE)</f>
        <v>Phoebe Gour</v>
      </c>
      <c r="F194" s="22" t="str">
        <f>VLOOKUP(employee_work_schedule[[#This Row],[Employee ID]],employés!$A:$X,13,FALSE)</f>
        <v>Sales</v>
      </c>
      <c r="G194" s="22">
        <f>employee_work_schedule[[#This Row],[Departure Time]]-employee_work_schedule[[#This Row],[Arrival Time]]</f>
        <v>0.20833333333333337</v>
      </c>
    </row>
    <row r="195" spans="1:7" x14ac:dyDescent="0.25">
      <c r="A195" t="s">
        <v>100</v>
      </c>
      <c r="B195" s="2">
        <v>45561</v>
      </c>
      <c r="C195" s="22">
        <v>0.59027777777777779</v>
      </c>
      <c r="D195" s="22">
        <v>0.84027777777777779</v>
      </c>
      <c r="E195" s="22" t="str">
        <f>VLOOKUP(employee_work_schedule[[#This Row],[Employee ID]],employés!$A:$E,5,FALSE)</f>
        <v>Phoebe Gour</v>
      </c>
      <c r="F195" s="22" t="str">
        <f>VLOOKUP(employee_work_schedule[[#This Row],[Employee ID]],employés!$A:$X,13,FALSE)</f>
        <v>Sales</v>
      </c>
      <c r="G195" s="22">
        <f>employee_work_schedule[[#This Row],[Departure Time]]-employee_work_schedule[[#This Row],[Arrival Time]]</f>
        <v>0.25</v>
      </c>
    </row>
    <row r="196" spans="1:7" x14ac:dyDescent="0.25">
      <c r="A196" t="s">
        <v>101</v>
      </c>
      <c r="B196" s="2">
        <v>45537</v>
      </c>
      <c r="C196" s="22">
        <v>0.30208333333333331</v>
      </c>
      <c r="D196" s="22">
        <v>0.71875</v>
      </c>
      <c r="E196" s="22" t="str">
        <f>VLOOKUP(employee_work_schedule[[#This Row],[Employee ID]],employés!$A:$E,5,FALSE)</f>
        <v>Mihael Khan</v>
      </c>
      <c r="F196" s="22" t="str">
        <f>VLOOKUP(employee_work_schedule[[#This Row],[Employee ID]],employés!$A:$X,13,FALSE)</f>
        <v>Sales</v>
      </c>
      <c r="G196" s="22">
        <f>employee_work_schedule[[#This Row],[Departure Time]]-employee_work_schedule[[#This Row],[Arrival Time]]</f>
        <v>0.41666666666666669</v>
      </c>
    </row>
    <row r="197" spans="1:7" x14ac:dyDescent="0.25">
      <c r="A197" t="s">
        <v>101</v>
      </c>
      <c r="B197" s="2">
        <v>45540</v>
      </c>
      <c r="C197" s="22">
        <v>0.47916666666666669</v>
      </c>
      <c r="D197" s="22">
        <v>0.8125</v>
      </c>
      <c r="E197" s="22" t="str">
        <f>VLOOKUP(employee_work_schedule[[#This Row],[Employee ID]],employés!$A:$E,5,FALSE)</f>
        <v>Mihael Khan</v>
      </c>
      <c r="F197" s="22" t="str">
        <f>VLOOKUP(employee_work_schedule[[#This Row],[Employee ID]],employés!$A:$X,13,FALSE)</f>
        <v>Sales</v>
      </c>
      <c r="G197" s="22">
        <f>employee_work_schedule[[#This Row],[Departure Time]]-employee_work_schedule[[#This Row],[Arrival Time]]</f>
        <v>0.33333333333333331</v>
      </c>
    </row>
    <row r="198" spans="1:7" x14ac:dyDescent="0.25">
      <c r="A198" t="s">
        <v>101</v>
      </c>
      <c r="B198" s="2">
        <v>45546</v>
      </c>
      <c r="C198" s="22">
        <v>0.4236111111111111</v>
      </c>
      <c r="D198" s="22">
        <v>0.79861111111111116</v>
      </c>
      <c r="E198" s="22" t="str">
        <f>VLOOKUP(employee_work_schedule[[#This Row],[Employee ID]],employés!$A:$E,5,FALSE)</f>
        <v>Mihael Khan</v>
      </c>
      <c r="F198" s="22" t="str">
        <f>VLOOKUP(employee_work_schedule[[#This Row],[Employee ID]],employés!$A:$X,13,FALSE)</f>
        <v>Sales</v>
      </c>
      <c r="G198" s="22">
        <f>employee_work_schedule[[#This Row],[Departure Time]]-employee_work_schedule[[#This Row],[Arrival Time]]</f>
        <v>0.37500000000000006</v>
      </c>
    </row>
    <row r="199" spans="1:7" x14ac:dyDescent="0.25">
      <c r="A199" t="s">
        <v>101</v>
      </c>
      <c r="B199" s="2">
        <v>45547</v>
      </c>
      <c r="C199" s="22">
        <v>0.65625</v>
      </c>
      <c r="D199" s="22">
        <v>0.86458333333333337</v>
      </c>
      <c r="E199" s="22" t="str">
        <f>VLOOKUP(employee_work_schedule[[#This Row],[Employee ID]],employés!$A:$E,5,FALSE)</f>
        <v>Mihael Khan</v>
      </c>
      <c r="F199" s="22" t="str">
        <f>VLOOKUP(employee_work_schedule[[#This Row],[Employee ID]],employés!$A:$X,13,FALSE)</f>
        <v>Sales</v>
      </c>
      <c r="G199" s="22">
        <f>employee_work_schedule[[#This Row],[Departure Time]]-employee_work_schedule[[#This Row],[Arrival Time]]</f>
        <v>0.20833333333333337</v>
      </c>
    </row>
    <row r="200" spans="1:7" x14ac:dyDescent="0.25">
      <c r="A200" t="s">
        <v>101</v>
      </c>
      <c r="B200" s="2">
        <v>45553</v>
      </c>
      <c r="C200" s="22">
        <v>0.3888888888888889</v>
      </c>
      <c r="D200" s="22">
        <v>0.76388888888888884</v>
      </c>
      <c r="E200" s="22" t="str">
        <f>VLOOKUP(employee_work_schedule[[#This Row],[Employee ID]],employés!$A:$E,5,FALSE)</f>
        <v>Mihael Khan</v>
      </c>
      <c r="F200" s="22" t="str">
        <f>VLOOKUP(employee_work_schedule[[#This Row],[Employee ID]],employés!$A:$X,13,FALSE)</f>
        <v>Sales</v>
      </c>
      <c r="G200" s="22">
        <f>employee_work_schedule[[#This Row],[Departure Time]]-employee_work_schedule[[#This Row],[Arrival Time]]</f>
        <v>0.37499999999999994</v>
      </c>
    </row>
    <row r="201" spans="1:7" x14ac:dyDescent="0.25">
      <c r="A201" t="s">
        <v>101</v>
      </c>
      <c r="B201" s="2">
        <v>45554</v>
      </c>
      <c r="C201" s="22">
        <v>0.39583333333333331</v>
      </c>
      <c r="D201" s="22">
        <v>0.77083333333333337</v>
      </c>
      <c r="E201" s="22" t="str">
        <f>VLOOKUP(employee_work_schedule[[#This Row],[Employee ID]],employés!$A:$E,5,FALSE)</f>
        <v>Mihael Khan</v>
      </c>
      <c r="F201" s="22" t="str">
        <f>VLOOKUP(employee_work_schedule[[#This Row],[Employee ID]],employés!$A:$X,13,FALSE)</f>
        <v>Sales</v>
      </c>
      <c r="G201" s="22">
        <f>employee_work_schedule[[#This Row],[Departure Time]]-employee_work_schedule[[#This Row],[Arrival Time]]</f>
        <v>0.37500000000000006</v>
      </c>
    </row>
    <row r="202" spans="1:7" x14ac:dyDescent="0.25">
      <c r="A202" t="s">
        <v>101</v>
      </c>
      <c r="B202" s="2">
        <v>45559</v>
      </c>
      <c r="C202" s="22">
        <v>0.40972222222222221</v>
      </c>
      <c r="D202" s="22">
        <v>0.65972222222222221</v>
      </c>
      <c r="E202" s="22" t="str">
        <f>VLOOKUP(employee_work_schedule[[#This Row],[Employee ID]],employés!$A:$E,5,FALSE)</f>
        <v>Mihael Khan</v>
      </c>
      <c r="F202" s="22" t="str">
        <f>VLOOKUP(employee_work_schedule[[#This Row],[Employee ID]],employés!$A:$X,13,FALSE)</f>
        <v>Sales</v>
      </c>
      <c r="G202" s="22">
        <f>employee_work_schedule[[#This Row],[Departure Time]]-employee_work_schedule[[#This Row],[Arrival Time]]</f>
        <v>0.25</v>
      </c>
    </row>
    <row r="203" spans="1:7" x14ac:dyDescent="0.25">
      <c r="A203" t="s">
        <v>102</v>
      </c>
      <c r="B203" s="2">
        <v>45540</v>
      </c>
      <c r="C203" s="22">
        <v>0.54166666666666663</v>
      </c>
      <c r="D203" s="22">
        <v>0.91666666666666663</v>
      </c>
      <c r="E203" s="22" t="str">
        <f>VLOOKUP(employee_work_schedule[[#This Row],[Employee ID]],employés!$A:$E,5,FALSE)</f>
        <v>Sean Sanders</v>
      </c>
      <c r="F203" s="22" t="str">
        <f>VLOOKUP(employee_work_schedule[[#This Row],[Employee ID]],employés!$A:$X,13,FALSE)</f>
        <v>Human Resources</v>
      </c>
      <c r="G203" s="22">
        <f>employee_work_schedule[[#This Row],[Departure Time]]-employee_work_schedule[[#This Row],[Arrival Time]]</f>
        <v>0.375</v>
      </c>
    </row>
    <row r="204" spans="1:7" x14ac:dyDescent="0.25">
      <c r="A204" t="s">
        <v>102</v>
      </c>
      <c r="B204" s="2">
        <v>45544</v>
      </c>
      <c r="C204" s="22">
        <v>0.76388888888888884</v>
      </c>
      <c r="D204" s="22">
        <v>0.88888888888888884</v>
      </c>
      <c r="E204" s="22" t="str">
        <f>VLOOKUP(employee_work_schedule[[#This Row],[Employee ID]],employés!$A:$E,5,FALSE)</f>
        <v>Sean Sanders</v>
      </c>
      <c r="F204" s="22" t="str">
        <f>VLOOKUP(employee_work_schedule[[#This Row],[Employee ID]],employés!$A:$X,13,FALSE)</f>
        <v>Human Resources</v>
      </c>
      <c r="G204" s="22">
        <f>employee_work_schedule[[#This Row],[Departure Time]]-employee_work_schedule[[#This Row],[Arrival Time]]</f>
        <v>0.125</v>
      </c>
    </row>
    <row r="205" spans="1:7" x14ac:dyDescent="0.25">
      <c r="A205" t="s">
        <v>102</v>
      </c>
      <c r="B205" s="2">
        <v>45545</v>
      </c>
      <c r="C205" s="22">
        <v>0.72916666666666663</v>
      </c>
      <c r="D205" s="22">
        <v>0.89583333333333337</v>
      </c>
      <c r="E205" s="22" t="str">
        <f>VLOOKUP(employee_work_schedule[[#This Row],[Employee ID]],employés!$A:$E,5,FALSE)</f>
        <v>Sean Sanders</v>
      </c>
      <c r="F205" s="22" t="str">
        <f>VLOOKUP(employee_work_schedule[[#This Row],[Employee ID]],employés!$A:$X,13,FALSE)</f>
        <v>Human Resources</v>
      </c>
      <c r="G205" s="22">
        <f>employee_work_schedule[[#This Row],[Departure Time]]-employee_work_schedule[[#This Row],[Arrival Time]]</f>
        <v>0.16666666666666674</v>
      </c>
    </row>
    <row r="206" spans="1:7" x14ac:dyDescent="0.25">
      <c r="A206" t="s">
        <v>102</v>
      </c>
      <c r="B206" s="2">
        <v>45548</v>
      </c>
      <c r="C206" s="22">
        <v>0.61458333333333337</v>
      </c>
      <c r="D206" s="22">
        <v>0.90625</v>
      </c>
      <c r="E206" s="22" t="str">
        <f>VLOOKUP(employee_work_schedule[[#This Row],[Employee ID]],employés!$A:$E,5,FALSE)</f>
        <v>Sean Sanders</v>
      </c>
      <c r="F206" s="22" t="str">
        <f>VLOOKUP(employee_work_schedule[[#This Row],[Employee ID]],employés!$A:$X,13,FALSE)</f>
        <v>Human Resources</v>
      </c>
      <c r="G206" s="22">
        <f>employee_work_schedule[[#This Row],[Departure Time]]-employee_work_schedule[[#This Row],[Arrival Time]]</f>
        <v>0.29166666666666663</v>
      </c>
    </row>
    <row r="207" spans="1:7" x14ac:dyDescent="0.25">
      <c r="A207" t="s">
        <v>102</v>
      </c>
      <c r="B207" s="2">
        <v>45558</v>
      </c>
      <c r="C207" s="22">
        <v>0.68055555555555558</v>
      </c>
      <c r="D207" s="22">
        <v>0.88888888888888884</v>
      </c>
      <c r="E207" s="22" t="str">
        <f>VLOOKUP(employee_work_schedule[[#This Row],[Employee ID]],employés!$A:$E,5,FALSE)</f>
        <v>Sean Sanders</v>
      </c>
      <c r="F207" s="22" t="str">
        <f>VLOOKUP(employee_work_schedule[[#This Row],[Employee ID]],employés!$A:$X,13,FALSE)</f>
        <v>Human Resources</v>
      </c>
      <c r="G207" s="22">
        <f>employee_work_schedule[[#This Row],[Departure Time]]-employee_work_schedule[[#This Row],[Arrival Time]]</f>
        <v>0.20833333333333326</v>
      </c>
    </row>
    <row r="208" spans="1:7" x14ac:dyDescent="0.25">
      <c r="A208" t="s">
        <v>102</v>
      </c>
      <c r="B208" s="2">
        <v>45559</v>
      </c>
      <c r="C208" s="22">
        <v>0.50694444444444442</v>
      </c>
      <c r="D208" s="22">
        <v>0.75694444444444442</v>
      </c>
      <c r="E208" s="22" t="str">
        <f>VLOOKUP(employee_work_schedule[[#This Row],[Employee ID]],employés!$A:$E,5,FALSE)</f>
        <v>Sean Sanders</v>
      </c>
      <c r="F208" s="22" t="str">
        <f>VLOOKUP(employee_work_schedule[[#This Row],[Employee ID]],employés!$A:$X,13,FALSE)</f>
        <v>Human Resources</v>
      </c>
      <c r="G208" s="22">
        <f>employee_work_schedule[[#This Row],[Departure Time]]-employee_work_schedule[[#This Row],[Arrival Time]]</f>
        <v>0.25</v>
      </c>
    </row>
    <row r="209" spans="1:7" x14ac:dyDescent="0.25">
      <c r="A209" t="s">
        <v>102</v>
      </c>
      <c r="B209" s="2">
        <v>45562</v>
      </c>
      <c r="C209" s="22">
        <v>0.71875</v>
      </c>
      <c r="D209" s="22">
        <v>0.88541666666666663</v>
      </c>
      <c r="E209" s="22" t="str">
        <f>VLOOKUP(employee_work_schedule[[#This Row],[Employee ID]],employés!$A:$E,5,FALSE)</f>
        <v>Sean Sanders</v>
      </c>
      <c r="F209" s="22" t="str">
        <f>VLOOKUP(employee_work_schedule[[#This Row],[Employee ID]],employés!$A:$X,13,FALSE)</f>
        <v>Human Resources</v>
      </c>
      <c r="G209" s="22">
        <f>employee_work_schedule[[#This Row],[Departure Time]]-employee_work_schedule[[#This Row],[Arrival Time]]</f>
        <v>0.16666666666666663</v>
      </c>
    </row>
    <row r="210" spans="1:7" x14ac:dyDescent="0.25">
      <c r="A210" t="s">
        <v>102</v>
      </c>
      <c r="B210" s="2">
        <v>45565</v>
      </c>
      <c r="C210" s="22">
        <v>0.35416666666666669</v>
      </c>
      <c r="D210" s="22">
        <v>0.72916666666666663</v>
      </c>
      <c r="E210" s="22" t="str">
        <f>VLOOKUP(employee_work_schedule[[#This Row],[Employee ID]],employés!$A:$E,5,FALSE)</f>
        <v>Sean Sanders</v>
      </c>
      <c r="F210" s="22" t="str">
        <f>VLOOKUP(employee_work_schedule[[#This Row],[Employee ID]],employés!$A:$X,13,FALSE)</f>
        <v>Human Resources</v>
      </c>
      <c r="G210" s="22">
        <f>employee_work_schedule[[#This Row],[Departure Time]]-employee_work_schedule[[#This Row],[Arrival Time]]</f>
        <v>0.37499999999999994</v>
      </c>
    </row>
    <row r="211" spans="1:7" x14ac:dyDescent="0.25">
      <c r="A211" t="s">
        <v>103</v>
      </c>
      <c r="B211" s="2">
        <v>45540</v>
      </c>
      <c r="C211" s="22">
        <v>0.38194444444444442</v>
      </c>
      <c r="D211" s="22">
        <v>0.75694444444444442</v>
      </c>
      <c r="E211" s="22" t="str">
        <f>VLOOKUP(employee_work_schedule[[#This Row],[Employee ID]],employés!$A:$E,5,FALSE)</f>
        <v>Radhya Senome</v>
      </c>
      <c r="F211" s="22" t="str">
        <f>VLOOKUP(employee_work_schedule[[#This Row],[Employee ID]],employés!$A:$X,13,FALSE)</f>
        <v>Sales</v>
      </c>
      <c r="G211" s="22">
        <f>employee_work_schedule[[#This Row],[Departure Time]]-employee_work_schedule[[#This Row],[Arrival Time]]</f>
        <v>0.375</v>
      </c>
    </row>
    <row r="212" spans="1:7" x14ac:dyDescent="0.25">
      <c r="A212" t="s">
        <v>103</v>
      </c>
      <c r="B212" s="2">
        <v>45541</v>
      </c>
      <c r="C212" s="22">
        <v>0.34027777777777779</v>
      </c>
      <c r="D212" s="22">
        <v>0.75694444444444442</v>
      </c>
      <c r="E212" s="22" t="str">
        <f>VLOOKUP(employee_work_schedule[[#This Row],[Employee ID]],employés!$A:$E,5,FALSE)</f>
        <v>Radhya Senome</v>
      </c>
      <c r="F212" s="22" t="str">
        <f>VLOOKUP(employee_work_schedule[[#This Row],[Employee ID]],employés!$A:$X,13,FALSE)</f>
        <v>Sales</v>
      </c>
      <c r="G212" s="22">
        <f>employee_work_schedule[[#This Row],[Departure Time]]-employee_work_schedule[[#This Row],[Arrival Time]]</f>
        <v>0.41666666666666663</v>
      </c>
    </row>
    <row r="213" spans="1:7" x14ac:dyDescent="0.25">
      <c r="A213" t="s">
        <v>103</v>
      </c>
      <c r="B213" s="2">
        <v>45544</v>
      </c>
      <c r="C213" s="22">
        <v>0.76388888888888884</v>
      </c>
      <c r="D213" s="22">
        <v>0.84722222222222221</v>
      </c>
      <c r="E213" s="22" t="str">
        <f>VLOOKUP(employee_work_schedule[[#This Row],[Employee ID]],employés!$A:$E,5,FALSE)</f>
        <v>Radhya Senome</v>
      </c>
      <c r="F213" s="22" t="str">
        <f>VLOOKUP(employee_work_schedule[[#This Row],[Employee ID]],employés!$A:$X,13,FALSE)</f>
        <v>Sales</v>
      </c>
      <c r="G213" s="22">
        <f>employee_work_schedule[[#This Row],[Departure Time]]-employee_work_schedule[[#This Row],[Arrival Time]]</f>
        <v>8.333333333333337E-2</v>
      </c>
    </row>
    <row r="214" spans="1:7" x14ac:dyDescent="0.25">
      <c r="A214" t="s">
        <v>103</v>
      </c>
      <c r="B214" s="2">
        <v>45545</v>
      </c>
      <c r="C214" s="22">
        <v>0.76041666666666663</v>
      </c>
      <c r="D214" s="22">
        <v>0.88541666666666663</v>
      </c>
      <c r="E214" s="22" t="str">
        <f>VLOOKUP(employee_work_schedule[[#This Row],[Employee ID]],employés!$A:$E,5,FALSE)</f>
        <v>Radhya Senome</v>
      </c>
      <c r="F214" s="22" t="str">
        <f>VLOOKUP(employee_work_schedule[[#This Row],[Employee ID]],employés!$A:$X,13,FALSE)</f>
        <v>Sales</v>
      </c>
      <c r="G214" s="22">
        <f>employee_work_schedule[[#This Row],[Departure Time]]-employee_work_schedule[[#This Row],[Arrival Time]]</f>
        <v>0.125</v>
      </c>
    </row>
    <row r="215" spans="1:7" x14ac:dyDescent="0.25">
      <c r="A215" t="s">
        <v>103</v>
      </c>
      <c r="B215" s="2">
        <v>45546</v>
      </c>
      <c r="C215" s="22">
        <v>0.63541666666666663</v>
      </c>
      <c r="D215" s="22">
        <v>0.84375</v>
      </c>
      <c r="E215" s="22" t="str">
        <f>VLOOKUP(employee_work_schedule[[#This Row],[Employee ID]],employés!$A:$E,5,FALSE)</f>
        <v>Radhya Senome</v>
      </c>
      <c r="F215" s="22" t="str">
        <f>VLOOKUP(employee_work_schedule[[#This Row],[Employee ID]],employés!$A:$X,13,FALSE)</f>
        <v>Sales</v>
      </c>
      <c r="G215" s="22">
        <f>employee_work_schedule[[#This Row],[Departure Time]]-employee_work_schedule[[#This Row],[Arrival Time]]</f>
        <v>0.20833333333333337</v>
      </c>
    </row>
    <row r="216" spans="1:7" x14ac:dyDescent="0.25">
      <c r="A216" t="s">
        <v>103</v>
      </c>
      <c r="B216" s="2">
        <v>45547</v>
      </c>
      <c r="C216" s="22">
        <v>0.72222222222222221</v>
      </c>
      <c r="D216" s="22">
        <v>0.97222222222222221</v>
      </c>
      <c r="E216" s="22" t="str">
        <f>VLOOKUP(employee_work_schedule[[#This Row],[Employee ID]],employés!$A:$E,5,FALSE)</f>
        <v>Radhya Senome</v>
      </c>
      <c r="F216" s="22" t="str">
        <f>VLOOKUP(employee_work_schedule[[#This Row],[Employee ID]],employés!$A:$X,13,FALSE)</f>
        <v>Sales</v>
      </c>
      <c r="G216" s="22">
        <f>employee_work_schedule[[#This Row],[Departure Time]]-employee_work_schedule[[#This Row],[Arrival Time]]</f>
        <v>0.25</v>
      </c>
    </row>
    <row r="217" spans="1:7" x14ac:dyDescent="0.25">
      <c r="A217" t="s">
        <v>103</v>
      </c>
      <c r="B217" s="2">
        <v>45548</v>
      </c>
      <c r="C217" s="22">
        <v>0.65972222222222221</v>
      </c>
      <c r="D217" s="22">
        <v>0.86805555555555558</v>
      </c>
      <c r="E217" s="22" t="str">
        <f>VLOOKUP(employee_work_schedule[[#This Row],[Employee ID]],employés!$A:$E,5,FALSE)</f>
        <v>Radhya Senome</v>
      </c>
      <c r="F217" s="22" t="str">
        <f>VLOOKUP(employee_work_schedule[[#This Row],[Employee ID]],employés!$A:$X,13,FALSE)</f>
        <v>Sales</v>
      </c>
      <c r="G217" s="22">
        <f>employee_work_schedule[[#This Row],[Departure Time]]-employee_work_schedule[[#This Row],[Arrival Time]]</f>
        <v>0.20833333333333337</v>
      </c>
    </row>
    <row r="218" spans="1:7" x14ac:dyDescent="0.25">
      <c r="A218" t="s">
        <v>103</v>
      </c>
      <c r="B218" s="2">
        <v>45551</v>
      </c>
      <c r="C218" s="22">
        <v>0.59027777777777779</v>
      </c>
      <c r="D218" s="22">
        <v>0.84027777777777779</v>
      </c>
      <c r="E218" s="22" t="str">
        <f>VLOOKUP(employee_work_schedule[[#This Row],[Employee ID]],employés!$A:$E,5,FALSE)</f>
        <v>Radhya Senome</v>
      </c>
      <c r="F218" s="22" t="str">
        <f>VLOOKUP(employee_work_schedule[[#This Row],[Employee ID]],employés!$A:$X,13,FALSE)</f>
        <v>Sales</v>
      </c>
      <c r="G218" s="22">
        <f>employee_work_schedule[[#This Row],[Departure Time]]-employee_work_schedule[[#This Row],[Arrival Time]]</f>
        <v>0.25</v>
      </c>
    </row>
    <row r="219" spans="1:7" x14ac:dyDescent="0.25">
      <c r="A219" t="s">
        <v>103</v>
      </c>
      <c r="B219" s="2">
        <v>45554</v>
      </c>
      <c r="C219" s="22">
        <v>0.3263888888888889</v>
      </c>
      <c r="D219" s="22">
        <v>0.57638888888888884</v>
      </c>
      <c r="E219" s="22" t="str">
        <f>VLOOKUP(employee_work_schedule[[#This Row],[Employee ID]],employés!$A:$E,5,FALSE)</f>
        <v>Radhya Senome</v>
      </c>
      <c r="F219" s="22" t="str">
        <f>VLOOKUP(employee_work_schedule[[#This Row],[Employee ID]],employés!$A:$X,13,FALSE)</f>
        <v>Sales</v>
      </c>
      <c r="G219" s="22">
        <f>employee_work_schedule[[#This Row],[Departure Time]]-employee_work_schedule[[#This Row],[Arrival Time]]</f>
        <v>0.24999999999999994</v>
      </c>
    </row>
    <row r="220" spans="1:7" x14ac:dyDescent="0.25">
      <c r="A220" t="s">
        <v>103</v>
      </c>
      <c r="B220" s="2">
        <v>45555</v>
      </c>
      <c r="C220" s="22">
        <v>0.61458333333333337</v>
      </c>
      <c r="D220" s="22">
        <v>0.82291666666666663</v>
      </c>
      <c r="E220" s="22" t="str">
        <f>VLOOKUP(employee_work_schedule[[#This Row],[Employee ID]],employés!$A:$E,5,FALSE)</f>
        <v>Radhya Senome</v>
      </c>
      <c r="F220" s="22" t="str">
        <f>VLOOKUP(employee_work_schedule[[#This Row],[Employee ID]],employés!$A:$X,13,FALSE)</f>
        <v>Sales</v>
      </c>
      <c r="G220" s="22">
        <f>employee_work_schedule[[#This Row],[Departure Time]]-employee_work_schedule[[#This Row],[Arrival Time]]</f>
        <v>0.20833333333333326</v>
      </c>
    </row>
    <row r="221" spans="1:7" x14ac:dyDescent="0.25">
      <c r="A221" t="s">
        <v>103</v>
      </c>
      <c r="B221" s="2">
        <v>45558</v>
      </c>
      <c r="C221" s="22">
        <v>0.3125</v>
      </c>
      <c r="D221" s="22">
        <v>0.64583333333333337</v>
      </c>
      <c r="E221" s="22" t="str">
        <f>VLOOKUP(employee_work_schedule[[#This Row],[Employee ID]],employés!$A:$E,5,FALSE)</f>
        <v>Radhya Senome</v>
      </c>
      <c r="F221" s="22" t="str">
        <f>VLOOKUP(employee_work_schedule[[#This Row],[Employee ID]],employés!$A:$X,13,FALSE)</f>
        <v>Sales</v>
      </c>
      <c r="G221" s="22">
        <f>employee_work_schedule[[#This Row],[Departure Time]]-employee_work_schedule[[#This Row],[Arrival Time]]</f>
        <v>0.33333333333333337</v>
      </c>
    </row>
    <row r="222" spans="1:7" x14ac:dyDescent="0.25">
      <c r="A222" t="s">
        <v>103</v>
      </c>
      <c r="B222" s="2">
        <v>45561</v>
      </c>
      <c r="C222" s="22">
        <v>0.46875</v>
      </c>
      <c r="D222" s="22">
        <v>0.80208333333333337</v>
      </c>
      <c r="E222" s="22" t="str">
        <f>VLOOKUP(employee_work_schedule[[#This Row],[Employee ID]],employés!$A:$E,5,FALSE)</f>
        <v>Radhya Senome</v>
      </c>
      <c r="F222" s="22" t="str">
        <f>VLOOKUP(employee_work_schedule[[#This Row],[Employee ID]],employés!$A:$X,13,FALSE)</f>
        <v>Sales</v>
      </c>
      <c r="G222" s="22">
        <f>employee_work_schedule[[#This Row],[Departure Time]]-employee_work_schedule[[#This Row],[Arrival Time]]</f>
        <v>0.33333333333333337</v>
      </c>
    </row>
    <row r="223" spans="1:7" x14ac:dyDescent="0.25">
      <c r="A223" t="s">
        <v>103</v>
      </c>
      <c r="B223" s="2">
        <v>45565</v>
      </c>
      <c r="C223" s="22">
        <v>0.29166666666666669</v>
      </c>
      <c r="D223" s="22">
        <v>0.625</v>
      </c>
      <c r="E223" s="22" t="str">
        <f>VLOOKUP(employee_work_schedule[[#This Row],[Employee ID]],employés!$A:$E,5,FALSE)</f>
        <v>Radhya Senome</v>
      </c>
      <c r="F223" s="22" t="str">
        <f>VLOOKUP(employee_work_schedule[[#This Row],[Employee ID]],employés!$A:$X,13,FALSE)</f>
        <v>Sales</v>
      </c>
      <c r="G223" s="22">
        <f>employee_work_schedule[[#This Row],[Departure Time]]-employee_work_schedule[[#This Row],[Arrival Time]]</f>
        <v>0.33333333333333331</v>
      </c>
    </row>
    <row r="224" spans="1:7" x14ac:dyDescent="0.25">
      <c r="A224" t="s">
        <v>104</v>
      </c>
      <c r="B224" s="2">
        <v>45539</v>
      </c>
      <c r="C224" s="22">
        <v>0.39583333333333331</v>
      </c>
      <c r="D224" s="22">
        <v>0.72916666666666663</v>
      </c>
      <c r="E224" s="22" t="str">
        <f>VLOOKUP(employee_work_schedule[[#This Row],[Employee ID]],employés!$A:$E,5,FALSE)</f>
        <v>Natasha Song</v>
      </c>
      <c r="F224" s="22" t="str">
        <f>VLOOKUP(employee_work_schedule[[#This Row],[Employee ID]],employés!$A:$X,13,FALSE)</f>
        <v>Sales</v>
      </c>
      <c r="G224" s="22">
        <f>employee_work_schedule[[#This Row],[Departure Time]]-employee_work_schedule[[#This Row],[Arrival Time]]</f>
        <v>0.33333333333333331</v>
      </c>
    </row>
    <row r="225" spans="1:7" x14ac:dyDescent="0.25">
      <c r="A225" t="s">
        <v>104</v>
      </c>
      <c r="B225" s="2">
        <v>45540</v>
      </c>
      <c r="C225" s="22">
        <v>0.30208333333333331</v>
      </c>
      <c r="D225" s="22">
        <v>0.55208333333333337</v>
      </c>
      <c r="E225" s="22" t="str">
        <f>VLOOKUP(employee_work_schedule[[#This Row],[Employee ID]],employés!$A:$E,5,FALSE)</f>
        <v>Natasha Song</v>
      </c>
      <c r="F225" s="22" t="str">
        <f>VLOOKUP(employee_work_schedule[[#This Row],[Employee ID]],employés!$A:$X,13,FALSE)</f>
        <v>Sales</v>
      </c>
      <c r="G225" s="22">
        <f>employee_work_schedule[[#This Row],[Departure Time]]-employee_work_schedule[[#This Row],[Arrival Time]]</f>
        <v>0.25000000000000006</v>
      </c>
    </row>
    <row r="226" spans="1:7" x14ac:dyDescent="0.25">
      <c r="A226" t="s">
        <v>104</v>
      </c>
      <c r="B226" s="2">
        <v>45541</v>
      </c>
      <c r="C226" s="22">
        <v>0.73958333333333337</v>
      </c>
      <c r="D226" s="22">
        <v>0.86458333333333337</v>
      </c>
      <c r="E226" s="22" t="str">
        <f>VLOOKUP(employee_work_schedule[[#This Row],[Employee ID]],employés!$A:$E,5,FALSE)</f>
        <v>Natasha Song</v>
      </c>
      <c r="F226" s="22" t="str">
        <f>VLOOKUP(employee_work_schedule[[#This Row],[Employee ID]],employés!$A:$X,13,FALSE)</f>
        <v>Sales</v>
      </c>
      <c r="G226" s="22">
        <f>employee_work_schedule[[#This Row],[Departure Time]]-employee_work_schedule[[#This Row],[Arrival Time]]</f>
        <v>0.125</v>
      </c>
    </row>
    <row r="227" spans="1:7" x14ac:dyDescent="0.25">
      <c r="A227" t="s">
        <v>104</v>
      </c>
      <c r="B227" s="2">
        <v>45544</v>
      </c>
      <c r="C227" s="22">
        <v>0.69791666666666663</v>
      </c>
      <c r="D227" s="22">
        <v>0.94791666666666663</v>
      </c>
      <c r="E227" s="22" t="str">
        <f>VLOOKUP(employee_work_schedule[[#This Row],[Employee ID]],employés!$A:$E,5,FALSE)</f>
        <v>Natasha Song</v>
      </c>
      <c r="F227" s="22" t="str">
        <f>VLOOKUP(employee_work_schedule[[#This Row],[Employee ID]],employés!$A:$X,13,FALSE)</f>
        <v>Sales</v>
      </c>
      <c r="G227" s="22">
        <f>employee_work_schedule[[#This Row],[Departure Time]]-employee_work_schedule[[#This Row],[Arrival Time]]</f>
        <v>0.25</v>
      </c>
    </row>
    <row r="228" spans="1:7" x14ac:dyDescent="0.25">
      <c r="A228" t="s">
        <v>105</v>
      </c>
      <c r="B228" s="2">
        <v>45546</v>
      </c>
      <c r="C228" s="22">
        <v>0.69791666666666663</v>
      </c>
      <c r="D228" s="22">
        <v>0.90625</v>
      </c>
      <c r="E228" s="22" t="str">
        <f>VLOOKUP(employee_work_schedule[[#This Row],[Employee ID]],employés!$A:$E,5,FALSE)</f>
        <v>Peter Staples</v>
      </c>
      <c r="F228" s="22" t="str">
        <f>VLOOKUP(employee_work_schedule[[#This Row],[Employee ID]],employés!$A:$X,13,FALSE)</f>
        <v>Sales</v>
      </c>
      <c r="G228" s="22">
        <f>employee_work_schedule[[#This Row],[Departure Time]]-employee_work_schedule[[#This Row],[Arrival Time]]</f>
        <v>0.20833333333333337</v>
      </c>
    </row>
    <row r="229" spans="1:7" x14ac:dyDescent="0.25">
      <c r="A229" t="s">
        <v>105</v>
      </c>
      <c r="B229" s="2">
        <v>45548</v>
      </c>
      <c r="C229" s="22">
        <v>0.5625</v>
      </c>
      <c r="D229" s="22">
        <v>0.8125</v>
      </c>
      <c r="E229" s="22" t="str">
        <f>VLOOKUP(employee_work_schedule[[#This Row],[Employee ID]],employés!$A:$E,5,FALSE)</f>
        <v>Peter Staples</v>
      </c>
      <c r="F229" s="22" t="str">
        <f>VLOOKUP(employee_work_schedule[[#This Row],[Employee ID]],employés!$A:$X,13,FALSE)</f>
        <v>Sales</v>
      </c>
      <c r="G229" s="22">
        <f>employee_work_schedule[[#This Row],[Departure Time]]-employee_work_schedule[[#This Row],[Arrival Time]]</f>
        <v>0.25</v>
      </c>
    </row>
    <row r="230" spans="1:7" x14ac:dyDescent="0.25">
      <c r="A230" t="s">
        <v>105</v>
      </c>
      <c r="B230" s="2">
        <v>45549</v>
      </c>
      <c r="C230" s="22">
        <v>0.59722222222222221</v>
      </c>
      <c r="D230" s="22">
        <v>0.93055555555555558</v>
      </c>
      <c r="E230" s="22" t="str">
        <f>VLOOKUP(employee_work_schedule[[#This Row],[Employee ID]],employés!$A:$E,5,FALSE)</f>
        <v>Peter Staples</v>
      </c>
      <c r="F230" s="22" t="str">
        <f>VLOOKUP(employee_work_schedule[[#This Row],[Employee ID]],employés!$A:$X,13,FALSE)</f>
        <v>Sales</v>
      </c>
      <c r="G230" s="22">
        <f>employee_work_schedule[[#This Row],[Departure Time]]-employee_work_schedule[[#This Row],[Arrival Time]]</f>
        <v>0.33333333333333337</v>
      </c>
    </row>
    <row r="231" spans="1:7" x14ac:dyDescent="0.25">
      <c r="A231" t="s">
        <v>105</v>
      </c>
      <c r="B231" s="2">
        <v>45551</v>
      </c>
      <c r="C231" s="22">
        <v>0.49305555555555558</v>
      </c>
      <c r="D231" s="22">
        <v>0.90972222222222221</v>
      </c>
      <c r="E231" s="22" t="str">
        <f>VLOOKUP(employee_work_schedule[[#This Row],[Employee ID]],employés!$A:$E,5,FALSE)</f>
        <v>Peter Staples</v>
      </c>
      <c r="F231" s="22" t="str">
        <f>VLOOKUP(employee_work_schedule[[#This Row],[Employee ID]],employés!$A:$X,13,FALSE)</f>
        <v>Sales</v>
      </c>
      <c r="G231" s="22">
        <f>employee_work_schedule[[#This Row],[Departure Time]]-employee_work_schedule[[#This Row],[Arrival Time]]</f>
        <v>0.41666666666666663</v>
      </c>
    </row>
    <row r="232" spans="1:7" x14ac:dyDescent="0.25">
      <c r="A232" t="s">
        <v>105</v>
      </c>
      <c r="B232" s="2">
        <v>45553</v>
      </c>
      <c r="C232" s="22">
        <v>0.4513888888888889</v>
      </c>
      <c r="D232" s="22">
        <v>0.82638888888888884</v>
      </c>
      <c r="E232" s="22" t="str">
        <f>VLOOKUP(employee_work_schedule[[#This Row],[Employee ID]],employés!$A:$E,5,FALSE)</f>
        <v>Peter Staples</v>
      </c>
      <c r="F232" s="22" t="str">
        <f>VLOOKUP(employee_work_schedule[[#This Row],[Employee ID]],employés!$A:$X,13,FALSE)</f>
        <v>Sales</v>
      </c>
      <c r="G232" s="22">
        <f>employee_work_schedule[[#This Row],[Departure Time]]-employee_work_schedule[[#This Row],[Arrival Time]]</f>
        <v>0.37499999999999994</v>
      </c>
    </row>
    <row r="233" spans="1:7" x14ac:dyDescent="0.25">
      <c r="A233" t="s">
        <v>105</v>
      </c>
      <c r="B233" s="2">
        <v>45560</v>
      </c>
      <c r="C233" s="22">
        <v>0.57638888888888884</v>
      </c>
      <c r="D233" s="22">
        <v>0.99305555555555558</v>
      </c>
      <c r="E233" s="22" t="str">
        <f>VLOOKUP(employee_work_schedule[[#This Row],[Employee ID]],employés!$A:$E,5,FALSE)</f>
        <v>Peter Staples</v>
      </c>
      <c r="F233" s="22" t="str">
        <f>VLOOKUP(employee_work_schedule[[#This Row],[Employee ID]],employés!$A:$X,13,FALSE)</f>
        <v>Sales</v>
      </c>
      <c r="G233" s="22">
        <f>employee_work_schedule[[#This Row],[Departure Time]]-employee_work_schedule[[#This Row],[Arrival Time]]</f>
        <v>0.41666666666666674</v>
      </c>
    </row>
    <row r="234" spans="1:7" x14ac:dyDescent="0.25">
      <c r="A234" t="s">
        <v>105</v>
      </c>
      <c r="B234" s="2">
        <v>45562</v>
      </c>
      <c r="C234" s="22">
        <v>0.34375</v>
      </c>
      <c r="D234" s="22">
        <v>0.67708333333333337</v>
      </c>
      <c r="E234" s="22" t="str">
        <f>VLOOKUP(employee_work_schedule[[#This Row],[Employee ID]],employés!$A:$E,5,FALSE)</f>
        <v>Peter Staples</v>
      </c>
      <c r="F234" s="22" t="str">
        <f>VLOOKUP(employee_work_schedule[[#This Row],[Employee ID]],employés!$A:$X,13,FALSE)</f>
        <v>Sales</v>
      </c>
      <c r="G234" s="22">
        <f>employee_work_schedule[[#This Row],[Departure Time]]-employee_work_schedule[[#This Row],[Arrival Time]]</f>
        <v>0.33333333333333337</v>
      </c>
    </row>
    <row r="235" spans="1:7" x14ac:dyDescent="0.25">
      <c r="A235" t="s">
        <v>106</v>
      </c>
      <c r="B235" s="2">
        <v>45537</v>
      </c>
      <c r="C235" s="22">
        <v>0.5</v>
      </c>
      <c r="D235" s="22">
        <v>0.78472222222222221</v>
      </c>
      <c r="E235" s="22" t="str">
        <f>VLOOKUP(employee_work_schedule[[#This Row],[Employee ID]],employés!$A:$E,5,FALSE)</f>
        <v>Mei Wang</v>
      </c>
      <c r="F235" s="22" t="str">
        <f>VLOOKUP(employee_work_schedule[[#This Row],[Employee ID]],employés!$A:$X,13,FALSE)</f>
        <v>Executive</v>
      </c>
      <c r="G235" s="22">
        <f>employee_work_schedule[[#This Row],[Departure Time]]-employee_work_schedule[[#This Row],[Arrival Time]]</f>
        <v>0.28472222222222221</v>
      </c>
    </row>
    <row r="236" spans="1:7" x14ac:dyDescent="0.25">
      <c r="A236" t="s">
        <v>106</v>
      </c>
      <c r="B236" s="2">
        <v>45539</v>
      </c>
      <c r="C236" s="22">
        <v>0.77083333333333337</v>
      </c>
      <c r="D236" s="22">
        <v>0.89583333333333337</v>
      </c>
      <c r="E236" s="22" t="str">
        <f>VLOOKUP(employee_work_schedule[[#This Row],[Employee ID]],employés!$A:$E,5,FALSE)</f>
        <v>Mei Wang</v>
      </c>
      <c r="F236" s="22" t="str">
        <f>VLOOKUP(employee_work_schedule[[#This Row],[Employee ID]],employés!$A:$X,13,FALSE)</f>
        <v>Executive</v>
      </c>
      <c r="G236" s="22">
        <f>employee_work_schedule[[#This Row],[Departure Time]]-employee_work_schedule[[#This Row],[Arrival Time]]</f>
        <v>0.125</v>
      </c>
    </row>
    <row r="237" spans="1:7" x14ac:dyDescent="0.25">
      <c r="A237" t="s">
        <v>106</v>
      </c>
      <c r="B237" s="2">
        <v>45540</v>
      </c>
      <c r="C237" s="22">
        <v>0.63194444444444442</v>
      </c>
      <c r="D237" s="22">
        <v>0.79861111111111116</v>
      </c>
      <c r="E237" s="22" t="str">
        <f>VLOOKUP(employee_work_schedule[[#This Row],[Employee ID]],employés!$A:$E,5,FALSE)</f>
        <v>Mei Wang</v>
      </c>
      <c r="F237" s="22" t="str">
        <f>VLOOKUP(employee_work_schedule[[#This Row],[Employee ID]],employés!$A:$X,13,FALSE)</f>
        <v>Executive</v>
      </c>
      <c r="G237" s="22">
        <f>employee_work_schedule[[#This Row],[Departure Time]]-employee_work_schedule[[#This Row],[Arrival Time]]</f>
        <v>0.16666666666666674</v>
      </c>
    </row>
    <row r="238" spans="1:7" x14ac:dyDescent="0.25">
      <c r="A238" t="s">
        <v>106</v>
      </c>
      <c r="B238" s="2">
        <v>45541</v>
      </c>
      <c r="C238" s="22">
        <v>0.59722222222222221</v>
      </c>
      <c r="D238" s="22">
        <v>0.88888888888888884</v>
      </c>
      <c r="E238" s="22" t="str">
        <f>VLOOKUP(employee_work_schedule[[#This Row],[Employee ID]],employés!$A:$E,5,FALSE)</f>
        <v>Mei Wang</v>
      </c>
      <c r="F238" s="22" t="str">
        <f>VLOOKUP(employee_work_schedule[[#This Row],[Employee ID]],employés!$A:$X,13,FALSE)</f>
        <v>Executive</v>
      </c>
      <c r="G238" s="22">
        <f>employee_work_schedule[[#This Row],[Departure Time]]-employee_work_schedule[[#This Row],[Arrival Time]]</f>
        <v>0.29166666666666663</v>
      </c>
    </row>
    <row r="239" spans="1:7" x14ac:dyDescent="0.25">
      <c r="A239" t="s">
        <v>106</v>
      </c>
      <c r="B239" s="2">
        <v>45544</v>
      </c>
      <c r="C239" s="22">
        <v>0.54861111111111116</v>
      </c>
      <c r="D239" s="22">
        <v>0.79861111111111116</v>
      </c>
      <c r="E239" s="22" t="str">
        <f>VLOOKUP(employee_work_schedule[[#This Row],[Employee ID]],employés!$A:$E,5,FALSE)</f>
        <v>Mei Wang</v>
      </c>
      <c r="F239" s="22" t="str">
        <f>VLOOKUP(employee_work_schedule[[#This Row],[Employee ID]],employés!$A:$X,13,FALSE)</f>
        <v>Executive</v>
      </c>
      <c r="G239" s="22">
        <f>employee_work_schedule[[#This Row],[Departure Time]]-employee_work_schedule[[#This Row],[Arrival Time]]</f>
        <v>0.25</v>
      </c>
    </row>
    <row r="240" spans="1:7" x14ac:dyDescent="0.25">
      <c r="A240" t="s">
        <v>106</v>
      </c>
      <c r="B240" s="2">
        <v>45547</v>
      </c>
      <c r="C240" s="22">
        <v>0.67708333333333337</v>
      </c>
      <c r="D240" s="22">
        <v>0.92708333333333337</v>
      </c>
      <c r="E240" s="22" t="str">
        <f>VLOOKUP(employee_work_schedule[[#This Row],[Employee ID]],employés!$A:$E,5,FALSE)</f>
        <v>Mei Wang</v>
      </c>
      <c r="F240" s="22" t="str">
        <f>VLOOKUP(employee_work_schedule[[#This Row],[Employee ID]],employés!$A:$X,13,FALSE)</f>
        <v>Executive</v>
      </c>
      <c r="G240" s="22">
        <f>employee_work_schedule[[#This Row],[Departure Time]]-employee_work_schedule[[#This Row],[Arrival Time]]</f>
        <v>0.25</v>
      </c>
    </row>
    <row r="241" spans="1:7" x14ac:dyDescent="0.25">
      <c r="A241" t="s">
        <v>106</v>
      </c>
      <c r="B241" s="2">
        <v>45551</v>
      </c>
      <c r="C241" s="22">
        <v>0.46875</v>
      </c>
      <c r="D241" s="22">
        <v>0.88541666666666663</v>
      </c>
      <c r="E241" s="22" t="str">
        <f>VLOOKUP(employee_work_schedule[[#This Row],[Employee ID]],employés!$A:$E,5,FALSE)</f>
        <v>Mei Wang</v>
      </c>
      <c r="F241" s="22" t="str">
        <f>VLOOKUP(employee_work_schedule[[#This Row],[Employee ID]],employés!$A:$X,13,FALSE)</f>
        <v>Executive</v>
      </c>
      <c r="G241" s="22">
        <f>employee_work_schedule[[#This Row],[Departure Time]]-employee_work_schedule[[#This Row],[Arrival Time]]</f>
        <v>0.41666666666666663</v>
      </c>
    </row>
    <row r="242" spans="1:7" x14ac:dyDescent="0.25">
      <c r="A242" t="s">
        <v>106</v>
      </c>
      <c r="B242" s="2">
        <v>45559</v>
      </c>
      <c r="C242" s="22">
        <v>0.59027777777777779</v>
      </c>
      <c r="D242" s="22">
        <v>0.92361111111111116</v>
      </c>
      <c r="E242" s="22" t="str">
        <f>VLOOKUP(employee_work_schedule[[#This Row],[Employee ID]],employés!$A:$E,5,FALSE)</f>
        <v>Mei Wang</v>
      </c>
      <c r="F242" s="22" t="str">
        <f>VLOOKUP(employee_work_schedule[[#This Row],[Employee ID]],employés!$A:$X,13,FALSE)</f>
        <v>Executive</v>
      </c>
      <c r="G242" s="22">
        <f>employee_work_schedule[[#This Row],[Departure Time]]-employee_work_schedule[[#This Row],[Arrival Time]]</f>
        <v>0.33333333333333337</v>
      </c>
    </row>
    <row r="243" spans="1:7" x14ac:dyDescent="0.25">
      <c r="A243" t="s">
        <v>106</v>
      </c>
      <c r="B243" s="2">
        <v>45561</v>
      </c>
      <c r="C243" s="22">
        <v>0.59375</v>
      </c>
      <c r="D243" s="22">
        <v>0.84375</v>
      </c>
      <c r="E243" s="22" t="str">
        <f>VLOOKUP(employee_work_schedule[[#This Row],[Employee ID]],employés!$A:$E,5,FALSE)</f>
        <v>Mei Wang</v>
      </c>
      <c r="F243" s="22" t="str">
        <f>VLOOKUP(employee_work_schedule[[#This Row],[Employee ID]],employés!$A:$X,13,FALSE)</f>
        <v>Executive</v>
      </c>
      <c r="G243" s="22">
        <f>employee_work_schedule[[#This Row],[Departure Time]]-employee_work_schedule[[#This Row],[Arrival Time]]</f>
        <v>0.25</v>
      </c>
    </row>
    <row r="244" spans="1:7" x14ac:dyDescent="0.25">
      <c r="A244" t="s">
        <v>107</v>
      </c>
      <c r="B244" s="2">
        <v>45539</v>
      </c>
      <c r="C244" s="22">
        <v>0.44791666666666669</v>
      </c>
      <c r="D244" s="22">
        <v>0.86458333333333337</v>
      </c>
      <c r="E244" s="22" t="str">
        <f>VLOOKUP(employee_work_schedule[[#This Row],[Employee ID]],employés!$A:$E,5,FALSE)</f>
        <v>Aanya Zhang</v>
      </c>
      <c r="F244" s="22" t="str">
        <f>VLOOKUP(employee_work_schedule[[#This Row],[Employee ID]],employés!$A:$X,13,FALSE)</f>
        <v>Sales</v>
      </c>
      <c r="G244" s="22">
        <f>employee_work_schedule[[#This Row],[Departure Time]]-employee_work_schedule[[#This Row],[Arrival Time]]</f>
        <v>0.41666666666666669</v>
      </c>
    </row>
    <row r="245" spans="1:7" x14ac:dyDescent="0.25">
      <c r="A245" t="s">
        <v>107</v>
      </c>
      <c r="B245" s="2">
        <v>45558</v>
      </c>
      <c r="C245" s="22">
        <v>0.4375</v>
      </c>
      <c r="D245" s="22">
        <v>0.8125</v>
      </c>
      <c r="E245" s="22" t="str">
        <f>VLOOKUP(employee_work_schedule[[#This Row],[Employee ID]],employés!$A:$E,5,FALSE)</f>
        <v>Aanya Zhang</v>
      </c>
      <c r="F245" s="22" t="str">
        <f>VLOOKUP(employee_work_schedule[[#This Row],[Employee ID]],employés!$A:$X,13,FALSE)</f>
        <v>Sales</v>
      </c>
      <c r="G245" s="22">
        <f>employee_work_schedule[[#This Row],[Departure Time]]-employee_work_schedule[[#This Row],[Arrival Time]]</f>
        <v>0.375</v>
      </c>
    </row>
    <row r="246" spans="1:7" x14ac:dyDescent="0.25">
      <c r="A246" t="s">
        <v>107</v>
      </c>
      <c r="B246" s="2">
        <v>45560</v>
      </c>
      <c r="C246" s="22">
        <v>0.4236111111111111</v>
      </c>
      <c r="D246" s="22">
        <v>0.71527777777777779</v>
      </c>
      <c r="E246" s="22" t="str">
        <f>VLOOKUP(employee_work_schedule[[#This Row],[Employee ID]],employés!$A:$E,5,FALSE)</f>
        <v>Aanya Zhang</v>
      </c>
      <c r="F246" s="22" t="str">
        <f>VLOOKUP(employee_work_schedule[[#This Row],[Employee ID]],employés!$A:$X,13,FALSE)</f>
        <v>Sales</v>
      </c>
      <c r="G246" s="22">
        <f>employee_work_schedule[[#This Row],[Departure Time]]-employee_work_schedule[[#This Row],[Arrival Time]]</f>
        <v>0.29166666666666669</v>
      </c>
    </row>
    <row r="247" spans="1:7" x14ac:dyDescent="0.25">
      <c r="A247" t="s">
        <v>107</v>
      </c>
      <c r="B247" s="2">
        <v>45561</v>
      </c>
      <c r="C247" s="22">
        <v>0.53472222222222221</v>
      </c>
      <c r="D247" s="22">
        <v>0.82638888888888884</v>
      </c>
      <c r="E247" s="22" t="str">
        <f>VLOOKUP(employee_work_schedule[[#This Row],[Employee ID]],employés!$A:$E,5,FALSE)</f>
        <v>Aanya Zhang</v>
      </c>
      <c r="F247" s="22" t="str">
        <f>VLOOKUP(employee_work_schedule[[#This Row],[Employee ID]],employés!$A:$X,13,FALSE)</f>
        <v>Sales</v>
      </c>
      <c r="G247" s="22">
        <f>employee_work_schedule[[#This Row],[Departure Time]]-employee_work_schedule[[#This Row],[Arrival Time]]</f>
        <v>0.29166666666666663</v>
      </c>
    </row>
    <row r="248" spans="1:7" x14ac:dyDescent="0.25">
      <c r="A248" t="s">
        <v>73</v>
      </c>
      <c r="B248" s="2">
        <v>45537</v>
      </c>
      <c r="C248" s="22">
        <v>0.3125</v>
      </c>
      <c r="D248" s="22">
        <v>0.60416666666666663</v>
      </c>
      <c r="E248" s="22" t="str">
        <f>VLOOKUP(employee_work_schedule[[#This Row],[Employee ID]],employés!$A:$E,5,FALSE)</f>
        <v>Stevie Bacata</v>
      </c>
      <c r="F248" s="22" t="str">
        <f>VLOOKUP(employee_work_schedule[[#This Row],[Employee ID]],employés!$A:$X,13,FALSE)</f>
        <v>Sales</v>
      </c>
      <c r="G248" s="22">
        <f>employee_work_schedule[[#This Row],[Departure Time]]-employee_work_schedule[[#This Row],[Arrival Time]]</f>
        <v>0.29166666666666663</v>
      </c>
    </row>
    <row r="249" spans="1:7" x14ac:dyDescent="0.25">
      <c r="A249" t="s">
        <v>73</v>
      </c>
      <c r="B249" s="2">
        <v>45538</v>
      </c>
      <c r="C249" s="22">
        <v>0.68055555555555558</v>
      </c>
      <c r="D249" s="22">
        <v>0.88888888888888884</v>
      </c>
      <c r="E249" s="22" t="str">
        <f>VLOOKUP(employee_work_schedule[[#This Row],[Employee ID]],employés!$A:$E,5,FALSE)</f>
        <v>Stevie Bacata</v>
      </c>
      <c r="F249" s="22" t="str">
        <f>VLOOKUP(employee_work_schedule[[#This Row],[Employee ID]],employés!$A:$X,13,FALSE)</f>
        <v>Sales</v>
      </c>
      <c r="G249" s="22">
        <f>employee_work_schedule[[#This Row],[Departure Time]]-employee_work_schedule[[#This Row],[Arrival Time]]</f>
        <v>0.20833333333333326</v>
      </c>
    </row>
    <row r="250" spans="1:7" x14ac:dyDescent="0.25">
      <c r="A250" t="s">
        <v>73</v>
      </c>
      <c r="B250" s="2">
        <v>45540</v>
      </c>
      <c r="C250" s="22">
        <v>0.68055555555555558</v>
      </c>
      <c r="D250" s="22">
        <v>0.88888888888888884</v>
      </c>
      <c r="E250" s="22" t="str">
        <f>VLOOKUP(employee_work_schedule[[#This Row],[Employee ID]],employés!$A:$E,5,FALSE)</f>
        <v>Stevie Bacata</v>
      </c>
      <c r="F250" s="22" t="str">
        <f>VLOOKUP(employee_work_schedule[[#This Row],[Employee ID]],employés!$A:$X,13,FALSE)</f>
        <v>Sales</v>
      </c>
      <c r="G250" s="22">
        <f>employee_work_schedule[[#This Row],[Departure Time]]-employee_work_schedule[[#This Row],[Arrival Time]]</f>
        <v>0.20833333333333326</v>
      </c>
    </row>
    <row r="251" spans="1:7" x14ac:dyDescent="0.25">
      <c r="A251" t="s">
        <v>73</v>
      </c>
      <c r="B251" s="2">
        <v>45541</v>
      </c>
      <c r="C251" s="22">
        <v>0.34027777777777779</v>
      </c>
      <c r="D251" s="22">
        <v>0.63194444444444442</v>
      </c>
      <c r="E251" s="22" t="str">
        <f>VLOOKUP(employee_work_schedule[[#This Row],[Employee ID]],employés!$A:$E,5,FALSE)</f>
        <v>Stevie Bacata</v>
      </c>
      <c r="F251" s="22" t="str">
        <f>VLOOKUP(employee_work_schedule[[#This Row],[Employee ID]],employés!$A:$X,13,FALSE)</f>
        <v>Sales</v>
      </c>
      <c r="G251" s="22">
        <f>employee_work_schedule[[#This Row],[Departure Time]]-employee_work_schedule[[#This Row],[Arrival Time]]</f>
        <v>0.29166666666666663</v>
      </c>
    </row>
    <row r="252" spans="1:7" x14ac:dyDescent="0.25">
      <c r="A252" t="s">
        <v>73</v>
      </c>
      <c r="B252" s="2">
        <v>45547</v>
      </c>
      <c r="C252" s="22">
        <v>0.38194444444444442</v>
      </c>
      <c r="D252" s="22">
        <v>0.71527777777777779</v>
      </c>
      <c r="E252" s="22" t="str">
        <f>VLOOKUP(employee_work_schedule[[#This Row],[Employee ID]],employés!$A:$E,5,FALSE)</f>
        <v>Stevie Bacata</v>
      </c>
      <c r="F252" s="22" t="str">
        <f>VLOOKUP(employee_work_schedule[[#This Row],[Employee ID]],employés!$A:$X,13,FALSE)</f>
        <v>Sales</v>
      </c>
      <c r="G252" s="22">
        <f>employee_work_schedule[[#This Row],[Departure Time]]-employee_work_schedule[[#This Row],[Arrival Time]]</f>
        <v>0.33333333333333337</v>
      </c>
    </row>
    <row r="253" spans="1:7" x14ac:dyDescent="0.25">
      <c r="A253" t="s">
        <v>73</v>
      </c>
      <c r="B253" s="2">
        <v>45552</v>
      </c>
      <c r="C253" s="22">
        <v>0.375</v>
      </c>
      <c r="D253" s="22">
        <v>0.70833333333333337</v>
      </c>
      <c r="E253" s="22" t="str">
        <f>VLOOKUP(employee_work_schedule[[#This Row],[Employee ID]],employés!$A:$E,5,FALSE)</f>
        <v>Stevie Bacata</v>
      </c>
      <c r="F253" s="22" t="str">
        <f>VLOOKUP(employee_work_schedule[[#This Row],[Employee ID]],employés!$A:$X,13,FALSE)</f>
        <v>Sales</v>
      </c>
      <c r="G253" s="22">
        <f>employee_work_schedule[[#This Row],[Departure Time]]-employee_work_schedule[[#This Row],[Arrival Time]]</f>
        <v>0.33333333333333337</v>
      </c>
    </row>
    <row r="254" spans="1:7" x14ac:dyDescent="0.25">
      <c r="A254" t="s">
        <v>73</v>
      </c>
      <c r="B254" s="2">
        <v>45553</v>
      </c>
      <c r="C254" s="22">
        <v>0.34375</v>
      </c>
      <c r="D254" s="22">
        <v>0.63541666666666663</v>
      </c>
      <c r="E254" s="22" t="str">
        <f>VLOOKUP(employee_work_schedule[[#This Row],[Employee ID]],employés!$A:$E,5,FALSE)</f>
        <v>Stevie Bacata</v>
      </c>
      <c r="F254" s="22" t="str">
        <f>VLOOKUP(employee_work_schedule[[#This Row],[Employee ID]],employés!$A:$X,13,FALSE)</f>
        <v>Sales</v>
      </c>
      <c r="G254" s="22">
        <f>employee_work_schedule[[#This Row],[Departure Time]]-employee_work_schedule[[#This Row],[Arrival Time]]</f>
        <v>0.29166666666666663</v>
      </c>
    </row>
    <row r="255" spans="1:7" x14ac:dyDescent="0.25">
      <c r="A255" t="s">
        <v>73</v>
      </c>
      <c r="B255" s="2">
        <v>45555</v>
      </c>
      <c r="C255" s="22">
        <v>0.5</v>
      </c>
      <c r="D255" s="22">
        <v>0.79166666666666663</v>
      </c>
      <c r="E255" s="22" t="str">
        <f>VLOOKUP(employee_work_schedule[[#This Row],[Employee ID]],employés!$A:$E,5,FALSE)</f>
        <v>Stevie Bacata</v>
      </c>
      <c r="F255" s="22" t="str">
        <f>VLOOKUP(employee_work_schedule[[#This Row],[Employee ID]],employés!$A:$X,13,FALSE)</f>
        <v>Sales</v>
      </c>
      <c r="G255" s="22">
        <f>employee_work_schedule[[#This Row],[Departure Time]]-employee_work_schedule[[#This Row],[Arrival Time]]</f>
        <v>0.29166666666666663</v>
      </c>
    </row>
    <row r="256" spans="1:7" x14ac:dyDescent="0.25">
      <c r="A256" t="s">
        <v>73</v>
      </c>
      <c r="B256" s="2">
        <v>45560</v>
      </c>
      <c r="C256" s="22">
        <v>0.63541666666666663</v>
      </c>
      <c r="D256" s="22">
        <v>0.92708333333333337</v>
      </c>
      <c r="E256" s="22" t="str">
        <f>VLOOKUP(employee_work_schedule[[#This Row],[Employee ID]],employés!$A:$E,5,FALSE)</f>
        <v>Stevie Bacata</v>
      </c>
      <c r="F256" s="22" t="str">
        <f>VLOOKUP(employee_work_schedule[[#This Row],[Employee ID]],employés!$A:$X,13,FALSE)</f>
        <v>Sales</v>
      </c>
      <c r="G256" s="22">
        <f>employee_work_schedule[[#This Row],[Departure Time]]-employee_work_schedule[[#This Row],[Arrival Time]]</f>
        <v>0.29166666666666674</v>
      </c>
    </row>
    <row r="257" spans="1:7" x14ac:dyDescent="0.25">
      <c r="A257" t="s">
        <v>74</v>
      </c>
      <c r="B257" s="2">
        <v>45540</v>
      </c>
      <c r="C257" s="22">
        <v>0.55208333333333337</v>
      </c>
      <c r="D257" s="22">
        <v>0.80208333333333337</v>
      </c>
      <c r="E257" s="22" t="str">
        <f>VLOOKUP(employee_work_schedule[[#This Row],[Employee ID]],employés!$A:$E,5,FALSE)</f>
        <v>Adam Barry</v>
      </c>
      <c r="F257" s="22" t="str">
        <f>VLOOKUP(employee_work_schedule[[#This Row],[Employee ID]],employés!$A:$X,13,FALSE)</f>
        <v>Customer Service</v>
      </c>
      <c r="G257" s="22">
        <f>employee_work_schedule[[#This Row],[Departure Time]]-employee_work_schedule[[#This Row],[Arrival Time]]</f>
        <v>0.25</v>
      </c>
    </row>
    <row r="258" spans="1:7" x14ac:dyDescent="0.25">
      <c r="A258" t="s">
        <v>74</v>
      </c>
      <c r="B258" s="2">
        <v>45542</v>
      </c>
      <c r="C258" s="22">
        <v>0.35416666666666669</v>
      </c>
      <c r="D258" s="22">
        <v>0.72916666666666663</v>
      </c>
      <c r="E258" s="22" t="str">
        <f>VLOOKUP(employee_work_schedule[[#This Row],[Employee ID]],employés!$A:$E,5,FALSE)</f>
        <v>Adam Barry</v>
      </c>
      <c r="F258" s="22" t="str">
        <f>VLOOKUP(employee_work_schedule[[#This Row],[Employee ID]],employés!$A:$X,13,FALSE)</f>
        <v>Customer Service</v>
      </c>
      <c r="G258" s="22">
        <f>employee_work_schedule[[#This Row],[Departure Time]]-employee_work_schedule[[#This Row],[Arrival Time]]</f>
        <v>0.37499999999999994</v>
      </c>
    </row>
    <row r="259" spans="1:7" x14ac:dyDescent="0.25">
      <c r="A259" t="s">
        <v>74</v>
      </c>
      <c r="B259" s="2">
        <v>45545</v>
      </c>
      <c r="C259" s="22">
        <v>0.40625</v>
      </c>
      <c r="D259" s="22">
        <v>0.82291666666666663</v>
      </c>
      <c r="E259" s="22" t="str">
        <f>VLOOKUP(employee_work_schedule[[#This Row],[Employee ID]],employés!$A:$E,5,FALSE)</f>
        <v>Adam Barry</v>
      </c>
      <c r="F259" s="22" t="str">
        <f>VLOOKUP(employee_work_schedule[[#This Row],[Employee ID]],employés!$A:$X,13,FALSE)</f>
        <v>Customer Service</v>
      </c>
      <c r="G259" s="22">
        <f>employee_work_schedule[[#This Row],[Departure Time]]-employee_work_schedule[[#This Row],[Arrival Time]]</f>
        <v>0.41666666666666663</v>
      </c>
    </row>
    <row r="260" spans="1:7" x14ac:dyDescent="0.25">
      <c r="A260" t="s">
        <v>74</v>
      </c>
      <c r="B260" s="2">
        <v>45546</v>
      </c>
      <c r="C260" s="22">
        <v>0.63541666666666663</v>
      </c>
      <c r="D260" s="22">
        <v>0.84375</v>
      </c>
      <c r="E260" s="22" t="str">
        <f>VLOOKUP(employee_work_schedule[[#This Row],[Employee ID]],employés!$A:$E,5,FALSE)</f>
        <v>Adam Barry</v>
      </c>
      <c r="F260" s="22" t="str">
        <f>VLOOKUP(employee_work_schedule[[#This Row],[Employee ID]],employés!$A:$X,13,FALSE)</f>
        <v>Customer Service</v>
      </c>
      <c r="G260" s="22">
        <f>employee_work_schedule[[#This Row],[Departure Time]]-employee_work_schedule[[#This Row],[Arrival Time]]</f>
        <v>0.20833333333333337</v>
      </c>
    </row>
    <row r="261" spans="1:7" x14ac:dyDescent="0.25">
      <c r="A261" t="s">
        <v>74</v>
      </c>
      <c r="B261" s="2">
        <v>45547</v>
      </c>
      <c r="C261" s="22">
        <v>0.54166666666666663</v>
      </c>
      <c r="D261" s="22">
        <v>0.875</v>
      </c>
      <c r="E261" s="22" t="str">
        <f>VLOOKUP(employee_work_schedule[[#This Row],[Employee ID]],employés!$A:$E,5,FALSE)</f>
        <v>Adam Barry</v>
      </c>
      <c r="F261" s="22" t="str">
        <f>VLOOKUP(employee_work_schedule[[#This Row],[Employee ID]],employés!$A:$X,13,FALSE)</f>
        <v>Customer Service</v>
      </c>
      <c r="G261" s="22">
        <f>employee_work_schedule[[#This Row],[Departure Time]]-employee_work_schedule[[#This Row],[Arrival Time]]</f>
        <v>0.33333333333333337</v>
      </c>
    </row>
    <row r="262" spans="1:7" x14ac:dyDescent="0.25">
      <c r="A262" t="s">
        <v>74</v>
      </c>
      <c r="B262" s="2">
        <v>45550</v>
      </c>
      <c r="C262" s="22">
        <v>0.38541666666666669</v>
      </c>
      <c r="D262" s="22">
        <v>0.67708333333333337</v>
      </c>
      <c r="E262" s="22" t="str">
        <f>VLOOKUP(employee_work_schedule[[#This Row],[Employee ID]],employés!$A:$E,5,FALSE)</f>
        <v>Adam Barry</v>
      </c>
      <c r="F262" s="22" t="str">
        <f>VLOOKUP(employee_work_schedule[[#This Row],[Employee ID]],employés!$A:$X,13,FALSE)</f>
        <v>Customer Service</v>
      </c>
      <c r="G262" s="22">
        <f>employee_work_schedule[[#This Row],[Departure Time]]-employee_work_schedule[[#This Row],[Arrival Time]]</f>
        <v>0.29166666666666669</v>
      </c>
    </row>
    <row r="263" spans="1:7" x14ac:dyDescent="0.25">
      <c r="A263" t="s">
        <v>74</v>
      </c>
      <c r="B263" s="2">
        <v>45552</v>
      </c>
      <c r="C263" s="22">
        <v>0.375</v>
      </c>
      <c r="D263" s="22">
        <v>0.66666666666666663</v>
      </c>
      <c r="E263" s="22" t="str">
        <f>VLOOKUP(employee_work_schedule[[#This Row],[Employee ID]],employés!$A:$E,5,FALSE)</f>
        <v>Adam Barry</v>
      </c>
      <c r="F263" s="22" t="str">
        <f>VLOOKUP(employee_work_schedule[[#This Row],[Employee ID]],employés!$A:$X,13,FALSE)</f>
        <v>Customer Service</v>
      </c>
      <c r="G263" s="22">
        <f>employee_work_schedule[[#This Row],[Departure Time]]-employee_work_schedule[[#This Row],[Arrival Time]]</f>
        <v>0.29166666666666663</v>
      </c>
    </row>
    <row r="264" spans="1:7" x14ac:dyDescent="0.25">
      <c r="A264" t="s">
        <v>74</v>
      </c>
      <c r="B264" s="2">
        <v>45553</v>
      </c>
      <c r="C264" s="22">
        <v>0.66666666666666663</v>
      </c>
      <c r="D264" s="22">
        <v>0.91666666666666663</v>
      </c>
      <c r="E264" s="22" t="str">
        <f>VLOOKUP(employee_work_schedule[[#This Row],[Employee ID]],employés!$A:$E,5,FALSE)</f>
        <v>Adam Barry</v>
      </c>
      <c r="F264" s="22" t="str">
        <f>VLOOKUP(employee_work_schedule[[#This Row],[Employee ID]],employés!$A:$X,13,FALSE)</f>
        <v>Customer Service</v>
      </c>
      <c r="G264" s="22">
        <f>employee_work_schedule[[#This Row],[Departure Time]]-employee_work_schedule[[#This Row],[Arrival Time]]</f>
        <v>0.25</v>
      </c>
    </row>
    <row r="265" spans="1:7" x14ac:dyDescent="0.25">
      <c r="A265" t="s">
        <v>74</v>
      </c>
      <c r="B265" s="2">
        <v>45554</v>
      </c>
      <c r="C265" s="22">
        <v>0.39583333333333331</v>
      </c>
      <c r="D265" s="22">
        <v>0.72916666666666663</v>
      </c>
      <c r="E265" s="22" t="str">
        <f>VLOOKUP(employee_work_schedule[[#This Row],[Employee ID]],employés!$A:$E,5,FALSE)</f>
        <v>Adam Barry</v>
      </c>
      <c r="F265" s="22" t="str">
        <f>VLOOKUP(employee_work_schedule[[#This Row],[Employee ID]],employés!$A:$X,13,FALSE)</f>
        <v>Customer Service</v>
      </c>
      <c r="G265" s="22">
        <f>employee_work_schedule[[#This Row],[Departure Time]]-employee_work_schedule[[#This Row],[Arrival Time]]</f>
        <v>0.33333333333333331</v>
      </c>
    </row>
    <row r="266" spans="1:7" x14ac:dyDescent="0.25">
      <c r="A266" t="s">
        <v>75</v>
      </c>
      <c r="B266" s="2">
        <v>45546</v>
      </c>
      <c r="C266" s="22">
        <v>0.59722222222222221</v>
      </c>
      <c r="D266" s="22">
        <v>0.84722222222222221</v>
      </c>
      <c r="E266" s="22" t="str">
        <f>VLOOKUP(employee_work_schedule[[#This Row],[Employee ID]],employés!$A:$E,5,FALSE)</f>
        <v>Connor Betts</v>
      </c>
      <c r="F266" s="22" t="str">
        <f>VLOOKUP(employee_work_schedule[[#This Row],[Employee ID]],employés!$A:$X,13,FALSE)</f>
        <v>Sales</v>
      </c>
      <c r="G266" s="22">
        <f>employee_work_schedule[[#This Row],[Departure Time]]-employee_work_schedule[[#This Row],[Arrival Time]]</f>
        <v>0.25</v>
      </c>
    </row>
    <row r="267" spans="1:7" x14ac:dyDescent="0.25">
      <c r="A267" t="s">
        <v>75</v>
      </c>
      <c r="B267" s="2">
        <v>45547</v>
      </c>
      <c r="C267" s="22">
        <v>0.70138888888888884</v>
      </c>
      <c r="D267" s="22">
        <v>0.95138888888888884</v>
      </c>
      <c r="E267" s="22" t="str">
        <f>VLOOKUP(employee_work_schedule[[#This Row],[Employee ID]],employés!$A:$E,5,FALSE)</f>
        <v>Connor Betts</v>
      </c>
      <c r="F267" s="22" t="str">
        <f>VLOOKUP(employee_work_schedule[[#This Row],[Employee ID]],employés!$A:$X,13,FALSE)</f>
        <v>Sales</v>
      </c>
      <c r="G267" s="22">
        <f>employee_work_schedule[[#This Row],[Departure Time]]-employee_work_schedule[[#This Row],[Arrival Time]]</f>
        <v>0.25</v>
      </c>
    </row>
    <row r="268" spans="1:7" x14ac:dyDescent="0.25">
      <c r="A268" t="s">
        <v>75</v>
      </c>
      <c r="B268" s="2">
        <v>45548</v>
      </c>
      <c r="C268" s="22">
        <v>0.70833333333333337</v>
      </c>
      <c r="D268" s="22">
        <v>0.875</v>
      </c>
      <c r="E268" s="22" t="str">
        <f>VLOOKUP(employee_work_schedule[[#This Row],[Employee ID]],employés!$A:$E,5,FALSE)</f>
        <v>Connor Betts</v>
      </c>
      <c r="F268" s="22" t="str">
        <f>VLOOKUP(employee_work_schedule[[#This Row],[Employee ID]],employés!$A:$X,13,FALSE)</f>
        <v>Sales</v>
      </c>
      <c r="G268" s="22">
        <f>employee_work_schedule[[#This Row],[Departure Time]]-employee_work_schedule[[#This Row],[Arrival Time]]</f>
        <v>0.16666666666666663</v>
      </c>
    </row>
    <row r="269" spans="1:7" x14ac:dyDescent="0.25">
      <c r="A269" t="s">
        <v>75</v>
      </c>
      <c r="B269" s="2">
        <v>45551</v>
      </c>
      <c r="C269" s="22">
        <v>0.47222222222222221</v>
      </c>
      <c r="D269" s="22">
        <v>0.88888888888888884</v>
      </c>
      <c r="E269" s="22" t="str">
        <f>VLOOKUP(employee_work_schedule[[#This Row],[Employee ID]],employés!$A:$E,5,FALSE)</f>
        <v>Connor Betts</v>
      </c>
      <c r="F269" s="22" t="str">
        <f>VLOOKUP(employee_work_schedule[[#This Row],[Employee ID]],employés!$A:$X,13,FALSE)</f>
        <v>Sales</v>
      </c>
      <c r="G269" s="22">
        <f>employee_work_schedule[[#This Row],[Departure Time]]-employee_work_schedule[[#This Row],[Arrival Time]]</f>
        <v>0.41666666666666663</v>
      </c>
    </row>
    <row r="270" spans="1:7" x14ac:dyDescent="0.25">
      <c r="A270" t="s">
        <v>75</v>
      </c>
      <c r="B270" s="2">
        <v>45552</v>
      </c>
      <c r="C270" s="22">
        <v>0.47916666666666669</v>
      </c>
      <c r="D270" s="22">
        <v>0.72916666666666663</v>
      </c>
      <c r="E270" s="22" t="str">
        <f>VLOOKUP(employee_work_schedule[[#This Row],[Employee ID]],employés!$A:$E,5,FALSE)</f>
        <v>Connor Betts</v>
      </c>
      <c r="F270" s="22" t="str">
        <f>VLOOKUP(employee_work_schedule[[#This Row],[Employee ID]],employés!$A:$X,13,FALSE)</f>
        <v>Sales</v>
      </c>
      <c r="G270" s="22">
        <f>employee_work_schedule[[#This Row],[Departure Time]]-employee_work_schedule[[#This Row],[Arrival Time]]</f>
        <v>0.24999999999999994</v>
      </c>
    </row>
    <row r="271" spans="1:7" x14ac:dyDescent="0.25">
      <c r="A271" t="s">
        <v>75</v>
      </c>
      <c r="B271" s="2">
        <v>45554</v>
      </c>
      <c r="C271" s="22">
        <v>0.50694444444444442</v>
      </c>
      <c r="D271" s="22">
        <v>0.75694444444444442</v>
      </c>
      <c r="E271" s="22" t="str">
        <f>VLOOKUP(employee_work_schedule[[#This Row],[Employee ID]],employés!$A:$E,5,FALSE)</f>
        <v>Connor Betts</v>
      </c>
      <c r="F271" s="22" t="str">
        <f>VLOOKUP(employee_work_schedule[[#This Row],[Employee ID]],employés!$A:$X,13,FALSE)</f>
        <v>Sales</v>
      </c>
      <c r="G271" s="22">
        <f>employee_work_schedule[[#This Row],[Departure Time]]-employee_work_schedule[[#This Row],[Arrival Time]]</f>
        <v>0.25</v>
      </c>
    </row>
    <row r="272" spans="1:7" x14ac:dyDescent="0.25">
      <c r="A272" t="s">
        <v>75</v>
      </c>
      <c r="B272" s="2">
        <v>45555</v>
      </c>
      <c r="C272" s="22">
        <v>0.30555555555555558</v>
      </c>
      <c r="D272" s="22">
        <v>0.68055555555555558</v>
      </c>
      <c r="E272" s="22" t="str">
        <f>VLOOKUP(employee_work_schedule[[#This Row],[Employee ID]],employés!$A:$E,5,FALSE)</f>
        <v>Connor Betts</v>
      </c>
      <c r="F272" s="22" t="str">
        <f>VLOOKUP(employee_work_schedule[[#This Row],[Employee ID]],employés!$A:$X,13,FALSE)</f>
        <v>Sales</v>
      </c>
      <c r="G272" s="22">
        <f>employee_work_schedule[[#This Row],[Departure Time]]-employee_work_schedule[[#This Row],[Arrival Time]]</f>
        <v>0.375</v>
      </c>
    </row>
    <row r="273" spans="1:7" x14ac:dyDescent="0.25">
      <c r="A273" t="s">
        <v>75</v>
      </c>
      <c r="B273" s="2">
        <v>45559</v>
      </c>
      <c r="C273" s="22">
        <v>0.3125</v>
      </c>
      <c r="D273" s="22">
        <v>0.72916666666666663</v>
      </c>
      <c r="E273" s="22" t="str">
        <f>VLOOKUP(employee_work_schedule[[#This Row],[Employee ID]],employés!$A:$E,5,FALSE)</f>
        <v>Connor Betts</v>
      </c>
      <c r="F273" s="22" t="str">
        <f>VLOOKUP(employee_work_schedule[[#This Row],[Employee ID]],employés!$A:$X,13,FALSE)</f>
        <v>Sales</v>
      </c>
      <c r="G273" s="22">
        <f>employee_work_schedule[[#This Row],[Departure Time]]-employee_work_schedule[[#This Row],[Arrival Time]]</f>
        <v>0.41666666666666663</v>
      </c>
    </row>
    <row r="274" spans="1:7" x14ac:dyDescent="0.25">
      <c r="A274" t="s">
        <v>75</v>
      </c>
      <c r="B274" s="2">
        <v>45560</v>
      </c>
      <c r="C274" s="22">
        <v>0.66666666666666663</v>
      </c>
      <c r="D274" s="22">
        <v>0.83333333333333337</v>
      </c>
      <c r="E274" s="22" t="str">
        <f>VLOOKUP(employee_work_schedule[[#This Row],[Employee ID]],employés!$A:$E,5,FALSE)</f>
        <v>Connor Betts</v>
      </c>
      <c r="F274" s="22" t="str">
        <f>VLOOKUP(employee_work_schedule[[#This Row],[Employee ID]],employés!$A:$X,13,FALSE)</f>
        <v>Sales</v>
      </c>
      <c r="G274" s="22">
        <f>employee_work_schedule[[#This Row],[Departure Time]]-employee_work_schedule[[#This Row],[Arrival Time]]</f>
        <v>0.16666666666666674</v>
      </c>
    </row>
    <row r="275" spans="1:7" x14ac:dyDescent="0.25">
      <c r="A275" t="s">
        <v>75</v>
      </c>
      <c r="B275" s="2">
        <v>45561</v>
      </c>
      <c r="C275" s="22">
        <v>0.38541666666666669</v>
      </c>
      <c r="D275" s="22">
        <v>0.76041666666666663</v>
      </c>
      <c r="E275" s="22" t="str">
        <f>VLOOKUP(employee_work_schedule[[#This Row],[Employee ID]],employés!$A:$E,5,FALSE)</f>
        <v>Connor Betts</v>
      </c>
      <c r="F275" s="22" t="str">
        <f>VLOOKUP(employee_work_schedule[[#This Row],[Employee ID]],employés!$A:$X,13,FALSE)</f>
        <v>Sales</v>
      </c>
      <c r="G275" s="22">
        <f>employee_work_schedule[[#This Row],[Departure Time]]-employee_work_schedule[[#This Row],[Arrival Time]]</f>
        <v>0.37499999999999994</v>
      </c>
    </row>
    <row r="276" spans="1:7" x14ac:dyDescent="0.25">
      <c r="A276" t="s">
        <v>75</v>
      </c>
      <c r="B276" s="2">
        <v>45565</v>
      </c>
      <c r="C276" s="22">
        <v>0.43055555555555558</v>
      </c>
      <c r="D276" s="22">
        <v>0.72222222222222221</v>
      </c>
      <c r="E276" s="22" t="str">
        <f>VLOOKUP(employee_work_schedule[[#This Row],[Employee ID]],employés!$A:$E,5,FALSE)</f>
        <v>Connor Betts</v>
      </c>
      <c r="F276" s="22" t="str">
        <f>VLOOKUP(employee_work_schedule[[#This Row],[Employee ID]],employés!$A:$X,13,FALSE)</f>
        <v>Sales</v>
      </c>
      <c r="G276" s="22">
        <f>employee_work_schedule[[#This Row],[Departure Time]]-employee_work_schedule[[#This Row],[Arrival Time]]</f>
        <v>0.29166666666666663</v>
      </c>
    </row>
    <row r="277" spans="1:7" x14ac:dyDescent="0.25">
      <c r="A277" t="s">
        <v>76</v>
      </c>
      <c r="B277" s="2">
        <v>45538</v>
      </c>
      <c r="C277" s="22">
        <v>0.375</v>
      </c>
      <c r="D277" s="22">
        <v>0.625</v>
      </c>
      <c r="E277" s="22" t="str">
        <f>VLOOKUP(employee_work_schedule[[#This Row],[Employee ID]],employés!$A:$E,5,FALSE)</f>
        <v>Carlos Martinez</v>
      </c>
      <c r="F277" s="22" t="str">
        <f>VLOOKUP(employee_work_schedule[[#This Row],[Employee ID]],employés!$A:$X,13,FALSE)</f>
        <v>Human Resources</v>
      </c>
      <c r="G277" s="22">
        <f>employee_work_schedule[[#This Row],[Departure Time]]-employee_work_schedule[[#This Row],[Arrival Time]]</f>
        <v>0.25</v>
      </c>
    </row>
    <row r="278" spans="1:7" x14ac:dyDescent="0.25">
      <c r="A278" t="s">
        <v>76</v>
      </c>
      <c r="B278" s="2">
        <v>45541</v>
      </c>
      <c r="C278" s="22">
        <v>0.50694444444444442</v>
      </c>
      <c r="D278" s="22">
        <v>0.84027777777777779</v>
      </c>
      <c r="E278" s="22" t="str">
        <f>VLOOKUP(employee_work_schedule[[#This Row],[Employee ID]],employés!$A:$E,5,FALSE)</f>
        <v>Carlos Martinez</v>
      </c>
      <c r="F278" s="22" t="str">
        <f>VLOOKUP(employee_work_schedule[[#This Row],[Employee ID]],employés!$A:$X,13,FALSE)</f>
        <v>Human Resources</v>
      </c>
      <c r="G278" s="22">
        <f>employee_work_schedule[[#This Row],[Departure Time]]-employee_work_schedule[[#This Row],[Arrival Time]]</f>
        <v>0.33333333333333337</v>
      </c>
    </row>
    <row r="279" spans="1:7" x14ac:dyDescent="0.25">
      <c r="A279" t="s">
        <v>76</v>
      </c>
      <c r="B279" s="2">
        <v>45544</v>
      </c>
      <c r="C279" s="22">
        <v>0.54861111111111116</v>
      </c>
      <c r="D279" s="22">
        <v>0.84027777777777779</v>
      </c>
      <c r="E279" s="22" t="str">
        <f>VLOOKUP(employee_work_schedule[[#This Row],[Employee ID]],employés!$A:$E,5,FALSE)</f>
        <v>Carlos Martinez</v>
      </c>
      <c r="F279" s="22" t="str">
        <f>VLOOKUP(employee_work_schedule[[#This Row],[Employee ID]],employés!$A:$X,13,FALSE)</f>
        <v>Human Resources</v>
      </c>
      <c r="G279" s="22">
        <f>employee_work_schedule[[#This Row],[Departure Time]]-employee_work_schedule[[#This Row],[Arrival Time]]</f>
        <v>0.29166666666666663</v>
      </c>
    </row>
    <row r="280" spans="1:7" x14ac:dyDescent="0.25">
      <c r="A280" t="s">
        <v>76</v>
      </c>
      <c r="B280" s="2">
        <v>45546</v>
      </c>
      <c r="C280" s="22">
        <v>0.33333333333333331</v>
      </c>
      <c r="D280" s="22">
        <v>0.70833333333333337</v>
      </c>
      <c r="E280" s="22" t="str">
        <f>VLOOKUP(employee_work_schedule[[#This Row],[Employee ID]],employés!$A:$E,5,FALSE)</f>
        <v>Carlos Martinez</v>
      </c>
      <c r="F280" s="22" t="str">
        <f>VLOOKUP(employee_work_schedule[[#This Row],[Employee ID]],employés!$A:$X,13,FALSE)</f>
        <v>Human Resources</v>
      </c>
      <c r="G280" s="22">
        <f>employee_work_schedule[[#This Row],[Departure Time]]-employee_work_schedule[[#This Row],[Arrival Time]]</f>
        <v>0.37500000000000006</v>
      </c>
    </row>
    <row r="281" spans="1:7" x14ac:dyDescent="0.25">
      <c r="A281" t="s">
        <v>76</v>
      </c>
      <c r="B281" s="2">
        <v>45548</v>
      </c>
      <c r="C281" s="22">
        <v>0.2986111111111111</v>
      </c>
      <c r="D281" s="22">
        <v>0.67361111111111116</v>
      </c>
      <c r="E281" s="22" t="str">
        <f>VLOOKUP(employee_work_schedule[[#This Row],[Employee ID]],employés!$A:$E,5,FALSE)</f>
        <v>Carlos Martinez</v>
      </c>
      <c r="F281" s="22" t="str">
        <f>VLOOKUP(employee_work_schedule[[#This Row],[Employee ID]],employés!$A:$X,13,FALSE)</f>
        <v>Human Resources</v>
      </c>
      <c r="G281" s="22">
        <f>employee_work_schedule[[#This Row],[Departure Time]]-employee_work_schedule[[#This Row],[Arrival Time]]</f>
        <v>0.37500000000000006</v>
      </c>
    </row>
    <row r="282" spans="1:7" x14ac:dyDescent="0.25">
      <c r="A282" t="s">
        <v>76</v>
      </c>
      <c r="B282" s="2">
        <v>45551</v>
      </c>
      <c r="C282" s="22">
        <v>0.33333333333333331</v>
      </c>
      <c r="D282" s="22">
        <v>0.58333333333333337</v>
      </c>
      <c r="E282" s="22" t="str">
        <f>VLOOKUP(employee_work_schedule[[#This Row],[Employee ID]],employés!$A:$E,5,FALSE)</f>
        <v>Carlos Martinez</v>
      </c>
      <c r="F282" s="22" t="str">
        <f>VLOOKUP(employee_work_schedule[[#This Row],[Employee ID]],employés!$A:$X,13,FALSE)</f>
        <v>Human Resources</v>
      </c>
      <c r="G282" s="22">
        <f>employee_work_schedule[[#This Row],[Departure Time]]-employee_work_schedule[[#This Row],[Arrival Time]]</f>
        <v>0.25000000000000006</v>
      </c>
    </row>
    <row r="283" spans="1:7" x14ac:dyDescent="0.25">
      <c r="A283" t="s">
        <v>76</v>
      </c>
      <c r="B283" s="2">
        <v>45552</v>
      </c>
      <c r="C283" s="22">
        <v>0.57638888888888884</v>
      </c>
      <c r="D283" s="22">
        <v>0.90972222222222221</v>
      </c>
      <c r="E283" s="22" t="str">
        <f>VLOOKUP(employee_work_schedule[[#This Row],[Employee ID]],employés!$A:$E,5,FALSE)</f>
        <v>Carlos Martinez</v>
      </c>
      <c r="F283" s="22" t="str">
        <f>VLOOKUP(employee_work_schedule[[#This Row],[Employee ID]],employés!$A:$X,13,FALSE)</f>
        <v>Human Resources</v>
      </c>
      <c r="G283" s="22">
        <f>employee_work_schedule[[#This Row],[Departure Time]]-employee_work_schedule[[#This Row],[Arrival Time]]</f>
        <v>0.33333333333333337</v>
      </c>
    </row>
    <row r="284" spans="1:7" x14ac:dyDescent="0.25">
      <c r="A284" t="s">
        <v>78</v>
      </c>
      <c r="B284" s="2">
        <v>45538</v>
      </c>
      <c r="C284" s="22">
        <v>0.72916666666666663</v>
      </c>
      <c r="D284" s="22">
        <v>0.89583333333333337</v>
      </c>
      <c r="E284" s="22" t="str">
        <f>VLOOKUP(employee_work_schedule[[#This Row],[Employee ID]],employés!$A:$E,5,FALSE)</f>
        <v>Jim Boller</v>
      </c>
      <c r="F284" s="22" t="str">
        <f>VLOOKUP(employee_work_schedule[[#This Row],[Employee ID]],employés!$A:$X,13,FALSE)</f>
        <v>Accounting</v>
      </c>
      <c r="G284" s="22">
        <f>employee_work_schedule[[#This Row],[Departure Time]]-employee_work_schedule[[#This Row],[Arrival Time]]</f>
        <v>0.16666666666666674</v>
      </c>
    </row>
    <row r="285" spans="1:7" x14ac:dyDescent="0.25">
      <c r="A285" t="s">
        <v>78</v>
      </c>
      <c r="B285" s="2">
        <v>45548</v>
      </c>
      <c r="C285" s="22">
        <v>0.67708333333333337</v>
      </c>
      <c r="D285" s="22">
        <v>0.88541666666666663</v>
      </c>
      <c r="E285" s="22" t="str">
        <f>VLOOKUP(employee_work_schedule[[#This Row],[Employee ID]],employés!$A:$E,5,FALSE)</f>
        <v>Jim Boller</v>
      </c>
      <c r="F285" s="22" t="str">
        <f>VLOOKUP(employee_work_schedule[[#This Row],[Employee ID]],employés!$A:$X,13,FALSE)</f>
        <v>Accounting</v>
      </c>
      <c r="G285" s="22">
        <f>employee_work_schedule[[#This Row],[Departure Time]]-employee_work_schedule[[#This Row],[Arrival Time]]</f>
        <v>0.20833333333333326</v>
      </c>
    </row>
    <row r="286" spans="1:7" x14ac:dyDescent="0.25">
      <c r="A286" t="s">
        <v>78</v>
      </c>
      <c r="B286" s="2">
        <v>45552</v>
      </c>
      <c r="C286" s="22">
        <v>0.4236111111111111</v>
      </c>
      <c r="D286" s="22">
        <v>0.71527777777777779</v>
      </c>
      <c r="E286" s="22" t="str">
        <f>VLOOKUP(employee_work_schedule[[#This Row],[Employee ID]],employés!$A:$E,5,FALSE)</f>
        <v>Jim Boller</v>
      </c>
      <c r="F286" s="22" t="str">
        <f>VLOOKUP(employee_work_schedule[[#This Row],[Employee ID]],employés!$A:$X,13,FALSE)</f>
        <v>Accounting</v>
      </c>
      <c r="G286" s="22">
        <f>employee_work_schedule[[#This Row],[Departure Time]]-employee_work_schedule[[#This Row],[Arrival Time]]</f>
        <v>0.29166666666666669</v>
      </c>
    </row>
    <row r="287" spans="1:7" x14ac:dyDescent="0.25">
      <c r="A287" t="s">
        <v>78</v>
      </c>
      <c r="B287" s="2">
        <v>45553</v>
      </c>
      <c r="C287" s="22">
        <v>0.34027777777777779</v>
      </c>
      <c r="D287" s="22">
        <v>0.59027777777777779</v>
      </c>
      <c r="E287" s="22" t="str">
        <f>VLOOKUP(employee_work_schedule[[#This Row],[Employee ID]],employés!$A:$E,5,FALSE)</f>
        <v>Jim Boller</v>
      </c>
      <c r="F287" s="22" t="str">
        <f>VLOOKUP(employee_work_schedule[[#This Row],[Employee ID]],employés!$A:$X,13,FALSE)</f>
        <v>Accounting</v>
      </c>
      <c r="G287" s="22">
        <f>employee_work_schedule[[#This Row],[Departure Time]]-employee_work_schedule[[#This Row],[Arrival Time]]</f>
        <v>0.25</v>
      </c>
    </row>
    <row r="288" spans="1:7" x14ac:dyDescent="0.25">
      <c r="A288" t="s">
        <v>78</v>
      </c>
      <c r="B288" s="2">
        <v>45554</v>
      </c>
      <c r="C288" s="22">
        <v>0.61458333333333337</v>
      </c>
      <c r="D288" s="22">
        <v>0.78125</v>
      </c>
      <c r="E288" s="22" t="str">
        <f>VLOOKUP(employee_work_schedule[[#This Row],[Employee ID]],employés!$A:$E,5,FALSE)</f>
        <v>Jim Boller</v>
      </c>
      <c r="F288" s="22" t="str">
        <f>VLOOKUP(employee_work_schedule[[#This Row],[Employee ID]],employés!$A:$X,13,FALSE)</f>
        <v>Accounting</v>
      </c>
      <c r="G288" s="22">
        <f>employee_work_schedule[[#This Row],[Departure Time]]-employee_work_schedule[[#This Row],[Arrival Time]]</f>
        <v>0.16666666666666663</v>
      </c>
    </row>
    <row r="289" spans="1:7" x14ac:dyDescent="0.25">
      <c r="A289" t="s">
        <v>78</v>
      </c>
      <c r="B289" s="2">
        <v>45561</v>
      </c>
      <c r="C289" s="22">
        <v>0.54861111111111116</v>
      </c>
      <c r="D289" s="22">
        <v>0.79861111111111116</v>
      </c>
      <c r="E289" s="22" t="str">
        <f>VLOOKUP(employee_work_schedule[[#This Row],[Employee ID]],employés!$A:$E,5,FALSE)</f>
        <v>Jim Boller</v>
      </c>
      <c r="F289" s="22" t="str">
        <f>VLOOKUP(employee_work_schedule[[#This Row],[Employee ID]],employés!$A:$X,13,FALSE)</f>
        <v>Accounting</v>
      </c>
      <c r="G289" s="22">
        <f>employee_work_schedule[[#This Row],[Departure Time]]-employee_work_schedule[[#This Row],[Arrival Time]]</f>
        <v>0.25</v>
      </c>
    </row>
    <row r="290" spans="1:7" x14ac:dyDescent="0.25">
      <c r="A290" t="s">
        <v>78</v>
      </c>
      <c r="B290" s="2">
        <v>45562</v>
      </c>
      <c r="C290" s="22">
        <v>0.45833333333333331</v>
      </c>
      <c r="D290" s="22">
        <v>0.875</v>
      </c>
      <c r="E290" s="22" t="str">
        <f>VLOOKUP(employee_work_schedule[[#This Row],[Employee ID]],employés!$A:$E,5,FALSE)</f>
        <v>Jim Boller</v>
      </c>
      <c r="F290" s="22" t="str">
        <f>VLOOKUP(employee_work_schedule[[#This Row],[Employee ID]],employés!$A:$X,13,FALSE)</f>
        <v>Accounting</v>
      </c>
      <c r="G290" s="22">
        <f>employee_work_schedule[[#This Row],[Departure Time]]-employee_work_schedule[[#This Row],[Arrival Time]]</f>
        <v>0.41666666666666669</v>
      </c>
    </row>
    <row r="291" spans="1:7" x14ac:dyDescent="0.25">
      <c r="A291" t="s">
        <v>78</v>
      </c>
      <c r="B291" s="2">
        <v>45565</v>
      </c>
      <c r="C291" s="22">
        <v>0.6875</v>
      </c>
      <c r="D291" s="22">
        <v>0.9375</v>
      </c>
      <c r="E291" s="22" t="str">
        <f>VLOOKUP(employee_work_schedule[[#This Row],[Employee ID]],employés!$A:$E,5,FALSE)</f>
        <v>Jim Boller</v>
      </c>
      <c r="F291" s="22" t="str">
        <f>VLOOKUP(employee_work_schedule[[#This Row],[Employee ID]],employés!$A:$X,13,FALSE)</f>
        <v>Accounting</v>
      </c>
      <c r="G291" s="22">
        <f>employee_work_schedule[[#This Row],[Departure Time]]-employee_work_schedule[[#This Row],[Arrival Time]]</f>
        <v>0.25</v>
      </c>
    </row>
    <row r="292" spans="1:7" x14ac:dyDescent="0.25">
      <c r="A292" t="s">
        <v>79</v>
      </c>
      <c r="B292" s="2">
        <v>45544</v>
      </c>
      <c r="C292" s="22">
        <v>0.30208333333333331</v>
      </c>
      <c r="D292" s="22">
        <v>0.59375</v>
      </c>
      <c r="E292" s="22" t="str">
        <f>VLOOKUP(employee_work_schedule[[#This Row],[Employee ID]],employés!$A:$E,5,FALSE)</f>
        <v>Charlie Bui</v>
      </c>
      <c r="F292" s="22" t="str">
        <f>VLOOKUP(employee_work_schedule[[#This Row],[Employee ID]],employés!$A:$X,13,FALSE)</f>
        <v>Sales</v>
      </c>
      <c r="G292" s="22">
        <f>employee_work_schedule[[#This Row],[Departure Time]]-employee_work_schedule[[#This Row],[Arrival Time]]</f>
        <v>0.29166666666666669</v>
      </c>
    </row>
    <row r="293" spans="1:7" x14ac:dyDescent="0.25">
      <c r="A293" t="s">
        <v>79</v>
      </c>
      <c r="B293" s="2">
        <v>45545</v>
      </c>
      <c r="C293" s="22">
        <v>0.75</v>
      </c>
      <c r="D293" s="22">
        <v>0.91666666666666663</v>
      </c>
      <c r="E293" s="22" t="str">
        <f>VLOOKUP(employee_work_schedule[[#This Row],[Employee ID]],employés!$A:$E,5,FALSE)</f>
        <v>Charlie Bui</v>
      </c>
      <c r="F293" s="22" t="str">
        <f>VLOOKUP(employee_work_schedule[[#This Row],[Employee ID]],employés!$A:$X,13,FALSE)</f>
        <v>Sales</v>
      </c>
      <c r="G293" s="22">
        <f>employee_work_schedule[[#This Row],[Departure Time]]-employee_work_schedule[[#This Row],[Arrival Time]]</f>
        <v>0.16666666666666663</v>
      </c>
    </row>
    <row r="294" spans="1:7" x14ac:dyDescent="0.25">
      <c r="A294" t="s">
        <v>79</v>
      </c>
      <c r="B294" s="2">
        <v>45546</v>
      </c>
      <c r="C294" s="22">
        <v>0.46875</v>
      </c>
      <c r="D294" s="22">
        <v>0.76041666666666663</v>
      </c>
      <c r="E294" s="22" t="str">
        <f>VLOOKUP(employee_work_schedule[[#This Row],[Employee ID]],employés!$A:$E,5,FALSE)</f>
        <v>Charlie Bui</v>
      </c>
      <c r="F294" s="22" t="str">
        <f>VLOOKUP(employee_work_schedule[[#This Row],[Employee ID]],employés!$A:$X,13,FALSE)</f>
        <v>Sales</v>
      </c>
      <c r="G294" s="22">
        <f>employee_work_schedule[[#This Row],[Departure Time]]-employee_work_schedule[[#This Row],[Arrival Time]]</f>
        <v>0.29166666666666663</v>
      </c>
    </row>
    <row r="295" spans="1:7" x14ac:dyDescent="0.25">
      <c r="A295" t="s">
        <v>79</v>
      </c>
      <c r="B295" s="2">
        <v>45547</v>
      </c>
      <c r="C295" s="22">
        <v>0.66666666666666663</v>
      </c>
      <c r="D295" s="22">
        <v>0.875</v>
      </c>
      <c r="E295" s="22" t="str">
        <f>VLOOKUP(employee_work_schedule[[#This Row],[Employee ID]],employés!$A:$E,5,FALSE)</f>
        <v>Charlie Bui</v>
      </c>
      <c r="F295" s="22" t="str">
        <f>VLOOKUP(employee_work_schedule[[#This Row],[Employee ID]],employés!$A:$X,13,FALSE)</f>
        <v>Sales</v>
      </c>
      <c r="G295" s="22">
        <f>employee_work_schedule[[#This Row],[Departure Time]]-employee_work_schedule[[#This Row],[Arrival Time]]</f>
        <v>0.20833333333333337</v>
      </c>
    </row>
    <row r="296" spans="1:7" x14ac:dyDescent="0.25">
      <c r="A296" t="s">
        <v>79</v>
      </c>
      <c r="B296" s="2">
        <v>45551</v>
      </c>
      <c r="C296" s="22">
        <v>0.45833333333333331</v>
      </c>
      <c r="D296" s="22">
        <v>0.875</v>
      </c>
      <c r="E296" s="22" t="str">
        <f>VLOOKUP(employee_work_schedule[[#This Row],[Employee ID]],employés!$A:$E,5,FALSE)</f>
        <v>Charlie Bui</v>
      </c>
      <c r="F296" s="22" t="str">
        <f>VLOOKUP(employee_work_schedule[[#This Row],[Employee ID]],employés!$A:$X,13,FALSE)</f>
        <v>Sales</v>
      </c>
      <c r="G296" s="22">
        <f>employee_work_schedule[[#This Row],[Departure Time]]-employee_work_schedule[[#This Row],[Arrival Time]]</f>
        <v>0.41666666666666669</v>
      </c>
    </row>
    <row r="297" spans="1:7" x14ac:dyDescent="0.25">
      <c r="A297" t="s">
        <v>79</v>
      </c>
      <c r="B297" s="2">
        <v>45552</v>
      </c>
      <c r="C297" s="22">
        <v>0.59722222222222221</v>
      </c>
      <c r="D297" s="22">
        <v>0.93055555555555558</v>
      </c>
      <c r="E297" s="22" t="str">
        <f>VLOOKUP(employee_work_schedule[[#This Row],[Employee ID]],employés!$A:$E,5,FALSE)</f>
        <v>Charlie Bui</v>
      </c>
      <c r="F297" s="22" t="str">
        <f>VLOOKUP(employee_work_schedule[[#This Row],[Employee ID]],employés!$A:$X,13,FALSE)</f>
        <v>Sales</v>
      </c>
      <c r="G297" s="22">
        <f>employee_work_schedule[[#This Row],[Departure Time]]-employee_work_schedule[[#This Row],[Arrival Time]]</f>
        <v>0.33333333333333337</v>
      </c>
    </row>
    <row r="298" spans="1:7" x14ac:dyDescent="0.25">
      <c r="A298" t="s">
        <v>79</v>
      </c>
      <c r="B298" s="2">
        <v>45554</v>
      </c>
      <c r="C298" s="22">
        <v>0.34375</v>
      </c>
      <c r="D298" s="22">
        <v>0.67708333333333337</v>
      </c>
      <c r="E298" s="22" t="str">
        <f>VLOOKUP(employee_work_schedule[[#This Row],[Employee ID]],employés!$A:$E,5,FALSE)</f>
        <v>Charlie Bui</v>
      </c>
      <c r="F298" s="22" t="str">
        <f>VLOOKUP(employee_work_schedule[[#This Row],[Employee ID]],employés!$A:$X,13,FALSE)</f>
        <v>Sales</v>
      </c>
      <c r="G298" s="22">
        <f>employee_work_schedule[[#This Row],[Departure Time]]-employee_work_schedule[[#This Row],[Arrival Time]]</f>
        <v>0.33333333333333337</v>
      </c>
    </row>
    <row r="299" spans="1:7" x14ac:dyDescent="0.25">
      <c r="A299" t="s">
        <v>79</v>
      </c>
      <c r="B299" s="2">
        <v>45561</v>
      </c>
      <c r="C299" s="22">
        <v>0.76388888888888884</v>
      </c>
      <c r="D299" s="22">
        <v>0.93055555555555558</v>
      </c>
      <c r="E299" s="22" t="str">
        <f>VLOOKUP(employee_work_schedule[[#This Row],[Employee ID]],employés!$A:$E,5,FALSE)</f>
        <v>Charlie Bui</v>
      </c>
      <c r="F299" s="22" t="str">
        <f>VLOOKUP(employee_work_schedule[[#This Row],[Employee ID]],employés!$A:$X,13,FALSE)</f>
        <v>Sales</v>
      </c>
      <c r="G299" s="22">
        <f>employee_work_schedule[[#This Row],[Departure Time]]-employee_work_schedule[[#This Row],[Arrival Time]]</f>
        <v>0.16666666666666674</v>
      </c>
    </row>
    <row r="300" spans="1:7" x14ac:dyDescent="0.25">
      <c r="A300" t="s">
        <v>79</v>
      </c>
      <c r="B300" s="2">
        <v>45565</v>
      </c>
      <c r="C300" s="22">
        <v>0.47222222222222221</v>
      </c>
      <c r="D300" s="22">
        <v>0.80555555555555558</v>
      </c>
      <c r="E300" s="22" t="str">
        <f>VLOOKUP(employee_work_schedule[[#This Row],[Employee ID]],employés!$A:$E,5,FALSE)</f>
        <v>Charlie Bui</v>
      </c>
      <c r="F300" s="22" t="str">
        <f>VLOOKUP(employee_work_schedule[[#This Row],[Employee ID]],employés!$A:$X,13,FALSE)</f>
        <v>Sales</v>
      </c>
      <c r="G300" s="22">
        <f>employee_work_schedule[[#This Row],[Departure Time]]-employee_work_schedule[[#This Row],[Arrival Time]]</f>
        <v>0.33333333333333337</v>
      </c>
    </row>
    <row r="301" spans="1:7" x14ac:dyDescent="0.25">
      <c r="A301" t="s">
        <v>80</v>
      </c>
      <c r="B301" s="2">
        <v>45536</v>
      </c>
      <c r="C301" s="22">
        <v>0.41666666666666669</v>
      </c>
      <c r="D301" s="22">
        <v>0.70833333333333337</v>
      </c>
      <c r="E301" s="22" t="str">
        <f>VLOOKUP(employee_work_schedule[[#This Row],[Employee ID]],employés!$A:$E,5,FALSE)</f>
        <v>Barbara Carlton</v>
      </c>
      <c r="F301" s="22" t="str">
        <f>VLOOKUP(employee_work_schedule[[#This Row],[Employee ID]],employés!$A:$X,13,FALSE)</f>
        <v>Sales</v>
      </c>
      <c r="G301" s="22">
        <f>employee_work_schedule[[#This Row],[Departure Time]]-employee_work_schedule[[#This Row],[Arrival Time]]</f>
        <v>0.29166666666666669</v>
      </c>
    </row>
    <row r="302" spans="1:7" x14ac:dyDescent="0.25">
      <c r="A302" t="s">
        <v>80</v>
      </c>
      <c r="B302" s="2">
        <v>45538</v>
      </c>
      <c r="C302" s="22">
        <v>0.60416666666666663</v>
      </c>
      <c r="D302" s="22">
        <v>0.85416666666666663</v>
      </c>
      <c r="E302" s="22" t="str">
        <f>VLOOKUP(employee_work_schedule[[#This Row],[Employee ID]],employés!$A:$E,5,FALSE)</f>
        <v>Barbara Carlton</v>
      </c>
      <c r="F302" s="22" t="str">
        <f>VLOOKUP(employee_work_schedule[[#This Row],[Employee ID]],employés!$A:$X,13,FALSE)</f>
        <v>Sales</v>
      </c>
      <c r="G302" s="22">
        <f>employee_work_schedule[[#This Row],[Departure Time]]-employee_work_schedule[[#This Row],[Arrival Time]]</f>
        <v>0.25</v>
      </c>
    </row>
    <row r="303" spans="1:7" x14ac:dyDescent="0.25">
      <c r="A303" t="s">
        <v>80</v>
      </c>
      <c r="B303" s="2">
        <v>45540</v>
      </c>
      <c r="C303" s="22">
        <v>0.60416666666666663</v>
      </c>
      <c r="D303" s="22">
        <v>0.89583333333333337</v>
      </c>
      <c r="E303" s="22" t="str">
        <f>VLOOKUP(employee_work_schedule[[#This Row],[Employee ID]],employés!$A:$E,5,FALSE)</f>
        <v>Barbara Carlton</v>
      </c>
      <c r="F303" s="22" t="str">
        <f>VLOOKUP(employee_work_schedule[[#This Row],[Employee ID]],employés!$A:$X,13,FALSE)</f>
        <v>Sales</v>
      </c>
      <c r="G303" s="22">
        <f>employee_work_schedule[[#This Row],[Departure Time]]-employee_work_schedule[[#This Row],[Arrival Time]]</f>
        <v>0.29166666666666674</v>
      </c>
    </row>
    <row r="304" spans="1:7" x14ac:dyDescent="0.25">
      <c r="A304" t="s">
        <v>80</v>
      </c>
      <c r="B304" s="2">
        <v>45545</v>
      </c>
      <c r="C304" s="22">
        <v>0.39583333333333331</v>
      </c>
      <c r="D304" s="22">
        <v>0.71875</v>
      </c>
      <c r="E304" s="22" t="str">
        <f>VLOOKUP(employee_work_schedule[[#This Row],[Employee ID]],employés!$A:$E,5,FALSE)</f>
        <v>Barbara Carlton</v>
      </c>
      <c r="F304" s="22" t="str">
        <f>VLOOKUP(employee_work_schedule[[#This Row],[Employee ID]],employés!$A:$X,13,FALSE)</f>
        <v>Sales</v>
      </c>
      <c r="G304" s="22">
        <f>employee_work_schedule[[#This Row],[Departure Time]]-employee_work_schedule[[#This Row],[Arrival Time]]</f>
        <v>0.32291666666666669</v>
      </c>
    </row>
    <row r="305" spans="1:7" x14ac:dyDescent="0.25">
      <c r="A305" t="s">
        <v>80</v>
      </c>
      <c r="B305" s="2">
        <v>45555</v>
      </c>
      <c r="C305" s="22">
        <v>0.73958333333333337</v>
      </c>
      <c r="D305" s="22">
        <v>0.86458333333333337</v>
      </c>
      <c r="E305" s="22" t="str">
        <f>VLOOKUP(employee_work_schedule[[#This Row],[Employee ID]],employés!$A:$E,5,FALSE)</f>
        <v>Barbara Carlton</v>
      </c>
      <c r="F305" s="22" t="str">
        <f>VLOOKUP(employee_work_schedule[[#This Row],[Employee ID]],employés!$A:$X,13,FALSE)</f>
        <v>Sales</v>
      </c>
      <c r="G305" s="22">
        <f>employee_work_schedule[[#This Row],[Departure Time]]-employee_work_schedule[[#This Row],[Arrival Time]]</f>
        <v>0.125</v>
      </c>
    </row>
    <row r="306" spans="1:7" x14ac:dyDescent="0.25">
      <c r="A306" t="s">
        <v>80</v>
      </c>
      <c r="B306" s="2">
        <v>45559</v>
      </c>
      <c r="C306" s="22">
        <v>0.51041666666666663</v>
      </c>
      <c r="D306" s="22">
        <v>0.80208333333333337</v>
      </c>
      <c r="E306" s="22" t="str">
        <f>VLOOKUP(employee_work_schedule[[#This Row],[Employee ID]],employés!$A:$E,5,FALSE)</f>
        <v>Barbara Carlton</v>
      </c>
      <c r="F306" s="22" t="str">
        <f>VLOOKUP(employee_work_schedule[[#This Row],[Employee ID]],employés!$A:$X,13,FALSE)</f>
        <v>Sales</v>
      </c>
      <c r="G306" s="22">
        <f>employee_work_schedule[[#This Row],[Departure Time]]-employee_work_schedule[[#This Row],[Arrival Time]]</f>
        <v>0.29166666666666674</v>
      </c>
    </row>
    <row r="307" spans="1:7" x14ac:dyDescent="0.25">
      <c r="A307" t="s">
        <v>80</v>
      </c>
      <c r="B307" s="2">
        <v>45560</v>
      </c>
      <c r="C307" s="22">
        <v>0.75</v>
      </c>
      <c r="D307" s="22">
        <v>0.875</v>
      </c>
      <c r="E307" s="22" t="str">
        <f>VLOOKUP(employee_work_schedule[[#This Row],[Employee ID]],employés!$A:$E,5,FALSE)</f>
        <v>Barbara Carlton</v>
      </c>
      <c r="F307" s="22" t="str">
        <f>VLOOKUP(employee_work_schedule[[#This Row],[Employee ID]],employés!$A:$X,13,FALSE)</f>
        <v>Sales</v>
      </c>
      <c r="G307" s="22">
        <f>employee_work_schedule[[#This Row],[Departure Time]]-employee_work_schedule[[#This Row],[Arrival Time]]</f>
        <v>0.125</v>
      </c>
    </row>
    <row r="308" spans="1:7" x14ac:dyDescent="0.25">
      <c r="A308" t="s">
        <v>80</v>
      </c>
      <c r="B308" s="2">
        <v>45561</v>
      </c>
      <c r="C308" s="22">
        <v>0.3263888888888889</v>
      </c>
      <c r="D308" s="22">
        <v>0.70138888888888884</v>
      </c>
      <c r="E308" s="22" t="str">
        <f>VLOOKUP(employee_work_schedule[[#This Row],[Employee ID]],employés!$A:$E,5,FALSE)</f>
        <v>Barbara Carlton</v>
      </c>
      <c r="F308" s="22" t="str">
        <f>VLOOKUP(employee_work_schedule[[#This Row],[Employee ID]],employés!$A:$X,13,FALSE)</f>
        <v>Sales</v>
      </c>
      <c r="G308" s="22">
        <f>employee_work_schedule[[#This Row],[Departure Time]]-employee_work_schedule[[#This Row],[Arrival Time]]</f>
        <v>0.37499999999999994</v>
      </c>
    </row>
    <row r="309" spans="1:7" x14ac:dyDescent="0.25">
      <c r="A309" t="s">
        <v>80</v>
      </c>
      <c r="B309" s="2">
        <v>45562</v>
      </c>
      <c r="C309" s="22">
        <v>0.375</v>
      </c>
      <c r="D309" s="22">
        <v>0.625</v>
      </c>
      <c r="E309" s="22" t="str">
        <f>VLOOKUP(employee_work_schedule[[#This Row],[Employee ID]],employés!$A:$E,5,FALSE)</f>
        <v>Barbara Carlton</v>
      </c>
      <c r="F309" s="22" t="str">
        <f>VLOOKUP(employee_work_schedule[[#This Row],[Employee ID]],employés!$A:$X,13,FALSE)</f>
        <v>Sales</v>
      </c>
      <c r="G309" s="22">
        <f>employee_work_schedule[[#This Row],[Departure Time]]-employee_work_schedule[[#This Row],[Arrival Time]]</f>
        <v>0.25</v>
      </c>
    </row>
    <row r="310" spans="1:7" x14ac:dyDescent="0.25">
      <c r="A310" t="s">
        <v>80</v>
      </c>
      <c r="B310" s="2">
        <v>45565</v>
      </c>
      <c r="C310" s="22">
        <v>0.3125</v>
      </c>
      <c r="D310" s="22">
        <v>0.60416666666666663</v>
      </c>
      <c r="E310" s="22" t="str">
        <f>VLOOKUP(employee_work_schedule[[#This Row],[Employee ID]],employés!$A:$E,5,FALSE)</f>
        <v>Barbara Carlton</v>
      </c>
      <c r="F310" s="22" t="str">
        <f>VLOOKUP(employee_work_schedule[[#This Row],[Employee ID]],employés!$A:$X,13,FALSE)</f>
        <v>Sales</v>
      </c>
      <c r="G310" s="22">
        <f>employee_work_schedule[[#This Row],[Departure Time]]-employee_work_schedule[[#This Row],[Arrival Time]]</f>
        <v>0.29166666666666663</v>
      </c>
    </row>
    <row r="311" spans="1:7" x14ac:dyDescent="0.25">
      <c r="A311" t="s">
        <v>81</v>
      </c>
      <c r="B311" s="2">
        <v>45536</v>
      </c>
      <c r="C311" s="22">
        <v>0.61458333333333337</v>
      </c>
      <c r="D311" s="22">
        <v>0.82291666666666663</v>
      </c>
      <c r="E311" s="22" t="str">
        <f>VLOOKUP(employee_work_schedule[[#This Row],[Employee ID]],employés!$A:$E,5,FALSE)</f>
        <v>Joe Carol</v>
      </c>
      <c r="F311" s="22" t="str">
        <f>VLOOKUP(employee_work_schedule[[#This Row],[Employee ID]],employés!$A:$X,13,FALSE)</f>
        <v>Executive</v>
      </c>
      <c r="G311" s="22">
        <f>employee_work_schedule[[#This Row],[Departure Time]]-employee_work_schedule[[#This Row],[Arrival Time]]</f>
        <v>0.20833333333333326</v>
      </c>
    </row>
    <row r="312" spans="1:7" x14ac:dyDescent="0.25">
      <c r="A312" t="s">
        <v>81</v>
      </c>
      <c r="B312" s="2">
        <v>45538</v>
      </c>
      <c r="C312" s="22">
        <v>0.63541666666666663</v>
      </c>
      <c r="D312" s="22">
        <v>0.80208333333333337</v>
      </c>
      <c r="E312" s="22" t="str">
        <f>VLOOKUP(employee_work_schedule[[#This Row],[Employee ID]],employés!$A:$E,5,FALSE)</f>
        <v>Joe Carol</v>
      </c>
      <c r="F312" s="22" t="str">
        <f>VLOOKUP(employee_work_schedule[[#This Row],[Employee ID]],employés!$A:$X,13,FALSE)</f>
        <v>Executive</v>
      </c>
      <c r="G312" s="22">
        <f>employee_work_schedule[[#This Row],[Departure Time]]-employee_work_schedule[[#This Row],[Arrival Time]]</f>
        <v>0.16666666666666674</v>
      </c>
    </row>
    <row r="313" spans="1:7" x14ac:dyDescent="0.25">
      <c r="A313" t="s">
        <v>81</v>
      </c>
      <c r="B313" s="2">
        <v>45544</v>
      </c>
      <c r="C313" s="22">
        <v>0.66666666666666663</v>
      </c>
      <c r="D313" s="22">
        <v>0.83333333333333337</v>
      </c>
      <c r="E313" s="22" t="str">
        <f>VLOOKUP(employee_work_schedule[[#This Row],[Employee ID]],employés!$A:$E,5,FALSE)</f>
        <v>Joe Carol</v>
      </c>
      <c r="F313" s="22" t="str">
        <f>VLOOKUP(employee_work_schedule[[#This Row],[Employee ID]],employés!$A:$X,13,FALSE)</f>
        <v>Executive</v>
      </c>
      <c r="G313" s="22">
        <f>employee_work_schedule[[#This Row],[Departure Time]]-employee_work_schedule[[#This Row],[Arrival Time]]</f>
        <v>0.16666666666666674</v>
      </c>
    </row>
    <row r="314" spans="1:7" x14ac:dyDescent="0.25">
      <c r="A314" t="s">
        <v>81</v>
      </c>
      <c r="B314" s="2">
        <v>45548</v>
      </c>
      <c r="C314" s="22">
        <v>0.6875</v>
      </c>
      <c r="D314" s="22">
        <v>0.85416666666666663</v>
      </c>
      <c r="E314" s="22" t="str">
        <f>VLOOKUP(employee_work_schedule[[#This Row],[Employee ID]],employés!$A:$E,5,FALSE)</f>
        <v>Joe Carol</v>
      </c>
      <c r="F314" s="22" t="str">
        <f>VLOOKUP(employee_work_schedule[[#This Row],[Employee ID]],employés!$A:$X,13,FALSE)</f>
        <v>Executive</v>
      </c>
      <c r="G314" s="22">
        <f>employee_work_schedule[[#This Row],[Departure Time]]-employee_work_schedule[[#This Row],[Arrival Time]]</f>
        <v>0.16666666666666663</v>
      </c>
    </row>
    <row r="315" spans="1:7" x14ac:dyDescent="0.25">
      <c r="A315" t="s">
        <v>81</v>
      </c>
      <c r="B315" s="2">
        <v>45551</v>
      </c>
      <c r="C315" s="22">
        <v>0.45833333333333331</v>
      </c>
      <c r="D315" s="22">
        <v>0.61458333333333337</v>
      </c>
      <c r="E315" s="22" t="str">
        <f>VLOOKUP(employee_work_schedule[[#This Row],[Employee ID]],employés!$A:$E,5,FALSE)</f>
        <v>Joe Carol</v>
      </c>
      <c r="F315" s="22" t="str">
        <f>VLOOKUP(employee_work_schedule[[#This Row],[Employee ID]],employés!$A:$X,13,FALSE)</f>
        <v>Executive</v>
      </c>
      <c r="G315" s="22">
        <f>employee_work_schedule[[#This Row],[Departure Time]]-employee_work_schedule[[#This Row],[Arrival Time]]</f>
        <v>0.15625000000000006</v>
      </c>
    </row>
    <row r="316" spans="1:7" x14ac:dyDescent="0.25">
      <c r="A316" t="s">
        <v>81</v>
      </c>
      <c r="B316" s="2">
        <v>45561</v>
      </c>
      <c r="C316" s="22">
        <v>0.38194444444444442</v>
      </c>
      <c r="D316" s="22">
        <v>0.71527777777777779</v>
      </c>
      <c r="E316" s="22" t="str">
        <f>VLOOKUP(employee_work_schedule[[#This Row],[Employee ID]],employés!$A:$E,5,FALSE)</f>
        <v>Joe Carol</v>
      </c>
      <c r="F316" s="22" t="str">
        <f>VLOOKUP(employee_work_schedule[[#This Row],[Employee ID]],employés!$A:$X,13,FALSE)</f>
        <v>Executive</v>
      </c>
      <c r="G316" s="22">
        <f>employee_work_schedule[[#This Row],[Departure Time]]-employee_work_schedule[[#This Row],[Arrival Time]]</f>
        <v>0.33333333333333337</v>
      </c>
    </row>
    <row r="317" spans="1:7" x14ac:dyDescent="0.25">
      <c r="A317" t="s">
        <v>82</v>
      </c>
      <c r="B317" s="2">
        <v>45537</v>
      </c>
      <c r="C317" s="22">
        <v>0.52083333333333337</v>
      </c>
      <c r="D317" s="22">
        <v>0.83333333333333337</v>
      </c>
      <c r="E317" s="22" t="str">
        <f>VLOOKUP(employee_work_schedule[[#This Row],[Employee ID]],employés!$A:$E,5,FALSE)</f>
        <v>Jim Chaffee</v>
      </c>
      <c r="F317" s="22" t="str">
        <f>VLOOKUP(employee_work_schedule[[#This Row],[Employee ID]],employés!$A:$X,13,FALSE)</f>
        <v>Facilities</v>
      </c>
      <c r="G317" s="22">
        <f>employee_work_schedule[[#This Row],[Departure Time]]-employee_work_schedule[[#This Row],[Arrival Time]]</f>
        <v>0.3125</v>
      </c>
    </row>
    <row r="318" spans="1:7" x14ac:dyDescent="0.25">
      <c r="A318" t="s">
        <v>82</v>
      </c>
      <c r="B318" s="2">
        <v>45539</v>
      </c>
      <c r="C318" s="22">
        <v>0.59375</v>
      </c>
      <c r="D318" s="22">
        <v>0.84375</v>
      </c>
      <c r="E318" s="22" t="str">
        <f>VLOOKUP(employee_work_schedule[[#This Row],[Employee ID]],employés!$A:$E,5,FALSE)</f>
        <v>Jim Chaffee</v>
      </c>
      <c r="F318" s="22" t="str">
        <f>VLOOKUP(employee_work_schedule[[#This Row],[Employee ID]],employés!$A:$X,13,FALSE)</f>
        <v>Facilities</v>
      </c>
      <c r="G318" s="22">
        <f>employee_work_schedule[[#This Row],[Departure Time]]-employee_work_schedule[[#This Row],[Arrival Time]]</f>
        <v>0.25</v>
      </c>
    </row>
    <row r="319" spans="1:7" x14ac:dyDescent="0.25">
      <c r="A319" t="s">
        <v>82</v>
      </c>
      <c r="B319" s="2">
        <v>45540</v>
      </c>
      <c r="C319" s="22">
        <v>0.67708333333333337</v>
      </c>
      <c r="D319" s="22">
        <v>0.84375</v>
      </c>
      <c r="E319" s="22" t="str">
        <f>VLOOKUP(employee_work_schedule[[#This Row],[Employee ID]],employés!$A:$E,5,FALSE)</f>
        <v>Jim Chaffee</v>
      </c>
      <c r="F319" s="22" t="str">
        <f>VLOOKUP(employee_work_schedule[[#This Row],[Employee ID]],employés!$A:$X,13,FALSE)</f>
        <v>Facilities</v>
      </c>
      <c r="G319" s="22">
        <f>employee_work_schedule[[#This Row],[Departure Time]]-employee_work_schedule[[#This Row],[Arrival Time]]</f>
        <v>0.16666666666666663</v>
      </c>
    </row>
    <row r="320" spans="1:7" x14ac:dyDescent="0.25">
      <c r="A320" t="s">
        <v>82</v>
      </c>
      <c r="B320" s="2">
        <v>45544</v>
      </c>
      <c r="C320" s="22">
        <v>0.74305555555555558</v>
      </c>
      <c r="D320" s="22">
        <v>0.95138888888888884</v>
      </c>
      <c r="E320" s="22" t="str">
        <f>VLOOKUP(employee_work_schedule[[#This Row],[Employee ID]],employés!$A:$E,5,FALSE)</f>
        <v>Jim Chaffee</v>
      </c>
      <c r="F320" s="22" t="str">
        <f>VLOOKUP(employee_work_schedule[[#This Row],[Employee ID]],employés!$A:$X,13,FALSE)</f>
        <v>Facilities</v>
      </c>
      <c r="G320" s="22">
        <f>employee_work_schedule[[#This Row],[Departure Time]]-employee_work_schedule[[#This Row],[Arrival Time]]</f>
        <v>0.20833333333333326</v>
      </c>
    </row>
    <row r="321" spans="1:7" x14ac:dyDescent="0.25">
      <c r="A321" t="s">
        <v>82</v>
      </c>
      <c r="B321" s="2">
        <v>45545</v>
      </c>
      <c r="C321" s="22">
        <v>0.72222222222222221</v>
      </c>
      <c r="D321" s="22">
        <v>0.93055555555555558</v>
      </c>
      <c r="E321" s="22" t="str">
        <f>VLOOKUP(employee_work_schedule[[#This Row],[Employee ID]],employés!$A:$E,5,FALSE)</f>
        <v>Jim Chaffee</v>
      </c>
      <c r="F321" s="22" t="str">
        <f>VLOOKUP(employee_work_schedule[[#This Row],[Employee ID]],employés!$A:$X,13,FALSE)</f>
        <v>Facilities</v>
      </c>
      <c r="G321" s="22">
        <f>employee_work_schedule[[#This Row],[Departure Time]]-employee_work_schedule[[#This Row],[Arrival Time]]</f>
        <v>0.20833333333333337</v>
      </c>
    </row>
    <row r="322" spans="1:7" x14ac:dyDescent="0.25">
      <c r="A322" t="s">
        <v>82</v>
      </c>
      <c r="B322" s="2">
        <v>45552</v>
      </c>
      <c r="C322" s="22">
        <v>0.36805555555555558</v>
      </c>
      <c r="D322" s="22">
        <v>0.78472222222222221</v>
      </c>
      <c r="E322" s="22" t="str">
        <f>VLOOKUP(employee_work_schedule[[#This Row],[Employee ID]],employés!$A:$E,5,FALSE)</f>
        <v>Jim Chaffee</v>
      </c>
      <c r="F322" s="22" t="str">
        <f>VLOOKUP(employee_work_schedule[[#This Row],[Employee ID]],employés!$A:$X,13,FALSE)</f>
        <v>Facilities</v>
      </c>
      <c r="G322" s="22">
        <f>employee_work_schedule[[#This Row],[Departure Time]]-employee_work_schedule[[#This Row],[Arrival Time]]</f>
        <v>0.41666666666666663</v>
      </c>
    </row>
    <row r="323" spans="1:7" x14ac:dyDescent="0.25">
      <c r="A323" t="s">
        <v>82</v>
      </c>
      <c r="B323" s="2">
        <v>45553</v>
      </c>
      <c r="C323" s="22">
        <v>0.53472222222222221</v>
      </c>
      <c r="D323" s="22">
        <v>0.86805555555555558</v>
      </c>
      <c r="E323" s="22" t="str">
        <f>VLOOKUP(employee_work_schedule[[#This Row],[Employee ID]],employés!$A:$E,5,FALSE)</f>
        <v>Jim Chaffee</v>
      </c>
      <c r="F323" s="22" t="str">
        <f>VLOOKUP(employee_work_schedule[[#This Row],[Employee ID]],employés!$A:$X,13,FALSE)</f>
        <v>Facilities</v>
      </c>
      <c r="G323" s="22">
        <f>employee_work_schedule[[#This Row],[Departure Time]]-employee_work_schedule[[#This Row],[Arrival Time]]</f>
        <v>0.33333333333333337</v>
      </c>
    </row>
    <row r="324" spans="1:7" x14ac:dyDescent="0.25">
      <c r="A324" t="s">
        <v>82</v>
      </c>
      <c r="B324" s="2">
        <v>45554</v>
      </c>
      <c r="C324" s="22">
        <v>0.63888888888888884</v>
      </c>
      <c r="D324" s="22">
        <v>0.84722222222222221</v>
      </c>
      <c r="E324" s="22" t="str">
        <f>VLOOKUP(employee_work_schedule[[#This Row],[Employee ID]],employés!$A:$E,5,FALSE)</f>
        <v>Jim Chaffee</v>
      </c>
      <c r="F324" s="22" t="str">
        <f>VLOOKUP(employee_work_schedule[[#This Row],[Employee ID]],employés!$A:$X,13,FALSE)</f>
        <v>Facilities</v>
      </c>
      <c r="G324" s="22">
        <f>employee_work_schedule[[#This Row],[Departure Time]]-employee_work_schedule[[#This Row],[Arrival Time]]</f>
        <v>0.20833333333333337</v>
      </c>
    </row>
    <row r="325" spans="1:7" x14ac:dyDescent="0.25">
      <c r="A325" t="s">
        <v>82</v>
      </c>
      <c r="B325" s="2">
        <v>45558</v>
      </c>
      <c r="C325" s="22">
        <v>0.34722222222222221</v>
      </c>
      <c r="D325" s="22">
        <v>0.68055555555555558</v>
      </c>
      <c r="E325" s="22" t="str">
        <f>VLOOKUP(employee_work_schedule[[#This Row],[Employee ID]],employés!$A:$E,5,FALSE)</f>
        <v>Jim Chaffee</v>
      </c>
      <c r="F325" s="22" t="str">
        <f>VLOOKUP(employee_work_schedule[[#This Row],[Employee ID]],employés!$A:$X,13,FALSE)</f>
        <v>Facilities</v>
      </c>
      <c r="G325" s="22">
        <f>employee_work_schedule[[#This Row],[Departure Time]]-employee_work_schedule[[#This Row],[Arrival Time]]</f>
        <v>0.33333333333333337</v>
      </c>
    </row>
    <row r="326" spans="1:7" x14ac:dyDescent="0.25">
      <c r="A326" t="s">
        <v>82</v>
      </c>
      <c r="B326" s="2">
        <v>45560</v>
      </c>
      <c r="C326" s="22">
        <v>0.67708333333333337</v>
      </c>
      <c r="D326" s="22">
        <v>0.84375</v>
      </c>
      <c r="E326" s="22" t="str">
        <f>VLOOKUP(employee_work_schedule[[#This Row],[Employee ID]],employés!$A:$E,5,FALSE)</f>
        <v>Jim Chaffee</v>
      </c>
      <c r="F326" s="22" t="str">
        <f>VLOOKUP(employee_work_schedule[[#This Row],[Employee ID]],employés!$A:$X,13,FALSE)</f>
        <v>Facilities</v>
      </c>
      <c r="G326" s="22">
        <f>employee_work_schedule[[#This Row],[Departure Time]]-employee_work_schedule[[#This Row],[Arrival Time]]</f>
        <v>0.16666666666666663</v>
      </c>
    </row>
    <row r="327" spans="1:7" x14ac:dyDescent="0.25">
      <c r="A327" t="s">
        <v>82</v>
      </c>
      <c r="B327" s="2">
        <v>45562</v>
      </c>
      <c r="C327" s="22">
        <v>0.3263888888888889</v>
      </c>
      <c r="D327" s="22">
        <v>0.61805555555555558</v>
      </c>
      <c r="E327" s="22" t="str">
        <f>VLOOKUP(employee_work_schedule[[#This Row],[Employee ID]],employés!$A:$E,5,FALSE)</f>
        <v>Jim Chaffee</v>
      </c>
      <c r="F327" s="22" t="str">
        <f>VLOOKUP(employee_work_schedule[[#This Row],[Employee ID]],employés!$A:$X,13,FALSE)</f>
        <v>Facilities</v>
      </c>
      <c r="G327" s="22">
        <f>employee_work_schedule[[#This Row],[Departure Time]]-employee_work_schedule[[#This Row],[Arrival Time]]</f>
        <v>0.29166666666666669</v>
      </c>
    </row>
    <row r="328" spans="1:7" x14ac:dyDescent="0.25">
      <c r="A328" t="s">
        <v>83</v>
      </c>
      <c r="B328" s="2">
        <v>45537</v>
      </c>
      <c r="C328" s="22">
        <v>0.78125</v>
      </c>
      <c r="D328" s="22">
        <v>0.90625</v>
      </c>
      <c r="E328" s="22" t="str">
        <f>VLOOKUP(employee_work_schedule[[#This Row],[Employee ID]],employés!$A:$E,5,FALSE)</f>
        <v>Samantha Chairs</v>
      </c>
      <c r="F328" s="22" t="str">
        <f>VLOOKUP(employee_work_schedule[[#This Row],[Employee ID]],employés!$A:$X,13,FALSE)</f>
        <v>Sales</v>
      </c>
      <c r="G328" s="22">
        <f>employee_work_schedule[[#This Row],[Departure Time]]-employee_work_schedule[[#This Row],[Arrival Time]]</f>
        <v>0.125</v>
      </c>
    </row>
    <row r="329" spans="1:7" x14ac:dyDescent="0.25">
      <c r="A329" t="s">
        <v>83</v>
      </c>
      <c r="B329" s="2">
        <v>45538</v>
      </c>
      <c r="C329" s="22">
        <v>0.57638888888888884</v>
      </c>
      <c r="D329" s="22">
        <v>0.86805555555555558</v>
      </c>
      <c r="E329" s="22" t="str">
        <f>VLOOKUP(employee_work_schedule[[#This Row],[Employee ID]],employés!$A:$E,5,FALSE)</f>
        <v>Samantha Chairs</v>
      </c>
      <c r="F329" s="22" t="str">
        <f>VLOOKUP(employee_work_schedule[[#This Row],[Employee ID]],employés!$A:$X,13,FALSE)</f>
        <v>Sales</v>
      </c>
      <c r="G329" s="22">
        <f>employee_work_schedule[[#This Row],[Departure Time]]-employee_work_schedule[[#This Row],[Arrival Time]]</f>
        <v>0.29166666666666674</v>
      </c>
    </row>
    <row r="330" spans="1:7" x14ac:dyDescent="0.25">
      <c r="A330" t="s">
        <v>83</v>
      </c>
      <c r="B330" s="2">
        <v>45541</v>
      </c>
      <c r="C330" s="22">
        <v>0.40972222222222221</v>
      </c>
      <c r="D330" s="22">
        <v>0.82638888888888884</v>
      </c>
      <c r="E330" s="22" t="str">
        <f>VLOOKUP(employee_work_schedule[[#This Row],[Employee ID]],employés!$A:$E,5,FALSE)</f>
        <v>Samantha Chairs</v>
      </c>
      <c r="F330" s="22" t="str">
        <f>VLOOKUP(employee_work_schedule[[#This Row],[Employee ID]],employés!$A:$X,13,FALSE)</f>
        <v>Sales</v>
      </c>
      <c r="G330" s="22">
        <f>employee_work_schedule[[#This Row],[Departure Time]]-employee_work_schedule[[#This Row],[Arrival Time]]</f>
        <v>0.41666666666666663</v>
      </c>
    </row>
    <row r="331" spans="1:7" x14ac:dyDescent="0.25">
      <c r="A331" t="s">
        <v>83</v>
      </c>
      <c r="B331" s="2">
        <v>45544</v>
      </c>
      <c r="C331" s="22">
        <v>0.66666666666666663</v>
      </c>
      <c r="D331" s="22">
        <v>0.83333333333333337</v>
      </c>
      <c r="E331" s="22" t="str">
        <f>VLOOKUP(employee_work_schedule[[#This Row],[Employee ID]],employés!$A:$E,5,FALSE)</f>
        <v>Samantha Chairs</v>
      </c>
      <c r="F331" s="22" t="str">
        <f>VLOOKUP(employee_work_schedule[[#This Row],[Employee ID]],employés!$A:$X,13,FALSE)</f>
        <v>Sales</v>
      </c>
      <c r="G331" s="22">
        <f>employee_work_schedule[[#This Row],[Departure Time]]-employee_work_schedule[[#This Row],[Arrival Time]]</f>
        <v>0.16666666666666674</v>
      </c>
    </row>
    <row r="332" spans="1:7" x14ac:dyDescent="0.25">
      <c r="A332" t="s">
        <v>83</v>
      </c>
      <c r="B332" s="2">
        <v>45548</v>
      </c>
      <c r="C332" s="22">
        <v>0.47916666666666669</v>
      </c>
      <c r="D332" s="22">
        <v>0.72916666666666663</v>
      </c>
      <c r="E332" s="22" t="str">
        <f>VLOOKUP(employee_work_schedule[[#This Row],[Employee ID]],employés!$A:$E,5,FALSE)</f>
        <v>Samantha Chairs</v>
      </c>
      <c r="F332" s="22" t="str">
        <f>VLOOKUP(employee_work_schedule[[#This Row],[Employee ID]],employés!$A:$X,13,FALSE)</f>
        <v>Sales</v>
      </c>
      <c r="G332" s="22">
        <f>employee_work_schedule[[#This Row],[Departure Time]]-employee_work_schedule[[#This Row],[Arrival Time]]</f>
        <v>0.24999999999999994</v>
      </c>
    </row>
    <row r="333" spans="1:7" x14ac:dyDescent="0.25">
      <c r="A333" t="s">
        <v>83</v>
      </c>
      <c r="B333" s="2">
        <v>45552</v>
      </c>
      <c r="C333" s="22">
        <v>0.36458333333333331</v>
      </c>
      <c r="D333" s="22">
        <v>0.69791666666666663</v>
      </c>
      <c r="E333" s="22" t="str">
        <f>VLOOKUP(employee_work_schedule[[#This Row],[Employee ID]],employés!$A:$E,5,FALSE)</f>
        <v>Samantha Chairs</v>
      </c>
      <c r="F333" s="22" t="str">
        <f>VLOOKUP(employee_work_schedule[[#This Row],[Employee ID]],employés!$A:$X,13,FALSE)</f>
        <v>Sales</v>
      </c>
      <c r="G333" s="22">
        <f>employee_work_schedule[[#This Row],[Departure Time]]-employee_work_schedule[[#This Row],[Arrival Time]]</f>
        <v>0.33333333333333331</v>
      </c>
    </row>
    <row r="334" spans="1:7" x14ac:dyDescent="0.25">
      <c r="A334" t="s">
        <v>83</v>
      </c>
      <c r="B334" s="2">
        <v>45553</v>
      </c>
      <c r="C334" s="22">
        <v>0.75</v>
      </c>
      <c r="D334" s="22">
        <v>0.875</v>
      </c>
      <c r="E334" s="22" t="str">
        <f>VLOOKUP(employee_work_schedule[[#This Row],[Employee ID]],employés!$A:$E,5,FALSE)</f>
        <v>Samantha Chairs</v>
      </c>
      <c r="F334" s="22" t="str">
        <f>VLOOKUP(employee_work_schedule[[#This Row],[Employee ID]],employés!$A:$X,13,FALSE)</f>
        <v>Sales</v>
      </c>
      <c r="G334" s="22">
        <f>employee_work_schedule[[#This Row],[Departure Time]]-employee_work_schedule[[#This Row],[Arrival Time]]</f>
        <v>0.125</v>
      </c>
    </row>
    <row r="335" spans="1:7" x14ac:dyDescent="0.25">
      <c r="A335" t="s">
        <v>83</v>
      </c>
      <c r="B335" s="2">
        <v>45555</v>
      </c>
      <c r="C335" s="22">
        <v>0.32291666666666669</v>
      </c>
      <c r="D335" s="22">
        <v>0.61458333333333337</v>
      </c>
      <c r="E335" s="22" t="str">
        <f>VLOOKUP(employee_work_schedule[[#This Row],[Employee ID]],employés!$A:$E,5,FALSE)</f>
        <v>Samantha Chairs</v>
      </c>
      <c r="F335" s="22" t="str">
        <f>VLOOKUP(employee_work_schedule[[#This Row],[Employee ID]],employés!$A:$X,13,FALSE)</f>
        <v>Sales</v>
      </c>
      <c r="G335" s="22">
        <f>employee_work_schedule[[#This Row],[Departure Time]]-employee_work_schedule[[#This Row],[Arrival Time]]</f>
        <v>0.29166666666666669</v>
      </c>
    </row>
    <row r="336" spans="1:7" x14ac:dyDescent="0.25">
      <c r="A336" t="s">
        <v>83</v>
      </c>
      <c r="B336" s="2">
        <v>45558</v>
      </c>
      <c r="C336" s="22">
        <v>0.2986111111111111</v>
      </c>
      <c r="D336" s="22">
        <v>0.67361111111111116</v>
      </c>
      <c r="E336" s="22" t="str">
        <f>VLOOKUP(employee_work_schedule[[#This Row],[Employee ID]],employés!$A:$E,5,FALSE)</f>
        <v>Samantha Chairs</v>
      </c>
      <c r="F336" s="22" t="str">
        <f>VLOOKUP(employee_work_schedule[[#This Row],[Employee ID]],employés!$A:$X,13,FALSE)</f>
        <v>Sales</v>
      </c>
      <c r="G336" s="22">
        <f>employee_work_schedule[[#This Row],[Departure Time]]-employee_work_schedule[[#This Row],[Arrival Time]]</f>
        <v>0.37500000000000006</v>
      </c>
    </row>
    <row r="337" spans="1:7" x14ac:dyDescent="0.25">
      <c r="A337" t="s">
        <v>83</v>
      </c>
      <c r="B337" s="2">
        <v>45559</v>
      </c>
      <c r="C337" s="22">
        <v>0.57638888888888884</v>
      </c>
      <c r="D337" s="22">
        <v>0.86805555555555558</v>
      </c>
      <c r="E337" s="22" t="str">
        <f>VLOOKUP(employee_work_schedule[[#This Row],[Employee ID]],employés!$A:$E,5,FALSE)</f>
        <v>Samantha Chairs</v>
      </c>
      <c r="F337" s="22" t="str">
        <f>VLOOKUP(employee_work_schedule[[#This Row],[Employee ID]],employés!$A:$X,13,FALSE)</f>
        <v>Sales</v>
      </c>
      <c r="G337" s="22">
        <f>employee_work_schedule[[#This Row],[Departure Time]]-employee_work_schedule[[#This Row],[Arrival Time]]</f>
        <v>0.29166666666666674</v>
      </c>
    </row>
    <row r="338" spans="1:7" x14ac:dyDescent="0.25">
      <c r="A338" t="s">
        <v>83</v>
      </c>
      <c r="B338" s="2">
        <v>45562</v>
      </c>
      <c r="C338" s="22">
        <v>0.53472222222222221</v>
      </c>
      <c r="D338" s="22">
        <v>0.90972222222222221</v>
      </c>
      <c r="E338" s="22" t="str">
        <f>VLOOKUP(employee_work_schedule[[#This Row],[Employee ID]],employés!$A:$E,5,FALSE)</f>
        <v>Samantha Chairs</v>
      </c>
      <c r="F338" s="22" t="str">
        <f>VLOOKUP(employee_work_schedule[[#This Row],[Employee ID]],employés!$A:$X,13,FALSE)</f>
        <v>Sales</v>
      </c>
      <c r="G338" s="22">
        <f>employee_work_schedule[[#This Row],[Departure Time]]-employee_work_schedule[[#This Row],[Arrival Time]]</f>
        <v>0.375</v>
      </c>
    </row>
    <row r="339" spans="1:7" x14ac:dyDescent="0.25">
      <c r="A339" t="s">
        <v>84</v>
      </c>
      <c r="B339" s="2">
        <v>45539</v>
      </c>
      <c r="C339" s="22">
        <v>0.64583333333333337</v>
      </c>
      <c r="D339" s="22">
        <v>0.8125</v>
      </c>
      <c r="E339" s="22" t="str">
        <f>VLOOKUP(employee_work_schedule[[#This Row],[Employee ID]],employés!$A:$E,5,FALSE)</f>
        <v>Uma Chaudri</v>
      </c>
      <c r="F339" s="22" t="str">
        <f>VLOOKUP(employee_work_schedule[[#This Row],[Employee ID]],employés!$A:$X,13,FALSE)</f>
        <v>Human Resources</v>
      </c>
      <c r="G339" s="22">
        <f>employee_work_schedule[[#This Row],[Departure Time]]-employee_work_schedule[[#This Row],[Arrival Time]]</f>
        <v>0.16666666666666663</v>
      </c>
    </row>
    <row r="340" spans="1:7" x14ac:dyDescent="0.25">
      <c r="A340" t="s">
        <v>84</v>
      </c>
      <c r="B340" s="2">
        <v>45540</v>
      </c>
      <c r="C340" s="22">
        <v>0.60416666666666663</v>
      </c>
      <c r="D340" s="22">
        <v>0.85416666666666663</v>
      </c>
      <c r="E340" s="22" t="str">
        <f>VLOOKUP(employee_work_schedule[[#This Row],[Employee ID]],employés!$A:$E,5,FALSE)</f>
        <v>Uma Chaudri</v>
      </c>
      <c r="F340" s="22" t="str">
        <f>VLOOKUP(employee_work_schedule[[#This Row],[Employee ID]],employés!$A:$X,13,FALSE)</f>
        <v>Human Resources</v>
      </c>
      <c r="G340" s="22">
        <f>employee_work_schedule[[#This Row],[Departure Time]]-employee_work_schedule[[#This Row],[Arrival Time]]</f>
        <v>0.25</v>
      </c>
    </row>
    <row r="341" spans="1:7" x14ac:dyDescent="0.25">
      <c r="A341" t="s">
        <v>84</v>
      </c>
      <c r="B341" s="2">
        <v>45541</v>
      </c>
      <c r="C341" s="22">
        <v>0.49305555555555558</v>
      </c>
      <c r="D341" s="22">
        <v>0.74305555555555558</v>
      </c>
      <c r="E341" s="22" t="str">
        <f>VLOOKUP(employee_work_schedule[[#This Row],[Employee ID]],employés!$A:$E,5,FALSE)</f>
        <v>Uma Chaudri</v>
      </c>
      <c r="F341" s="22" t="str">
        <f>VLOOKUP(employee_work_schedule[[#This Row],[Employee ID]],employés!$A:$X,13,FALSE)</f>
        <v>Human Resources</v>
      </c>
      <c r="G341" s="22">
        <f>employee_work_schedule[[#This Row],[Departure Time]]-employee_work_schedule[[#This Row],[Arrival Time]]</f>
        <v>0.25</v>
      </c>
    </row>
    <row r="342" spans="1:7" x14ac:dyDescent="0.25">
      <c r="A342" t="s">
        <v>84</v>
      </c>
      <c r="B342" s="2">
        <v>45551</v>
      </c>
      <c r="C342" s="22">
        <v>0.73958333333333337</v>
      </c>
      <c r="D342" s="22">
        <v>0.86458333333333337</v>
      </c>
      <c r="E342" s="22" t="str">
        <f>VLOOKUP(employee_work_schedule[[#This Row],[Employee ID]],employés!$A:$E,5,FALSE)</f>
        <v>Uma Chaudri</v>
      </c>
      <c r="F342" s="22" t="str">
        <f>VLOOKUP(employee_work_schedule[[#This Row],[Employee ID]],employés!$A:$X,13,FALSE)</f>
        <v>Human Resources</v>
      </c>
      <c r="G342" s="22">
        <f>employee_work_schedule[[#This Row],[Departure Time]]-employee_work_schedule[[#This Row],[Arrival Time]]</f>
        <v>0.125</v>
      </c>
    </row>
    <row r="343" spans="1:7" x14ac:dyDescent="0.25">
      <c r="A343" t="s">
        <v>84</v>
      </c>
      <c r="B343" s="2">
        <v>45554</v>
      </c>
      <c r="C343" s="22">
        <v>0.34027777777777779</v>
      </c>
      <c r="D343" s="22">
        <v>0.67361111111111116</v>
      </c>
      <c r="E343" s="22" t="str">
        <f>VLOOKUP(employee_work_schedule[[#This Row],[Employee ID]],employés!$A:$E,5,FALSE)</f>
        <v>Uma Chaudri</v>
      </c>
      <c r="F343" s="22" t="str">
        <f>VLOOKUP(employee_work_schedule[[#This Row],[Employee ID]],employés!$A:$X,13,FALSE)</f>
        <v>Human Resources</v>
      </c>
      <c r="G343" s="22">
        <f>employee_work_schedule[[#This Row],[Departure Time]]-employee_work_schedule[[#This Row],[Arrival Time]]</f>
        <v>0.33333333333333337</v>
      </c>
    </row>
    <row r="344" spans="1:7" x14ac:dyDescent="0.25">
      <c r="A344" t="s">
        <v>84</v>
      </c>
      <c r="B344" s="2">
        <v>45559</v>
      </c>
      <c r="C344" s="22">
        <v>0.3125</v>
      </c>
      <c r="D344" s="22">
        <v>0.72916666666666663</v>
      </c>
      <c r="E344" s="22" t="str">
        <f>VLOOKUP(employee_work_schedule[[#This Row],[Employee ID]],employés!$A:$E,5,FALSE)</f>
        <v>Uma Chaudri</v>
      </c>
      <c r="F344" s="22" t="str">
        <f>VLOOKUP(employee_work_schedule[[#This Row],[Employee ID]],employés!$A:$X,13,FALSE)</f>
        <v>Human Resources</v>
      </c>
      <c r="G344" s="22">
        <f>employee_work_schedule[[#This Row],[Departure Time]]-employee_work_schedule[[#This Row],[Arrival Time]]</f>
        <v>0.41666666666666663</v>
      </c>
    </row>
    <row r="345" spans="1:7" x14ac:dyDescent="0.25">
      <c r="A345" t="s">
        <v>84</v>
      </c>
      <c r="B345" s="2">
        <v>45562</v>
      </c>
      <c r="C345" s="22">
        <v>0.4513888888888889</v>
      </c>
      <c r="D345" s="22">
        <v>0.78472222222222221</v>
      </c>
      <c r="E345" s="22" t="str">
        <f>VLOOKUP(employee_work_schedule[[#This Row],[Employee ID]],employés!$A:$E,5,FALSE)</f>
        <v>Uma Chaudri</v>
      </c>
      <c r="F345" s="22" t="str">
        <f>VLOOKUP(employee_work_schedule[[#This Row],[Employee ID]],employés!$A:$X,13,FALSE)</f>
        <v>Human Resources</v>
      </c>
      <c r="G345" s="22">
        <f>employee_work_schedule[[#This Row],[Departure Time]]-employee_work_schedule[[#This Row],[Arrival Time]]</f>
        <v>0.33333333333333331</v>
      </c>
    </row>
    <row r="346" spans="1:7" x14ac:dyDescent="0.25">
      <c r="A346" t="s">
        <v>85</v>
      </c>
      <c r="B346" s="2">
        <v>45536</v>
      </c>
      <c r="C346" s="22">
        <v>0.29166666666666669</v>
      </c>
      <c r="D346" s="22">
        <v>0.58333333333333337</v>
      </c>
      <c r="E346" s="22" t="str">
        <f>VLOOKUP(employee_work_schedule[[#This Row],[Employee ID]],employés!$A:$E,5,FALSE)</f>
        <v>Elizabeth Chu</v>
      </c>
      <c r="F346" s="22" t="str">
        <f>VLOOKUP(employee_work_schedule[[#This Row],[Employee ID]],employés!$A:$X,13,FALSE)</f>
        <v>IT</v>
      </c>
      <c r="G346" s="22">
        <f>employee_work_schedule[[#This Row],[Departure Time]]-employee_work_schedule[[#This Row],[Arrival Time]]</f>
        <v>0.29166666666666669</v>
      </c>
    </row>
    <row r="347" spans="1:7" x14ac:dyDescent="0.25">
      <c r="A347" t="s">
        <v>85</v>
      </c>
      <c r="B347" s="2">
        <v>45539</v>
      </c>
      <c r="C347" s="22">
        <v>0.30208333333333331</v>
      </c>
      <c r="D347" s="22">
        <v>0.67708333333333337</v>
      </c>
      <c r="E347" s="22" t="str">
        <f>VLOOKUP(employee_work_schedule[[#This Row],[Employee ID]],employés!$A:$E,5,FALSE)</f>
        <v>Elizabeth Chu</v>
      </c>
      <c r="F347" s="22" t="str">
        <f>VLOOKUP(employee_work_schedule[[#This Row],[Employee ID]],employés!$A:$X,13,FALSE)</f>
        <v>IT</v>
      </c>
      <c r="G347" s="22">
        <f>employee_work_schedule[[#This Row],[Departure Time]]-employee_work_schedule[[#This Row],[Arrival Time]]</f>
        <v>0.37500000000000006</v>
      </c>
    </row>
    <row r="348" spans="1:7" x14ac:dyDescent="0.25">
      <c r="A348" t="s">
        <v>85</v>
      </c>
      <c r="B348" s="2">
        <v>45554</v>
      </c>
      <c r="C348" s="22">
        <v>0.73958333333333337</v>
      </c>
      <c r="D348" s="22">
        <v>0.90625</v>
      </c>
      <c r="E348" s="22" t="str">
        <f>VLOOKUP(employee_work_schedule[[#This Row],[Employee ID]],employés!$A:$E,5,FALSE)</f>
        <v>Elizabeth Chu</v>
      </c>
      <c r="F348" s="22" t="str">
        <f>VLOOKUP(employee_work_schedule[[#This Row],[Employee ID]],employés!$A:$X,13,FALSE)</f>
        <v>IT</v>
      </c>
      <c r="G348" s="22">
        <f>employee_work_schedule[[#This Row],[Departure Time]]-employee_work_schedule[[#This Row],[Arrival Time]]</f>
        <v>0.16666666666666663</v>
      </c>
    </row>
    <row r="349" spans="1:7" x14ac:dyDescent="0.25">
      <c r="A349" t="s">
        <v>85</v>
      </c>
      <c r="B349" s="2">
        <v>45555</v>
      </c>
      <c r="C349" s="22">
        <v>0.47916666666666669</v>
      </c>
      <c r="D349" s="22">
        <v>0.72916666666666663</v>
      </c>
      <c r="E349" s="22" t="str">
        <f>VLOOKUP(employee_work_schedule[[#This Row],[Employee ID]],employés!$A:$E,5,FALSE)</f>
        <v>Elizabeth Chu</v>
      </c>
      <c r="F349" s="22" t="str">
        <f>VLOOKUP(employee_work_schedule[[#This Row],[Employee ID]],employés!$A:$X,13,FALSE)</f>
        <v>IT</v>
      </c>
      <c r="G349" s="22">
        <f>employee_work_schedule[[#This Row],[Departure Time]]-employee_work_schedule[[#This Row],[Arrival Time]]</f>
        <v>0.24999999999999994</v>
      </c>
    </row>
    <row r="350" spans="1:7" x14ac:dyDescent="0.25">
      <c r="A350" t="s">
        <v>85</v>
      </c>
      <c r="B350" s="2">
        <v>45559</v>
      </c>
      <c r="C350" s="22">
        <v>0.59375</v>
      </c>
      <c r="D350" s="22">
        <v>0.84375</v>
      </c>
      <c r="E350" s="22" t="str">
        <f>VLOOKUP(employee_work_schedule[[#This Row],[Employee ID]],employés!$A:$E,5,FALSE)</f>
        <v>Elizabeth Chu</v>
      </c>
      <c r="F350" s="22" t="str">
        <f>VLOOKUP(employee_work_schedule[[#This Row],[Employee ID]],employés!$A:$X,13,FALSE)</f>
        <v>IT</v>
      </c>
      <c r="G350" s="22">
        <f>employee_work_schedule[[#This Row],[Departure Time]]-employee_work_schedule[[#This Row],[Arrival Time]]</f>
        <v>0.25</v>
      </c>
    </row>
    <row r="351" spans="1:7" x14ac:dyDescent="0.25">
      <c r="A351" t="s">
        <v>85</v>
      </c>
      <c r="B351" s="2">
        <v>45561</v>
      </c>
      <c r="C351" s="22">
        <v>0.35416666666666669</v>
      </c>
      <c r="D351" s="22">
        <v>0.60416666666666663</v>
      </c>
      <c r="E351" s="22" t="str">
        <f>VLOOKUP(employee_work_schedule[[#This Row],[Employee ID]],employés!$A:$E,5,FALSE)</f>
        <v>Elizabeth Chu</v>
      </c>
      <c r="F351" s="22" t="str">
        <f>VLOOKUP(employee_work_schedule[[#This Row],[Employee ID]],employés!$A:$X,13,FALSE)</f>
        <v>IT</v>
      </c>
      <c r="G351" s="22">
        <f>employee_work_schedule[[#This Row],[Departure Time]]-employee_work_schedule[[#This Row],[Arrival Time]]</f>
        <v>0.24999999999999994</v>
      </c>
    </row>
    <row r="352" spans="1:7" x14ac:dyDescent="0.25">
      <c r="A352" t="s">
        <v>85</v>
      </c>
      <c r="B352" s="2">
        <v>45565</v>
      </c>
      <c r="C352" s="22">
        <v>0.5</v>
      </c>
      <c r="D352" s="22">
        <v>0.75</v>
      </c>
      <c r="E352" s="22" t="str">
        <f>VLOOKUP(employee_work_schedule[[#This Row],[Employee ID]],employés!$A:$E,5,FALSE)</f>
        <v>Elizabeth Chu</v>
      </c>
      <c r="F352" s="22" t="str">
        <f>VLOOKUP(employee_work_schedule[[#This Row],[Employee ID]],employés!$A:$X,13,FALSE)</f>
        <v>IT</v>
      </c>
      <c r="G352" s="22">
        <f>employee_work_schedule[[#This Row],[Departure Time]]-employee_work_schedule[[#This Row],[Arrival Time]]</f>
        <v>0.25</v>
      </c>
    </row>
    <row r="353" spans="1:7" x14ac:dyDescent="0.25">
      <c r="A353" t="s">
        <v>86</v>
      </c>
      <c r="B353" s="2">
        <v>45537</v>
      </c>
      <c r="C353" s="22">
        <v>0.43055555555555558</v>
      </c>
      <c r="D353" s="22">
        <v>0.72222222222222221</v>
      </c>
      <c r="E353" s="22" t="str">
        <f>VLOOKUP(employee_work_schedule[[#This Row],[Employee ID]],employés!$A:$E,5,FALSE)</f>
        <v>Eric Chung</v>
      </c>
      <c r="F353" s="22" t="str">
        <f>VLOOKUP(employee_work_schedule[[#This Row],[Employee ID]],employés!$A:$X,13,FALSE)</f>
        <v>IT</v>
      </c>
      <c r="G353" s="22">
        <f>employee_work_schedule[[#This Row],[Departure Time]]-employee_work_schedule[[#This Row],[Arrival Time]]</f>
        <v>0.29166666666666663</v>
      </c>
    </row>
    <row r="354" spans="1:7" x14ac:dyDescent="0.25">
      <c r="A354" t="s">
        <v>86</v>
      </c>
      <c r="B354" s="2">
        <v>45545</v>
      </c>
      <c r="C354" s="22">
        <v>0.74305555555555558</v>
      </c>
      <c r="D354" s="22">
        <v>0.86805555555555558</v>
      </c>
      <c r="E354" s="22" t="str">
        <f>VLOOKUP(employee_work_schedule[[#This Row],[Employee ID]],employés!$A:$E,5,FALSE)</f>
        <v>Eric Chung</v>
      </c>
      <c r="F354" s="22" t="str">
        <f>VLOOKUP(employee_work_schedule[[#This Row],[Employee ID]],employés!$A:$X,13,FALSE)</f>
        <v>IT</v>
      </c>
      <c r="G354" s="22">
        <f>employee_work_schedule[[#This Row],[Departure Time]]-employee_work_schedule[[#This Row],[Arrival Time]]</f>
        <v>0.125</v>
      </c>
    </row>
    <row r="355" spans="1:7" x14ac:dyDescent="0.25">
      <c r="A355" t="s">
        <v>86</v>
      </c>
      <c r="B355" s="2">
        <v>45551</v>
      </c>
      <c r="C355" s="22">
        <v>0.49305555555555558</v>
      </c>
      <c r="D355" s="22">
        <v>0.78472222222222221</v>
      </c>
      <c r="E355" s="22" t="str">
        <f>VLOOKUP(employee_work_schedule[[#This Row],[Employee ID]],employés!$A:$E,5,FALSE)</f>
        <v>Eric Chung</v>
      </c>
      <c r="F355" s="22" t="str">
        <f>VLOOKUP(employee_work_schedule[[#This Row],[Employee ID]],employés!$A:$X,13,FALSE)</f>
        <v>IT</v>
      </c>
      <c r="G355" s="22">
        <f>employee_work_schedule[[#This Row],[Departure Time]]-employee_work_schedule[[#This Row],[Arrival Time]]</f>
        <v>0.29166666666666663</v>
      </c>
    </row>
    <row r="356" spans="1:7" x14ac:dyDescent="0.25">
      <c r="A356" t="s">
        <v>86</v>
      </c>
      <c r="B356" s="2">
        <v>45552</v>
      </c>
      <c r="C356" s="22">
        <v>0.30555555555555558</v>
      </c>
      <c r="D356" s="22">
        <v>0.63888888888888884</v>
      </c>
      <c r="E356" s="22" t="str">
        <f>VLOOKUP(employee_work_schedule[[#This Row],[Employee ID]],employés!$A:$E,5,FALSE)</f>
        <v>Eric Chung</v>
      </c>
      <c r="F356" s="22" t="str">
        <f>VLOOKUP(employee_work_schedule[[#This Row],[Employee ID]],employés!$A:$X,13,FALSE)</f>
        <v>IT</v>
      </c>
      <c r="G356" s="22">
        <f>employee_work_schedule[[#This Row],[Departure Time]]-employee_work_schedule[[#This Row],[Arrival Time]]</f>
        <v>0.33333333333333326</v>
      </c>
    </row>
    <row r="357" spans="1:7" x14ac:dyDescent="0.25">
      <c r="A357" t="s">
        <v>86</v>
      </c>
      <c r="B357" s="2">
        <v>45558</v>
      </c>
      <c r="C357" s="22">
        <v>0.38541666666666669</v>
      </c>
      <c r="D357" s="22">
        <v>0.71875</v>
      </c>
      <c r="E357" s="22" t="str">
        <f>VLOOKUP(employee_work_schedule[[#This Row],[Employee ID]],employés!$A:$E,5,FALSE)</f>
        <v>Eric Chung</v>
      </c>
      <c r="F357" s="22" t="str">
        <f>VLOOKUP(employee_work_schedule[[#This Row],[Employee ID]],employés!$A:$X,13,FALSE)</f>
        <v>IT</v>
      </c>
      <c r="G357" s="22">
        <f>employee_work_schedule[[#This Row],[Departure Time]]-employee_work_schedule[[#This Row],[Arrival Time]]</f>
        <v>0.33333333333333331</v>
      </c>
    </row>
    <row r="358" spans="1:7" x14ac:dyDescent="0.25">
      <c r="A358" t="s">
        <v>86</v>
      </c>
      <c r="B358" s="2">
        <v>45560</v>
      </c>
      <c r="C358" s="22">
        <v>0.34375</v>
      </c>
      <c r="D358" s="22">
        <v>0.71875</v>
      </c>
      <c r="E358" s="22" t="str">
        <f>VLOOKUP(employee_work_schedule[[#This Row],[Employee ID]],employés!$A:$E,5,FALSE)</f>
        <v>Eric Chung</v>
      </c>
      <c r="F358" s="22" t="str">
        <f>VLOOKUP(employee_work_schedule[[#This Row],[Employee ID]],employés!$A:$X,13,FALSE)</f>
        <v>IT</v>
      </c>
      <c r="G358" s="22">
        <f>employee_work_schedule[[#This Row],[Departure Time]]-employee_work_schedule[[#This Row],[Arrival Time]]</f>
        <v>0.375</v>
      </c>
    </row>
    <row r="359" spans="1:7" x14ac:dyDescent="0.25">
      <c r="A359" t="s">
        <v>86</v>
      </c>
      <c r="B359" s="2">
        <v>45562</v>
      </c>
      <c r="C359" s="22">
        <v>0.57291666666666663</v>
      </c>
      <c r="D359" s="22">
        <v>0.82291666666666663</v>
      </c>
      <c r="E359" s="22" t="str">
        <f>VLOOKUP(employee_work_schedule[[#This Row],[Employee ID]],employés!$A:$E,5,FALSE)</f>
        <v>Eric Chung</v>
      </c>
      <c r="F359" s="22" t="str">
        <f>VLOOKUP(employee_work_schedule[[#This Row],[Employee ID]],employés!$A:$X,13,FALSE)</f>
        <v>IT</v>
      </c>
      <c r="G359" s="22">
        <f>employee_work_schedule[[#This Row],[Departure Time]]-employee_work_schedule[[#This Row],[Arrival Time]]</f>
        <v>0.25</v>
      </c>
    </row>
    <row r="360" spans="1:7" x14ac:dyDescent="0.25">
      <c r="A360" t="s">
        <v>87</v>
      </c>
      <c r="B360" s="2">
        <v>45536</v>
      </c>
      <c r="C360" s="22">
        <v>0.65625</v>
      </c>
      <c r="D360" s="22">
        <v>0.86458333333333337</v>
      </c>
      <c r="E360" s="22" t="str">
        <f>VLOOKUP(employee_work_schedule[[#This Row],[Employee ID]],employés!$A:$E,5,FALSE)</f>
        <v>Elizabeth Clark</v>
      </c>
      <c r="F360" s="22" t="str">
        <f>VLOOKUP(employee_work_schedule[[#This Row],[Employee ID]],employés!$A:$X,13,FALSE)</f>
        <v>Accounting</v>
      </c>
      <c r="G360" s="22">
        <f>employee_work_schedule[[#This Row],[Departure Time]]-employee_work_schedule[[#This Row],[Arrival Time]]</f>
        <v>0.20833333333333337</v>
      </c>
    </row>
    <row r="361" spans="1:7" x14ac:dyDescent="0.25">
      <c r="A361" t="s">
        <v>87</v>
      </c>
      <c r="B361" s="2">
        <v>45537</v>
      </c>
      <c r="C361" s="22">
        <v>0.4375</v>
      </c>
      <c r="D361" s="22">
        <v>0.77083333333333337</v>
      </c>
      <c r="E361" s="22" t="str">
        <f>VLOOKUP(employee_work_schedule[[#This Row],[Employee ID]],employés!$A:$E,5,FALSE)</f>
        <v>Elizabeth Clark</v>
      </c>
      <c r="F361" s="22" t="str">
        <f>VLOOKUP(employee_work_schedule[[#This Row],[Employee ID]],employés!$A:$X,13,FALSE)</f>
        <v>Accounting</v>
      </c>
      <c r="G361" s="22">
        <f>employee_work_schedule[[#This Row],[Departure Time]]-employee_work_schedule[[#This Row],[Arrival Time]]</f>
        <v>0.33333333333333337</v>
      </c>
    </row>
    <row r="362" spans="1:7" x14ac:dyDescent="0.25">
      <c r="A362" t="s">
        <v>87</v>
      </c>
      <c r="B362" s="2">
        <v>45539</v>
      </c>
      <c r="C362" s="22">
        <v>0.71875</v>
      </c>
      <c r="D362" s="22">
        <v>0.84375</v>
      </c>
      <c r="E362" s="22" t="str">
        <f>VLOOKUP(employee_work_schedule[[#This Row],[Employee ID]],employés!$A:$E,5,FALSE)</f>
        <v>Elizabeth Clark</v>
      </c>
      <c r="F362" s="22" t="str">
        <f>VLOOKUP(employee_work_schedule[[#This Row],[Employee ID]],employés!$A:$X,13,FALSE)</f>
        <v>Accounting</v>
      </c>
      <c r="G362" s="22">
        <f>employee_work_schedule[[#This Row],[Departure Time]]-employee_work_schedule[[#This Row],[Arrival Time]]</f>
        <v>0.125</v>
      </c>
    </row>
    <row r="363" spans="1:7" x14ac:dyDescent="0.25">
      <c r="A363" t="s">
        <v>87</v>
      </c>
      <c r="B363" s="2">
        <v>45540</v>
      </c>
      <c r="C363" s="22">
        <v>0.57638888888888884</v>
      </c>
      <c r="D363" s="22">
        <v>0.82638888888888884</v>
      </c>
      <c r="E363" s="22" t="str">
        <f>VLOOKUP(employee_work_schedule[[#This Row],[Employee ID]],employés!$A:$E,5,FALSE)</f>
        <v>Elizabeth Clark</v>
      </c>
      <c r="F363" s="22" t="str">
        <f>VLOOKUP(employee_work_schedule[[#This Row],[Employee ID]],employés!$A:$X,13,FALSE)</f>
        <v>Accounting</v>
      </c>
      <c r="G363" s="22">
        <f>employee_work_schedule[[#This Row],[Departure Time]]-employee_work_schedule[[#This Row],[Arrival Time]]</f>
        <v>0.25</v>
      </c>
    </row>
    <row r="364" spans="1:7" x14ac:dyDescent="0.25">
      <c r="A364" t="s">
        <v>87</v>
      </c>
      <c r="B364" s="2">
        <v>45541</v>
      </c>
      <c r="C364" s="22">
        <v>0.55555555555555558</v>
      </c>
      <c r="D364" s="22">
        <v>0.84722222222222221</v>
      </c>
      <c r="E364" s="22" t="str">
        <f>VLOOKUP(employee_work_schedule[[#This Row],[Employee ID]],employés!$A:$E,5,FALSE)</f>
        <v>Elizabeth Clark</v>
      </c>
      <c r="F364" s="22" t="str">
        <f>VLOOKUP(employee_work_schedule[[#This Row],[Employee ID]],employés!$A:$X,13,FALSE)</f>
        <v>Accounting</v>
      </c>
      <c r="G364" s="22">
        <f>employee_work_schedule[[#This Row],[Departure Time]]-employee_work_schedule[[#This Row],[Arrival Time]]</f>
        <v>0.29166666666666663</v>
      </c>
    </row>
    <row r="365" spans="1:7" x14ac:dyDescent="0.25">
      <c r="A365" t="s">
        <v>87</v>
      </c>
      <c r="B365" s="2">
        <v>45544</v>
      </c>
      <c r="C365" s="22">
        <v>0.63888888888888884</v>
      </c>
      <c r="D365" s="22">
        <v>0.84722222222222221</v>
      </c>
      <c r="E365" s="22" t="str">
        <f>VLOOKUP(employee_work_schedule[[#This Row],[Employee ID]],employés!$A:$E,5,FALSE)</f>
        <v>Elizabeth Clark</v>
      </c>
      <c r="F365" s="22" t="str">
        <f>VLOOKUP(employee_work_schedule[[#This Row],[Employee ID]],employés!$A:$X,13,FALSE)</f>
        <v>Accounting</v>
      </c>
      <c r="G365" s="22">
        <f>employee_work_schedule[[#This Row],[Departure Time]]-employee_work_schedule[[#This Row],[Arrival Time]]</f>
        <v>0.20833333333333337</v>
      </c>
    </row>
    <row r="366" spans="1:7" x14ac:dyDescent="0.25">
      <c r="A366" t="s">
        <v>87</v>
      </c>
      <c r="B366" s="2">
        <v>45545</v>
      </c>
      <c r="C366" s="22">
        <v>0.63541666666666663</v>
      </c>
      <c r="D366" s="22">
        <v>0.84375</v>
      </c>
      <c r="E366" s="22" t="str">
        <f>VLOOKUP(employee_work_schedule[[#This Row],[Employee ID]],employés!$A:$E,5,FALSE)</f>
        <v>Elizabeth Clark</v>
      </c>
      <c r="F366" s="22" t="str">
        <f>VLOOKUP(employee_work_schedule[[#This Row],[Employee ID]],employés!$A:$X,13,FALSE)</f>
        <v>Accounting</v>
      </c>
      <c r="G366" s="22">
        <f>employee_work_schedule[[#This Row],[Departure Time]]-employee_work_schedule[[#This Row],[Arrival Time]]</f>
        <v>0.20833333333333337</v>
      </c>
    </row>
    <row r="367" spans="1:7" x14ac:dyDescent="0.25">
      <c r="A367" t="s">
        <v>87</v>
      </c>
      <c r="B367" s="2">
        <v>45548</v>
      </c>
      <c r="C367" s="22">
        <v>0.71875</v>
      </c>
      <c r="D367" s="22">
        <v>0.92708333333333337</v>
      </c>
      <c r="E367" s="22" t="str">
        <f>VLOOKUP(employee_work_schedule[[#This Row],[Employee ID]],employés!$A:$E,5,FALSE)</f>
        <v>Elizabeth Clark</v>
      </c>
      <c r="F367" s="22" t="str">
        <f>VLOOKUP(employee_work_schedule[[#This Row],[Employee ID]],employés!$A:$X,13,FALSE)</f>
        <v>Accounting</v>
      </c>
      <c r="G367" s="22">
        <f>employee_work_schedule[[#This Row],[Departure Time]]-employee_work_schedule[[#This Row],[Arrival Time]]</f>
        <v>0.20833333333333337</v>
      </c>
    </row>
    <row r="368" spans="1:7" x14ac:dyDescent="0.25">
      <c r="A368" t="s">
        <v>87</v>
      </c>
      <c r="B368" s="2">
        <v>45553</v>
      </c>
      <c r="C368" s="22">
        <v>0.35416666666666669</v>
      </c>
      <c r="D368" s="22">
        <v>0.67708333333333337</v>
      </c>
      <c r="E368" s="22" t="str">
        <f>VLOOKUP(employee_work_schedule[[#This Row],[Employee ID]],employés!$A:$E,5,FALSE)</f>
        <v>Elizabeth Clark</v>
      </c>
      <c r="F368" s="22" t="str">
        <f>VLOOKUP(employee_work_schedule[[#This Row],[Employee ID]],employés!$A:$X,13,FALSE)</f>
        <v>Accounting</v>
      </c>
      <c r="G368" s="22">
        <f>employee_work_schedule[[#This Row],[Departure Time]]-employee_work_schedule[[#This Row],[Arrival Time]]</f>
        <v>0.32291666666666669</v>
      </c>
    </row>
    <row r="369" spans="1:7" x14ac:dyDescent="0.25">
      <c r="A369" t="s">
        <v>87</v>
      </c>
      <c r="B369" s="2">
        <v>45554</v>
      </c>
      <c r="C369" s="22">
        <v>0.5625</v>
      </c>
      <c r="D369" s="22">
        <v>0.85416666666666663</v>
      </c>
      <c r="E369" s="22" t="str">
        <f>VLOOKUP(employee_work_schedule[[#This Row],[Employee ID]],employés!$A:$E,5,FALSE)</f>
        <v>Elizabeth Clark</v>
      </c>
      <c r="F369" s="22" t="str">
        <f>VLOOKUP(employee_work_schedule[[#This Row],[Employee ID]],employés!$A:$X,13,FALSE)</f>
        <v>Accounting</v>
      </c>
      <c r="G369" s="22">
        <f>employee_work_schedule[[#This Row],[Departure Time]]-employee_work_schedule[[#This Row],[Arrival Time]]</f>
        <v>0.29166666666666663</v>
      </c>
    </row>
    <row r="370" spans="1:7" x14ac:dyDescent="0.25">
      <c r="A370" t="s">
        <v>87</v>
      </c>
      <c r="B370" s="2">
        <v>45560</v>
      </c>
      <c r="C370" s="22">
        <v>0.71875</v>
      </c>
      <c r="D370" s="22">
        <v>0.84375</v>
      </c>
      <c r="E370" s="22" t="str">
        <f>VLOOKUP(employee_work_schedule[[#This Row],[Employee ID]],employés!$A:$E,5,FALSE)</f>
        <v>Elizabeth Clark</v>
      </c>
      <c r="F370" s="22" t="str">
        <f>VLOOKUP(employee_work_schedule[[#This Row],[Employee ID]],employés!$A:$X,13,FALSE)</f>
        <v>Accounting</v>
      </c>
      <c r="G370" s="22">
        <f>employee_work_schedule[[#This Row],[Departure Time]]-employee_work_schedule[[#This Row],[Arrival Time]]</f>
        <v>0.125</v>
      </c>
    </row>
    <row r="371" spans="1:7" x14ac:dyDescent="0.25">
      <c r="A371" t="s">
        <v>87</v>
      </c>
      <c r="B371" s="2">
        <v>45561</v>
      </c>
      <c r="C371" s="22">
        <v>0.69791666666666663</v>
      </c>
      <c r="D371" s="22">
        <v>0.86458333333333337</v>
      </c>
      <c r="E371" s="22" t="str">
        <f>VLOOKUP(employee_work_schedule[[#This Row],[Employee ID]],employés!$A:$E,5,FALSE)</f>
        <v>Elizabeth Clark</v>
      </c>
      <c r="F371" s="22" t="str">
        <f>VLOOKUP(employee_work_schedule[[#This Row],[Employee ID]],employés!$A:$X,13,FALSE)</f>
        <v>Accounting</v>
      </c>
      <c r="G371" s="22">
        <f>employee_work_schedule[[#This Row],[Departure Time]]-employee_work_schedule[[#This Row],[Arrival Time]]</f>
        <v>0.16666666666666674</v>
      </c>
    </row>
    <row r="372" spans="1:7" x14ac:dyDescent="0.25">
      <c r="A372" t="s">
        <v>87</v>
      </c>
      <c r="B372" s="2">
        <v>45562</v>
      </c>
      <c r="C372" s="22">
        <v>0.51041666666666663</v>
      </c>
      <c r="D372" s="22">
        <v>0.76041666666666663</v>
      </c>
      <c r="E372" s="22" t="str">
        <f>VLOOKUP(employee_work_schedule[[#This Row],[Employee ID]],employés!$A:$E,5,FALSE)</f>
        <v>Elizabeth Clark</v>
      </c>
      <c r="F372" s="22" t="str">
        <f>VLOOKUP(employee_work_schedule[[#This Row],[Employee ID]],employés!$A:$X,13,FALSE)</f>
        <v>Accounting</v>
      </c>
      <c r="G372" s="22">
        <f>employee_work_schedule[[#This Row],[Departure Time]]-employee_work_schedule[[#This Row],[Arrival Time]]</f>
        <v>0.25</v>
      </c>
    </row>
    <row r="373" spans="1:7" x14ac:dyDescent="0.25">
      <c r="A373" t="s">
        <v>87</v>
      </c>
      <c r="B373" s="2">
        <v>45565</v>
      </c>
      <c r="C373" s="22">
        <v>0.54166666666666663</v>
      </c>
      <c r="D373" s="22">
        <v>0.79166666666666663</v>
      </c>
      <c r="E373" s="22" t="str">
        <f>VLOOKUP(employee_work_schedule[[#This Row],[Employee ID]],employés!$A:$E,5,FALSE)</f>
        <v>Elizabeth Clark</v>
      </c>
      <c r="F373" s="22" t="str">
        <f>VLOOKUP(employee_work_schedule[[#This Row],[Employee ID]],employés!$A:$X,13,FALSE)</f>
        <v>Accounting</v>
      </c>
      <c r="G373" s="22">
        <f>employee_work_schedule[[#This Row],[Departure Time]]-employee_work_schedule[[#This Row],[Arrival Time]]</f>
        <v>0.25</v>
      </c>
    </row>
    <row r="374" spans="1:7" x14ac:dyDescent="0.25">
      <c r="A374" t="s">
        <v>88</v>
      </c>
      <c r="B374" s="2">
        <v>45537</v>
      </c>
      <c r="C374" s="22">
        <v>0.75694444444444442</v>
      </c>
      <c r="D374" s="22">
        <v>0.88194444444444442</v>
      </c>
      <c r="E374" s="22" t="str">
        <f>VLOOKUP(employee_work_schedule[[#This Row],[Employee ID]],employés!$A:$E,5,FALSE)</f>
        <v>Anna Clark</v>
      </c>
      <c r="F374" s="22" t="str">
        <f>VLOOKUP(employee_work_schedule[[#This Row],[Employee ID]],employés!$A:$X,13,FALSE)</f>
        <v>Customer Service</v>
      </c>
      <c r="G374" s="22">
        <f>employee_work_schedule[[#This Row],[Departure Time]]-employee_work_schedule[[#This Row],[Arrival Time]]</f>
        <v>0.125</v>
      </c>
    </row>
    <row r="375" spans="1:7" x14ac:dyDescent="0.25">
      <c r="A375" t="s">
        <v>88</v>
      </c>
      <c r="B375" s="2">
        <v>45539</v>
      </c>
      <c r="C375" s="22">
        <v>0.60416666666666663</v>
      </c>
      <c r="D375" s="22">
        <v>0.85416666666666663</v>
      </c>
      <c r="E375" s="22" t="str">
        <f>VLOOKUP(employee_work_schedule[[#This Row],[Employee ID]],employés!$A:$E,5,FALSE)</f>
        <v>Anna Clark</v>
      </c>
      <c r="F375" s="22" t="str">
        <f>VLOOKUP(employee_work_schedule[[#This Row],[Employee ID]],employés!$A:$X,13,FALSE)</f>
        <v>Customer Service</v>
      </c>
      <c r="G375" s="22">
        <f>employee_work_schedule[[#This Row],[Departure Time]]-employee_work_schedule[[#This Row],[Arrival Time]]</f>
        <v>0.25</v>
      </c>
    </row>
    <row r="376" spans="1:7" x14ac:dyDescent="0.25">
      <c r="A376" t="s">
        <v>88</v>
      </c>
      <c r="B376" s="2">
        <v>45546</v>
      </c>
      <c r="C376" s="22">
        <v>0.59722222222222221</v>
      </c>
      <c r="D376" s="22">
        <v>0.84722222222222221</v>
      </c>
      <c r="E376" s="22" t="str">
        <f>VLOOKUP(employee_work_schedule[[#This Row],[Employee ID]],employés!$A:$E,5,FALSE)</f>
        <v>Anna Clark</v>
      </c>
      <c r="F376" s="22" t="str">
        <f>VLOOKUP(employee_work_schedule[[#This Row],[Employee ID]],employés!$A:$X,13,FALSE)</f>
        <v>Customer Service</v>
      </c>
      <c r="G376" s="22">
        <f>employee_work_schedule[[#This Row],[Departure Time]]-employee_work_schedule[[#This Row],[Arrival Time]]</f>
        <v>0.25</v>
      </c>
    </row>
    <row r="377" spans="1:7" x14ac:dyDescent="0.25">
      <c r="A377" t="s">
        <v>88</v>
      </c>
      <c r="B377" s="2">
        <v>45551</v>
      </c>
      <c r="C377" s="22">
        <v>0.63541666666666663</v>
      </c>
      <c r="D377" s="22">
        <v>0.84375</v>
      </c>
      <c r="E377" s="22" t="str">
        <f>VLOOKUP(employee_work_schedule[[#This Row],[Employee ID]],employés!$A:$E,5,FALSE)</f>
        <v>Anna Clark</v>
      </c>
      <c r="F377" s="22" t="str">
        <f>VLOOKUP(employee_work_schedule[[#This Row],[Employee ID]],employés!$A:$X,13,FALSE)</f>
        <v>Customer Service</v>
      </c>
      <c r="G377" s="22">
        <f>employee_work_schedule[[#This Row],[Departure Time]]-employee_work_schedule[[#This Row],[Arrival Time]]</f>
        <v>0.20833333333333337</v>
      </c>
    </row>
    <row r="378" spans="1:7" x14ac:dyDescent="0.25">
      <c r="A378" t="s">
        <v>88</v>
      </c>
      <c r="B378" s="2">
        <v>45552</v>
      </c>
      <c r="C378" s="22">
        <v>0.74305555555555558</v>
      </c>
      <c r="D378" s="22">
        <v>0.86805555555555558</v>
      </c>
      <c r="E378" s="22" t="str">
        <f>VLOOKUP(employee_work_schedule[[#This Row],[Employee ID]],employés!$A:$E,5,FALSE)</f>
        <v>Anna Clark</v>
      </c>
      <c r="F378" s="22" t="str">
        <f>VLOOKUP(employee_work_schedule[[#This Row],[Employee ID]],employés!$A:$X,13,FALSE)</f>
        <v>Customer Service</v>
      </c>
      <c r="G378" s="22">
        <f>employee_work_schedule[[#This Row],[Departure Time]]-employee_work_schedule[[#This Row],[Arrival Time]]</f>
        <v>0.125</v>
      </c>
    </row>
    <row r="379" spans="1:7" x14ac:dyDescent="0.25">
      <c r="A379" t="s">
        <v>88</v>
      </c>
      <c r="B379" s="2">
        <v>45553</v>
      </c>
      <c r="C379" s="22">
        <v>0.49305555555555558</v>
      </c>
      <c r="D379" s="22">
        <v>0.74305555555555558</v>
      </c>
      <c r="E379" s="22" t="str">
        <f>VLOOKUP(employee_work_schedule[[#This Row],[Employee ID]],employés!$A:$E,5,FALSE)</f>
        <v>Anna Clark</v>
      </c>
      <c r="F379" s="22" t="str">
        <f>VLOOKUP(employee_work_schedule[[#This Row],[Employee ID]],employés!$A:$X,13,FALSE)</f>
        <v>Customer Service</v>
      </c>
      <c r="G379" s="22">
        <f>employee_work_schedule[[#This Row],[Departure Time]]-employee_work_schedule[[#This Row],[Arrival Time]]</f>
        <v>0.25</v>
      </c>
    </row>
    <row r="380" spans="1:7" x14ac:dyDescent="0.25">
      <c r="A380" t="s">
        <v>88</v>
      </c>
      <c r="B380" s="2">
        <v>45554</v>
      </c>
      <c r="C380" s="22">
        <v>0.58333333333333337</v>
      </c>
      <c r="D380" s="22">
        <v>0.83333333333333337</v>
      </c>
      <c r="E380" s="22" t="str">
        <f>VLOOKUP(employee_work_schedule[[#This Row],[Employee ID]],employés!$A:$E,5,FALSE)</f>
        <v>Anna Clark</v>
      </c>
      <c r="F380" s="22" t="str">
        <f>VLOOKUP(employee_work_schedule[[#This Row],[Employee ID]],employés!$A:$X,13,FALSE)</f>
        <v>Customer Service</v>
      </c>
      <c r="G380" s="22">
        <f>employee_work_schedule[[#This Row],[Departure Time]]-employee_work_schedule[[#This Row],[Arrival Time]]</f>
        <v>0.25</v>
      </c>
    </row>
    <row r="381" spans="1:7" x14ac:dyDescent="0.25">
      <c r="A381" t="s">
        <v>88</v>
      </c>
      <c r="B381" s="2">
        <v>45555</v>
      </c>
      <c r="C381" s="22">
        <v>0.47916666666666669</v>
      </c>
      <c r="D381" s="22">
        <v>0.77083333333333337</v>
      </c>
      <c r="E381" s="22" t="str">
        <f>VLOOKUP(employee_work_schedule[[#This Row],[Employee ID]],employés!$A:$E,5,FALSE)</f>
        <v>Anna Clark</v>
      </c>
      <c r="F381" s="22" t="str">
        <f>VLOOKUP(employee_work_schedule[[#This Row],[Employee ID]],employés!$A:$X,13,FALSE)</f>
        <v>Customer Service</v>
      </c>
      <c r="G381" s="22">
        <f>employee_work_schedule[[#This Row],[Departure Time]]-employee_work_schedule[[#This Row],[Arrival Time]]</f>
        <v>0.29166666666666669</v>
      </c>
    </row>
    <row r="382" spans="1:7" x14ac:dyDescent="0.25">
      <c r="A382" t="s">
        <v>88</v>
      </c>
      <c r="B382" s="2">
        <v>45558</v>
      </c>
      <c r="C382" s="22">
        <v>0.65625</v>
      </c>
      <c r="D382" s="22">
        <v>0.86458333333333337</v>
      </c>
      <c r="E382" s="22" t="str">
        <f>VLOOKUP(employee_work_schedule[[#This Row],[Employee ID]],employés!$A:$E,5,FALSE)</f>
        <v>Anna Clark</v>
      </c>
      <c r="F382" s="22" t="str">
        <f>VLOOKUP(employee_work_schedule[[#This Row],[Employee ID]],employés!$A:$X,13,FALSE)</f>
        <v>Customer Service</v>
      </c>
      <c r="G382" s="22">
        <f>employee_work_schedule[[#This Row],[Departure Time]]-employee_work_schedule[[#This Row],[Arrival Time]]</f>
        <v>0.20833333333333337</v>
      </c>
    </row>
    <row r="383" spans="1:7" x14ac:dyDescent="0.25">
      <c r="A383" t="s">
        <v>88</v>
      </c>
      <c r="B383" s="2">
        <v>45562</v>
      </c>
      <c r="C383" s="22">
        <v>0.78125</v>
      </c>
      <c r="D383" s="22">
        <v>0.90625</v>
      </c>
      <c r="E383" s="22" t="str">
        <f>VLOOKUP(employee_work_schedule[[#This Row],[Employee ID]],employés!$A:$E,5,FALSE)</f>
        <v>Anna Clark</v>
      </c>
      <c r="F383" s="22" t="str">
        <f>VLOOKUP(employee_work_schedule[[#This Row],[Employee ID]],employés!$A:$X,13,FALSE)</f>
        <v>Customer Service</v>
      </c>
      <c r="G383" s="22">
        <f>employee_work_schedule[[#This Row],[Departure Time]]-employee_work_schedule[[#This Row],[Arrival Time]]</f>
        <v>0.125</v>
      </c>
    </row>
    <row r="384" spans="1:7" x14ac:dyDescent="0.25">
      <c r="A384" t="s">
        <v>89</v>
      </c>
      <c r="B384" s="2">
        <v>45537</v>
      </c>
      <c r="C384" s="22">
        <v>0.55208333333333337</v>
      </c>
      <c r="D384" s="22">
        <v>0.84375</v>
      </c>
      <c r="E384" s="22" t="str">
        <f>VLOOKUP(employee_work_schedule[[#This Row],[Employee ID]],employés!$A:$E,5,FALSE)</f>
        <v>Sabrina Cole</v>
      </c>
      <c r="F384" s="22" t="str">
        <f>VLOOKUP(employee_work_schedule[[#This Row],[Employee ID]],employés!$A:$X,13,FALSE)</f>
        <v>Customer Service</v>
      </c>
      <c r="G384" s="22">
        <f>employee_work_schedule[[#This Row],[Departure Time]]-employee_work_schedule[[#This Row],[Arrival Time]]</f>
        <v>0.29166666666666663</v>
      </c>
    </row>
    <row r="385" spans="1:7" x14ac:dyDescent="0.25">
      <c r="A385" t="s">
        <v>89</v>
      </c>
      <c r="B385" s="2">
        <v>45538</v>
      </c>
      <c r="C385" s="22">
        <v>0.42708333333333331</v>
      </c>
      <c r="D385" s="22">
        <v>0.79861111111111116</v>
      </c>
      <c r="E385" s="22" t="str">
        <f>VLOOKUP(employee_work_schedule[[#This Row],[Employee ID]],employés!$A:$E,5,FALSE)</f>
        <v>Sabrina Cole</v>
      </c>
      <c r="F385" s="22" t="str">
        <f>VLOOKUP(employee_work_schedule[[#This Row],[Employee ID]],employés!$A:$X,13,FALSE)</f>
        <v>Customer Service</v>
      </c>
      <c r="G385" s="22">
        <f>employee_work_schedule[[#This Row],[Departure Time]]-employee_work_schedule[[#This Row],[Arrival Time]]</f>
        <v>0.37152777777777785</v>
      </c>
    </row>
    <row r="386" spans="1:7" x14ac:dyDescent="0.25">
      <c r="A386" t="s">
        <v>89</v>
      </c>
      <c r="B386" s="2">
        <v>45539</v>
      </c>
      <c r="C386" s="22">
        <v>0.5625</v>
      </c>
      <c r="D386" s="22">
        <v>0.89583333333333337</v>
      </c>
      <c r="E386" s="22" t="str">
        <f>VLOOKUP(employee_work_schedule[[#This Row],[Employee ID]],employés!$A:$E,5,FALSE)</f>
        <v>Sabrina Cole</v>
      </c>
      <c r="F386" s="22" t="str">
        <f>VLOOKUP(employee_work_schedule[[#This Row],[Employee ID]],employés!$A:$X,13,FALSE)</f>
        <v>Customer Service</v>
      </c>
      <c r="G386" s="22">
        <f>employee_work_schedule[[#This Row],[Departure Time]]-employee_work_schedule[[#This Row],[Arrival Time]]</f>
        <v>0.33333333333333337</v>
      </c>
    </row>
    <row r="387" spans="1:7" x14ac:dyDescent="0.25">
      <c r="A387" t="s">
        <v>89</v>
      </c>
      <c r="B387" s="2">
        <v>45541</v>
      </c>
      <c r="C387" s="22">
        <v>0.63541666666666663</v>
      </c>
      <c r="D387" s="22">
        <v>0.71875</v>
      </c>
      <c r="E387" s="22" t="str">
        <f>VLOOKUP(employee_work_schedule[[#This Row],[Employee ID]],employés!$A:$E,5,FALSE)</f>
        <v>Sabrina Cole</v>
      </c>
      <c r="F387" s="22" t="str">
        <f>VLOOKUP(employee_work_schedule[[#This Row],[Employee ID]],employés!$A:$X,13,FALSE)</f>
        <v>Customer Service</v>
      </c>
      <c r="G387" s="22">
        <f>employee_work_schedule[[#This Row],[Departure Time]]-employee_work_schedule[[#This Row],[Arrival Time]]</f>
        <v>8.333333333333337E-2</v>
      </c>
    </row>
    <row r="388" spans="1:7" x14ac:dyDescent="0.25">
      <c r="A388" t="s">
        <v>89</v>
      </c>
      <c r="B388" s="2">
        <v>45542</v>
      </c>
      <c r="C388" s="22">
        <v>0.55555555555555558</v>
      </c>
      <c r="D388" s="22">
        <v>0.84722222222222221</v>
      </c>
      <c r="E388" s="22" t="str">
        <f>VLOOKUP(employee_work_schedule[[#This Row],[Employee ID]],employés!$A:$E,5,FALSE)</f>
        <v>Sabrina Cole</v>
      </c>
      <c r="F388" s="22" t="str">
        <f>VLOOKUP(employee_work_schedule[[#This Row],[Employee ID]],employés!$A:$X,13,FALSE)</f>
        <v>Customer Service</v>
      </c>
      <c r="G388" s="22">
        <f>employee_work_schedule[[#This Row],[Departure Time]]-employee_work_schedule[[#This Row],[Arrival Time]]</f>
        <v>0.29166666666666663</v>
      </c>
    </row>
    <row r="389" spans="1:7" x14ac:dyDescent="0.25">
      <c r="A389" t="s">
        <v>89</v>
      </c>
      <c r="B389" s="2">
        <v>45544</v>
      </c>
      <c r="C389" s="22">
        <v>0.59375</v>
      </c>
      <c r="D389" s="22">
        <v>0.88541666666666663</v>
      </c>
      <c r="E389" s="22" t="str">
        <f>VLOOKUP(employee_work_schedule[[#This Row],[Employee ID]],employés!$A:$E,5,FALSE)</f>
        <v>Sabrina Cole</v>
      </c>
      <c r="F389" s="22" t="str">
        <f>VLOOKUP(employee_work_schedule[[#This Row],[Employee ID]],employés!$A:$X,13,FALSE)</f>
        <v>Customer Service</v>
      </c>
      <c r="G389" s="22">
        <f>employee_work_schedule[[#This Row],[Departure Time]]-employee_work_schedule[[#This Row],[Arrival Time]]</f>
        <v>0.29166666666666663</v>
      </c>
    </row>
    <row r="390" spans="1:7" x14ac:dyDescent="0.25">
      <c r="A390" t="s">
        <v>89</v>
      </c>
      <c r="B390" s="2">
        <v>45545</v>
      </c>
      <c r="C390" s="22">
        <v>0.47222222222222221</v>
      </c>
      <c r="D390" s="22">
        <v>0.72222222222222221</v>
      </c>
      <c r="E390" s="22" t="str">
        <f>VLOOKUP(employee_work_schedule[[#This Row],[Employee ID]],employés!$A:$E,5,FALSE)</f>
        <v>Sabrina Cole</v>
      </c>
      <c r="F390" s="22" t="str">
        <f>VLOOKUP(employee_work_schedule[[#This Row],[Employee ID]],employés!$A:$X,13,FALSE)</f>
        <v>Customer Service</v>
      </c>
      <c r="G390" s="22">
        <f>employee_work_schedule[[#This Row],[Departure Time]]-employee_work_schedule[[#This Row],[Arrival Time]]</f>
        <v>0.25</v>
      </c>
    </row>
    <row r="391" spans="1:7" x14ac:dyDescent="0.25">
      <c r="A391" t="s">
        <v>89</v>
      </c>
      <c r="B391" s="2">
        <v>45548</v>
      </c>
      <c r="C391" s="22">
        <v>0.35416666666666669</v>
      </c>
      <c r="D391" s="22">
        <v>0.625</v>
      </c>
      <c r="E391" s="22" t="str">
        <f>VLOOKUP(employee_work_schedule[[#This Row],[Employee ID]],employés!$A:$E,5,FALSE)</f>
        <v>Sabrina Cole</v>
      </c>
      <c r="F391" s="22" t="str">
        <f>VLOOKUP(employee_work_schedule[[#This Row],[Employee ID]],employés!$A:$X,13,FALSE)</f>
        <v>Customer Service</v>
      </c>
      <c r="G391" s="22">
        <f>employee_work_schedule[[#This Row],[Departure Time]]-employee_work_schedule[[#This Row],[Arrival Time]]</f>
        <v>0.27083333333333331</v>
      </c>
    </row>
    <row r="392" spans="1:7" x14ac:dyDescent="0.25">
      <c r="A392" t="s">
        <v>89</v>
      </c>
      <c r="B392" s="2">
        <v>45551</v>
      </c>
      <c r="C392" s="22">
        <v>0.78472222222222221</v>
      </c>
      <c r="D392" s="22">
        <v>0.86805555555555558</v>
      </c>
      <c r="E392" s="22" t="str">
        <f>VLOOKUP(employee_work_schedule[[#This Row],[Employee ID]],employés!$A:$E,5,FALSE)</f>
        <v>Sabrina Cole</v>
      </c>
      <c r="F392" s="22" t="str">
        <f>VLOOKUP(employee_work_schedule[[#This Row],[Employee ID]],employés!$A:$X,13,FALSE)</f>
        <v>Customer Service</v>
      </c>
      <c r="G392" s="22">
        <f>employee_work_schedule[[#This Row],[Departure Time]]-employee_work_schedule[[#This Row],[Arrival Time]]</f>
        <v>8.333333333333337E-2</v>
      </c>
    </row>
    <row r="393" spans="1:7" x14ac:dyDescent="0.25">
      <c r="A393" t="s">
        <v>89</v>
      </c>
      <c r="B393" s="2">
        <v>45552</v>
      </c>
      <c r="C393" s="22">
        <v>0.46875</v>
      </c>
      <c r="D393" s="22">
        <v>0.73958333333333337</v>
      </c>
      <c r="E393" s="22" t="str">
        <f>VLOOKUP(employee_work_schedule[[#This Row],[Employee ID]],employés!$A:$E,5,FALSE)</f>
        <v>Sabrina Cole</v>
      </c>
      <c r="F393" s="22" t="str">
        <f>VLOOKUP(employee_work_schedule[[#This Row],[Employee ID]],employés!$A:$X,13,FALSE)</f>
        <v>Customer Service</v>
      </c>
      <c r="G393" s="22">
        <f>employee_work_schedule[[#This Row],[Departure Time]]-employee_work_schedule[[#This Row],[Arrival Time]]</f>
        <v>0.27083333333333337</v>
      </c>
    </row>
    <row r="394" spans="1:7" x14ac:dyDescent="0.25">
      <c r="A394" t="s">
        <v>89</v>
      </c>
      <c r="B394" s="2">
        <v>45558</v>
      </c>
      <c r="C394" s="22">
        <v>0.58333333333333337</v>
      </c>
      <c r="D394" s="22">
        <v>0.79166666666666663</v>
      </c>
      <c r="E394" s="22" t="str">
        <f>VLOOKUP(employee_work_schedule[[#This Row],[Employee ID]],employés!$A:$E,5,FALSE)</f>
        <v>Sabrina Cole</v>
      </c>
      <c r="F394" s="22" t="str">
        <f>VLOOKUP(employee_work_schedule[[#This Row],[Employee ID]],employés!$A:$X,13,FALSE)</f>
        <v>Customer Service</v>
      </c>
      <c r="G394" s="22">
        <f>employee_work_schedule[[#This Row],[Departure Time]]-employee_work_schedule[[#This Row],[Arrival Time]]</f>
        <v>0.20833333333333326</v>
      </c>
    </row>
    <row r="395" spans="1:7" x14ac:dyDescent="0.25">
      <c r="A395" t="s">
        <v>89</v>
      </c>
      <c r="B395" s="2">
        <v>45559</v>
      </c>
      <c r="C395" s="22">
        <v>0.46527777777777779</v>
      </c>
      <c r="D395" s="22">
        <v>0.71527777777777779</v>
      </c>
      <c r="E395" s="22" t="str">
        <f>VLOOKUP(employee_work_schedule[[#This Row],[Employee ID]],employés!$A:$E,5,FALSE)</f>
        <v>Sabrina Cole</v>
      </c>
      <c r="F395" s="22" t="str">
        <f>VLOOKUP(employee_work_schedule[[#This Row],[Employee ID]],employés!$A:$X,13,FALSE)</f>
        <v>Customer Service</v>
      </c>
      <c r="G395" s="22">
        <f>employee_work_schedule[[#This Row],[Departure Time]]-employee_work_schedule[[#This Row],[Arrival Time]]</f>
        <v>0.25</v>
      </c>
    </row>
    <row r="396" spans="1:7" x14ac:dyDescent="0.25">
      <c r="A396" t="s">
        <v>89</v>
      </c>
      <c r="B396" s="2">
        <v>45560</v>
      </c>
      <c r="C396" s="22">
        <v>0.60416666666666663</v>
      </c>
      <c r="D396" s="22">
        <v>0.85416666666666663</v>
      </c>
      <c r="E396" s="22" t="str">
        <f>VLOOKUP(employee_work_schedule[[#This Row],[Employee ID]],employés!$A:$E,5,FALSE)</f>
        <v>Sabrina Cole</v>
      </c>
      <c r="F396" s="22" t="str">
        <f>VLOOKUP(employee_work_schedule[[#This Row],[Employee ID]],employés!$A:$X,13,FALSE)</f>
        <v>Customer Service</v>
      </c>
      <c r="G396" s="22">
        <f>employee_work_schedule[[#This Row],[Departure Time]]-employee_work_schedule[[#This Row],[Arrival Time]]</f>
        <v>0.25</v>
      </c>
    </row>
    <row r="397" spans="1:7" x14ac:dyDescent="0.25">
      <c r="A397" t="s">
        <v>89</v>
      </c>
      <c r="B397" s="2">
        <v>45562</v>
      </c>
      <c r="C397" s="22">
        <v>0.70138888888888884</v>
      </c>
      <c r="D397" s="22">
        <v>0.86805555555555558</v>
      </c>
      <c r="E397" s="22" t="str">
        <f>VLOOKUP(employee_work_schedule[[#This Row],[Employee ID]],employés!$A:$E,5,FALSE)</f>
        <v>Sabrina Cole</v>
      </c>
      <c r="F397" s="22" t="str">
        <f>VLOOKUP(employee_work_schedule[[#This Row],[Employee ID]],employés!$A:$X,13,FALSE)</f>
        <v>Customer Service</v>
      </c>
      <c r="G397" s="22">
        <f>employee_work_schedule[[#This Row],[Departure Time]]-employee_work_schedule[[#This Row],[Arrival Time]]</f>
        <v>0.16666666666666674</v>
      </c>
    </row>
    <row r="398" spans="1:7" x14ac:dyDescent="0.25">
      <c r="A398" t="s">
        <v>89</v>
      </c>
      <c r="B398" s="2">
        <v>45564</v>
      </c>
      <c r="C398" s="22">
        <v>0.40972222222222221</v>
      </c>
      <c r="D398" s="22">
        <v>0.78472222222222221</v>
      </c>
      <c r="E398" s="22" t="str">
        <f>VLOOKUP(employee_work_schedule[[#This Row],[Employee ID]],employés!$A:$E,5,FALSE)</f>
        <v>Sabrina Cole</v>
      </c>
      <c r="F398" s="22" t="str">
        <f>VLOOKUP(employee_work_schedule[[#This Row],[Employee ID]],employés!$A:$X,13,FALSE)</f>
        <v>Customer Service</v>
      </c>
      <c r="G398" s="22">
        <f>employee_work_schedule[[#This Row],[Departure Time]]-employee_work_schedule[[#This Row],[Arrival Time]]</f>
        <v>0.375</v>
      </c>
    </row>
    <row r="399" spans="1:7" x14ac:dyDescent="0.25">
      <c r="A399" t="s">
        <v>90</v>
      </c>
      <c r="B399" s="2">
        <v>45537</v>
      </c>
      <c r="C399" s="22">
        <v>0.47916666666666669</v>
      </c>
      <c r="D399" s="22">
        <v>0.8125</v>
      </c>
      <c r="E399" s="22" t="str">
        <f>VLOOKUP(employee_work_schedule[[#This Row],[Employee ID]],employés!$A:$E,5,FALSE)</f>
        <v>Janet Comuntzis</v>
      </c>
      <c r="F399" s="22" t="str">
        <f>VLOOKUP(employee_work_schedule[[#This Row],[Employee ID]],employés!$A:$X,13,FALSE)</f>
        <v>Human Resources</v>
      </c>
      <c r="G399" s="22">
        <f>employee_work_schedule[[#This Row],[Departure Time]]-employee_work_schedule[[#This Row],[Arrival Time]]</f>
        <v>0.33333333333333331</v>
      </c>
    </row>
    <row r="400" spans="1:7" x14ac:dyDescent="0.25">
      <c r="A400" t="s">
        <v>90</v>
      </c>
      <c r="B400" s="2">
        <v>45539</v>
      </c>
      <c r="C400" s="22">
        <v>0.47916666666666669</v>
      </c>
      <c r="D400" s="22">
        <v>0.8125</v>
      </c>
      <c r="E400" s="22" t="str">
        <f>VLOOKUP(employee_work_schedule[[#This Row],[Employee ID]],employés!$A:$E,5,FALSE)</f>
        <v>Janet Comuntzis</v>
      </c>
      <c r="F400" s="22" t="str">
        <f>VLOOKUP(employee_work_schedule[[#This Row],[Employee ID]],employés!$A:$X,13,FALSE)</f>
        <v>Human Resources</v>
      </c>
      <c r="G400" s="22">
        <f>employee_work_schedule[[#This Row],[Departure Time]]-employee_work_schedule[[#This Row],[Arrival Time]]</f>
        <v>0.33333333333333331</v>
      </c>
    </row>
    <row r="401" spans="1:7" x14ac:dyDescent="0.25">
      <c r="A401" t="s">
        <v>90</v>
      </c>
      <c r="B401" s="2">
        <v>45547</v>
      </c>
      <c r="C401" s="22">
        <v>0.39583333333333331</v>
      </c>
      <c r="D401" s="22">
        <v>0.54861111111111116</v>
      </c>
      <c r="E401" s="22" t="str">
        <f>VLOOKUP(employee_work_schedule[[#This Row],[Employee ID]],employés!$A:$E,5,FALSE)</f>
        <v>Janet Comuntzis</v>
      </c>
      <c r="F401" s="22" t="str">
        <f>VLOOKUP(employee_work_schedule[[#This Row],[Employee ID]],employés!$A:$X,13,FALSE)</f>
        <v>Human Resources</v>
      </c>
      <c r="G401" s="22">
        <f>employee_work_schedule[[#This Row],[Departure Time]]-employee_work_schedule[[#This Row],[Arrival Time]]</f>
        <v>0.15277777777777785</v>
      </c>
    </row>
    <row r="402" spans="1:7" x14ac:dyDescent="0.25">
      <c r="A402" t="s">
        <v>90</v>
      </c>
      <c r="B402" s="2">
        <v>45548</v>
      </c>
      <c r="C402" s="22">
        <v>0.59722222222222221</v>
      </c>
      <c r="D402" s="22">
        <v>0.84722222222222221</v>
      </c>
      <c r="E402" s="22" t="str">
        <f>VLOOKUP(employee_work_schedule[[#This Row],[Employee ID]],employés!$A:$E,5,FALSE)</f>
        <v>Janet Comuntzis</v>
      </c>
      <c r="F402" s="22" t="str">
        <f>VLOOKUP(employee_work_schedule[[#This Row],[Employee ID]],employés!$A:$X,13,FALSE)</f>
        <v>Human Resources</v>
      </c>
      <c r="G402" s="22">
        <f>employee_work_schedule[[#This Row],[Departure Time]]-employee_work_schedule[[#This Row],[Arrival Time]]</f>
        <v>0.25</v>
      </c>
    </row>
    <row r="403" spans="1:7" x14ac:dyDescent="0.25">
      <c r="A403" t="s">
        <v>90</v>
      </c>
      <c r="B403" s="2">
        <v>45551</v>
      </c>
      <c r="C403" s="22">
        <v>0.78125</v>
      </c>
      <c r="D403" s="22">
        <v>0.90625</v>
      </c>
      <c r="E403" s="22" t="str">
        <f>VLOOKUP(employee_work_schedule[[#This Row],[Employee ID]],employés!$A:$E,5,FALSE)</f>
        <v>Janet Comuntzis</v>
      </c>
      <c r="F403" s="22" t="str">
        <f>VLOOKUP(employee_work_schedule[[#This Row],[Employee ID]],employés!$A:$X,13,FALSE)</f>
        <v>Human Resources</v>
      </c>
      <c r="G403" s="22">
        <f>employee_work_schedule[[#This Row],[Departure Time]]-employee_work_schedule[[#This Row],[Arrival Time]]</f>
        <v>0.125</v>
      </c>
    </row>
    <row r="404" spans="1:7" x14ac:dyDescent="0.25">
      <c r="A404" t="s">
        <v>90</v>
      </c>
      <c r="B404" s="2">
        <v>45555</v>
      </c>
      <c r="C404" s="22">
        <v>0.42708333333333331</v>
      </c>
      <c r="D404" s="22">
        <v>0.67708333333333337</v>
      </c>
      <c r="E404" s="22" t="str">
        <f>VLOOKUP(employee_work_schedule[[#This Row],[Employee ID]],employés!$A:$E,5,FALSE)</f>
        <v>Janet Comuntzis</v>
      </c>
      <c r="F404" s="22" t="str">
        <f>VLOOKUP(employee_work_schedule[[#This Row],[Employee ID]],employés!$A:$X,13,FALSE)</f>
        <v>Human Resources</v>
      </c>
      <c r="G404" s="22">
        <f>employee_work_schedule[[#This Row],[Departure Time]]-employee_work_schedule[[#This Row],[Arrival Time]]</f>
        <v>0.25000000000000006</v>
      </c>
    </row>
    <row r="405" spans="1:7" x14ac:dyDescent="0.25">
      <c r="A405" t="s">
        <v>90</v>
      </c>
      <c r="B405" s="2">
        <v>45556</v>
      </c>
      <c r="C405" s="22">
        <v>0.38541666666666669</v>
      </c>
      <c r="D405" s="22">
        <v>0.76041666666666663</v>
      </c>
      <c r="E405" s="22" t="str">
        <f>VLOOKUP(employee_work_schedule[[#This Row],[Employee ID]],employés!$A:$E,5,FALSE)</f>
        <v>Janet Comuntzis</v>
      </c>
      <c r="F405" s="22" t="str">
        <f>VLOOKUP(employee_work_schedule[[#This Row],[Employee ID]],employés!$A:$X,13,FALSE)</f>
        <v>Human Resources</v>
      </c>
      <c r="G405" s="22">
        <f>employee_work_schedule[[#This Row],[Departure Time]]-employee_work_schedule[[#This Row],[Arrival Time]]</f>
        <v>0.37499999999999994</v>
      </c>
    </row>
    <row r="406" spans="1:7" x14ac:dyDescent="0.25">
      <c r="A406" t="s">
        <v>90</v>
      </c>
      <c r="B406" s="2">
        <v>45561</v>
      </c>
      <c r="C406" s="22">
        <v>0.68055555555555558</v>
      </c>
      <c r="D406" s="22">
        <v>0.88888888888888884</v>
      </c>
      <c r="E406" s="22" t="str">
        <f>VLOOKUP(employee_work_schedule[[#This Row],[Employee ID]],employés!$A:$E,5,FALSE)</f>
        <v>Janet Comuntzis</v>
      </c>
      <c r="F406" s="22" t="str">
        <f>VLOOKUP(employee_work_schedule[[#This Row],[Employee ID]],employés!$A:$X,13,FALSE)</f>
        <v>Human Resources</v>
      </c>
      <c r="G406" s="22">
        <f>employee_work_schedule[[#This Row],[Departure Time]]-employee_work_schedule[[#This Row],[Arrival Time]]</f>
        <v>0.20833333333333326</v>
      </c>
    </row>
    <row r="407" spans="1:7" x14ac:dyDescent="0.25">
      <c r="A407" t="s">
        <v>90</v>
      </c>
      <c r="B407" s="2">
        <v>45562</v>
      </c>
      <c r="C407" s="22">
        <v>0.33333333333333331</v>
      </c>
      <c r="D407" s="22">
        <v>0.70833333333333337</v>
      </c>
      <c r="E407" s="22" t="str">
        <f>VLOOKUP(employee_work_schedule[[#This Row],[Employee ID]],employés!$A:$E,5,FALSE)</f>
        <v>Janet Comuntzis</v>
      </c>
      <c r="F407" s="22" t="str">
        <f>VLOOKUP(employee_work_schedule[[#This Row],[Employee ID]],employés!$A:$X,13,FALSE)</f>
        <v>Human Resources</v>
      </c>
      <c r="G407" s="22">
        <f>employee_work_schedule[[#This Row],[Departure Time]]-employee_work_schedule[[#This Row],[Arrival Time]]</f>
        <v>0.37500000000000006</v>
      </c>
    </row>
    <row r="408" spans="1:7" x14ac:dyDescent="0.25">
      <c r="A408" t="s">
        <v>90</v>
      </c>
      <c r="B408" s="2">
        <v>45565</v>
      </c>
      <c r="C408" s="22">
        <v>0.61458333333333337</v>
      </c>
      <c r="D408" s="22">
        <v>0.86458333333333337</v>
      </c>
      <c r="E408" s="22" t="str">
        <f>VLOOKUP(employee_work_schedule[[#This Row],[Employee ID]],employés!$A:$E,5,FALSE)</f>
        <v>Janet Comuntzis</v>
      </c>
      <c r="F408" s="22" t="str">
        <f>VLOOKUP(employee_work_schedule[[#This Row],[Employee ID]],employés!$A:$X,13,FALSE)</f>
        <v>Human Resources</v>
      </c>
      <c r="G408" s="22">
        <f>employee_work_schedule[[#This Row],[Departure Time]]-employee_work_schedule[[#This Row],[Arrival Time]]</f>
        <v>0.25</v>
      </c>
    </row>
    <row r="409" spans="1:7" x14ac:dyDescent="0.25">
      <c r="A409" t="s">
        <v>91</v>
      </c>
      <c r="B409" s="2">
        <v>45536</v>
      </c>
      <c r="C409" s="22">
        <v>0.5625</v>
      </c>
      <c r="D409" s="22">
        <v>0.85416666666666663</v>
      </c>
      <c r="E409" s="22" t="str">
        <f>VLOOKUP(employee_work_schedule[[#This Row],[Employee ID]],employés!$A:$E,5,FALSE)</f>
        <v>Bob Decker</v>
      </c>
      <c r="F409" s="22" t="str">
        <f>VLOOKUP(employee_work_schedule[[#This Row],[Employee ID]],employés!$A:$X,13,FALSE)</f>
        <v>IT</v>
      </c>
      <c r="G409" s="22">
        <f>employee_work_schedule[[#This Row],[Departure Time]]-employee_work_schedule[[#This Row],[Arrival Time]]</f>
        <v>0.29166666666666663</v>
      </c>
    </row>
    <row r="410" spans="1:7" x14ac:dyDescent="0.25">
      <c r="A410" t="s">
        <v>91</v>
      </c>
      <c r="B410" s="2">
        <v>45548</v>
      </c>
      <c r="C410" s="22">
        <v>0.61805555555555558</v>
      </c>
      <c r="D410" s="22">
        <v>0.86805555555555558</v>
      </c>
      <c r="E410" s="22" t="str">
        <f>VLOOKUP(employee_work_schedule[[#This Row],[Employee ID]],employés!$A:$E,5,FALSE)</f>
        <v>Bob Decker</v>
      </c>
      <c r="F410" s="22" t="str">
        <f>VLOOKUP(employee_work_schedule[[#This Row],[Employee ID]],employés!$A:$X,13,FALSE)</f>
        <v>IT</v>
      </c>
      <c r="G410" s="22">
        <f>employee_work_schedule[[#This Row],[Departure Time]]-employee_work_schedule[[#This Row],[Arrival Time]]</f>
        <v>0.25</v>
      </c>
    </row>
    <row r="411" spans="1:7" x14ac:dyDescent="0.25">
      <c r="A411" t="s">
        <v>91</v>
      </c>
      <c r="B411" s="2">
        <v>45553</v>
      </c>
      <c r="C411" s="22">
        <v>0.35416666666666669</v>
      </c>
      <c r="D411" s="22">
        <v>0.6875</v>
      </c>
      <c r="E411" s="22" t="str">
        <f>VLOOKUP(employee_work_schedule[[#This Row],[Employee ID]],employés!$A:$E,5,FALSE)</f>
        <v>Bob Decker</v>
      </c>
      <c r="F411" s="22" t="str">
        <f>VLOOKUP(employee_work_schedule[[#This Row],[Employee ID]],employés!$A:$X,13,FALSE)</f>
        <v>IT</v>
      </c>
      <c r="G411" s="22">
        <f>employee_work_schedule[[#This Row],[Departure Time]]-employee_work_schedule[[#This Row],[Arrival Time]]</f>
        <v>0.33333333333333331</v>
      </c>
    </row>
    <row r="412" spans="1:7" x14ac:dyDescent="0.25">
      <c r="A412" t="s">
        <v>91</v>
      </c>
      <c r="B412" s="2">
        <v>45558</v>
      </c>
      <c r="C412" s="22">
        <v>0.32291666666666669</v>
      </c>
      <c r="D412" s="22">
        <v>0.57291666666666663</v>
      </c>
      <c r="E412" s="22" t="str">
        <f>VLOOKUP(employee_work_schedule[[#This Row],[Employee ID]],employés!$A:$E,5,FALSE)</f>
        <v>Bob Decker</v>
      </c>
      <c r="F412" s="22" t="str">
        <f>VLOOKUP(employee_work_schedule[[#This Row],[Employee ID]],employés!$A:$X,13,FALSE)</f>
        <v>IT</v>
      </c>
      <c r="G412" s="22">
        <f>employee_work_schedule[[#This Row],[Departure Time]]-employee_work_schedule[[#This Row],[Arrival Time]]</f>
        <v>0.24999999999999994</v>
      </c>
    </row>
    <row r="413" spans="1:7" x14ac:dyDescent="0.25">
      <c r="A413" t="s">
        <v>91</v>
      </c>
      <c r="B413" s="2">
        <v>45565</v>
      </c>
      <c r="C413" s="22">
        <v>0.67361111111111116</v>
      </c>
      <c r="D413" s="22">
        <v>0.84027777777777779</v>
      </c>
      <c r="E413" s="22" t="str">
        <f>VLOOKUP(employee_work_schedule[[#This Row],[Employee ID]],employés!$A:$E,5,FALSE)</f>
        <v>Bob Decker</v>
      </c>
      <c r="F413" s="22" t="str">
        <f>VLOOKUP(employee_work_schedule[[#This Row],[Employee ID]],employés!$A:$X,13,FALSE)</f>
        <v>IT</v>
      </c>
      <c r="G413" s="22">
        <f>employee_work_schedule[[#This Row],[Departure Time]]-employee_work_schedule[[#This Row],[Arrival Time]]</f>
        <v>0.16666666666666663</v>
      </c>
    </row>
    <row r="414" spans="1:7" x14ac:dyDescent="0.25">
      <c r="A414" t="s">
        <v>92</v>
      </c>
      <c r="B414" s="2">
        <v>45537</v>
      </c>
      <c r="C414" s="22">
        <v>0.38194444444444442</v>
      </c>
      <c r="D414" s="22">
        <v>0.79861111111111116</v>
      </c>
      <c r="E414" s="22" t="str">
        <f>VLOOKUP(employee_work_schedule[[#This Row],[Employee ID]],employés!$A:$E,5,FALSE)</f>
        <v>Tina Desiato</v>
      </c>
      <c r="F414" s="22" t="str">
        <f>VLOOKUP(employee_work_schedule[[#This Row],[Employee ID]],employés!$A:$X,13,FALSE)</f>
        <v>IT</v>
      </c>
      <c r="G414" s="22">
        <f>employee_work_schedule[[#This Row],[Departure Time]]-employee_work_schedule[[#This Row],[Arrival Time]]</f>
        <v>0.41666666666666674</v>
      </c>
    </row>
    <row r="415" spans="1:7" x14ac:dyDescent="0.25">
      <c r="A415" t="s">
        <v>92</v>
      </c>
      <c r="B415" s="2">
        <v>45538</v>
      </c>
      <c r="C415" s="22">
        <v>0.77083333333333337</v>
      </c>
      <c r="D415" s="22">
        <v>0.85416666666666663</v>
      </c>
      <c r="E415" s="22" t="str">
        <f>VLOOKUP(employee_work_schedule[[#This Row],[Employee ID]],employés!$A:$E,5,FALSE)</f>
        <v>Tina Desiato</v>
      </c>
      <c r="F415" s="22" t="str">
        <f>VLOOKUP(employee_work_schedule[[#This Row],[Employee ID]],employés!$A:$X,13,FALSE)</f>
        <v>IT</v>
      </c>
      <c r="G415" s="22">
        <f>employee_work_schedule[[#This Row],[Departure Time]]-employee_work_schedule[[#This Row],[Arrival Time]]</f>
        <v>8.3333333333333259E-2</v>
      </c>
    </row>
    <row r="416" spans="1:7" x14ac:dyDescent="0.25">
      <c r="A416" t="s">
        <v>92</v>
      </c>
      <c r="B416" s="2">
        <v>45539</v>
      </c>
      <c r="C416" s="22">
        <v>0.30555555555555558</v>
      </c>
      <c r="D416" s="22">
        <v>0.68055555555555558</v>
      </c>
      <c r="E416" s="22" t="str">
        <f>VLOOKUP(employee_work_schedule[[#This Row],[Employee ID]],employés!$A:$E,5,FALSE)</f>
        <v>Tina Desiato</v>
      </c>
      <c r="F416" s="22" t="str">
        <f>VLOOKUP(employee_work_schedule[[#This Row],[Employee ID]],employés!$A:$X,13,FALSE)</f>
        <v>IT</v>
      </c>
      <c r="G416" s="22">
        <f>employee_work_schedule[[#This Row],[Departure Time]]-employee_work_schedule[[#This Row],[Arrival Time]]</f>
        <v>0.375</v>
      </c>
    </row>
    <row r="417" spans="1:7" x14ac:dyDescent="0.25">
      <c r="A417" t="s">
        <v>92</v>
      </c>
      <c r="B417" s="2">
        <v>45551</v>
      </c>
      <c r="C417" s="22">
        <v>0.3263888888888889</v>
      </c>
      <c r="D417" s="22">
        <v>0.65972222222222221</v>
      </c>
      <c r="E417" s="22" t="str">
        <f>VLOOKUP(employee_work_schedule[[#This Row],[Employee ID]],employés!$A:$E,5,FALSE)</f>
        <v>Tina Desiato</v>
      </c>
      <c r="F417" s="22" t="str">
        <f>VLOOKUP(employee_work_schedule[[#This Row],[Employee ID]],employés!$A:$X,13,FALSE)</f>
        <v>IT</v>
      </c>
      <c r="G417" s="22">
        <f>employee_work_schedule[[#This Row],[Departure Time]]-employee_work_schedule[[#This Row],[Arrival Time]]</f>
        <v>0.33333333333333331</v>
      </c>
    </row>
    <row r="418" spans="1:7" x14ac:dyDescent="0.25">
      <c r="A418" t="s">
        <v>92</v>
      </c>
      <c r="B418" s="2">
        <v>45552</v>
      </c>
      <c r="C418" s="22">
        <v>0.59375</v>
      </c>
      <c r="D418" s="22">
        <v>0.84375</v>
      </c>
      <c r="E418" s="22" t="str">
        <f>VLOOKUP(employee_work_schedule[[#This Row],[Employee ID]],employés!$A:$E,5,FALSE)</f>
        <v>Tina Desiato</v>
      </c>
      <c r="F418" s="22" t="str">
        <f>VLOOKUP(employee_work_schedule[[#This Row],[Employee ID]],employés!$A:$X,13,FALSE)</f>
        <v>IT</v>
      </c>
      <c r="G418" s="22">
        <f>employee_work_schedule[[#This Row],[Departure Time]]-employee_work_schedule[[#This Row],[Arrival Time]]</f>
        <v>0.25</v>
      </c>
    </row>
    <row r="419" spans="1:7" x14ac:dyDescent="0.25">
      <c r="A419" t="s">
        <v>92</v>
      </c>
      <c r="B419" s="2">
        <v>45553</v>
      </c>
      <c r="C419" s="22">
        <v>0.59027777777777779</v>
      </c>
      <c r="D419" s="22">
        <v>0.88194444444444442</v>
      </c>
      <c r="E419" s="22" t="str">
        <f>VLOOKUP(employee_work_schedule[[#This Row],[Employee ID]],employés!$A:$E,5,FALSE)</f>
        <v>Tina Desiato</v>
      </c>
      <c r="F419" s="22" t="str">
        <f>VLOOKUP(employee_work_schedule[[#This Row],[Employee ID]],employés!$A:$X,13,FALSE)</f>
        <v>IT</v>
      </c>
      <c r="G419" s="22">
        <f>employee_work_schedule[[#This Row],[Departure Time]]-employee_work_schedule[[#This Row],[Arrival Time]]</f>
        <v>0.29166666666666663</v>
      </c>
    </row>
    <row r="420" spans="1:7" x14ac:dyDescent="0.25">
      <c r="A420" t="s">
        <v>92</v>
      </c>
      <c r="B420" s="2">
        <v>45558</v>
      </c>
      <c r="C420" s="22">
        <v>0.30555555555555558</v>
      </c>
      <c r="D420" s="22">
        <v>0.68055555555555558</v>
      </c>
      <c r="E420" s="22" t="str">
        <f>VLOOKUP(employee_work_schedule[[#This Row],[Employee ID]],employés!$A:$E,5,FALSE)</f>
        <v>Tina Desiato</v>
      </c>
      <c r="F420" s="22" t="str">
        <f>VLOOKUP(employee_work_schedule[[#This Row],[Employee ID]],employés!$A:$X,13,FALSE)</f>
        <v>IT</v>
      </c>
      <c r="G420" s="22">
        <f>employee_work_schedule[[#This Row],[Departure Time]]-employee_work_schedule[[#This Row],[Arrival Time]]</f>
        <v>0.375</v>
      </c>
    </row>
    <row r="421" spans="1:7" x14ac:dyDescent="0.25">
      <c r="A421" t="s">
        <v>92</v>
      </c>
      <c r="B421" s="2">
        <v>45559</v>
      </c>
      <c r="C421" s="22">
        <v>0.73958333333333337</v>
      </c>
      <c r="D421" s="22">
        <v>0.86458333333333337</v>
      </c>
      <c r="E421" s="22" t="str">
        <f>VLOOKUP(employee_work_schedule[[#This Row],[Employee ID]],employés!$A:$E,5,FALSE)</f>
        <v>Tina Desiato</v>
      </c>
      <c r="F421" s="22" t="str">
        <f>VLOOKUP(employee_work_schedule[[#This Row],[Employee ID]],employés!$A:$X,13,FALSE)</f>
        <v>IT</v>
      </c>
      <c r="G421" s="22">
        <f>employee_work_schedule[[#This Row],[Departure Time]]-employee_work_schedule[[#This Row],[Arrival Time]]</f>
        <v>0.125</v>
      </c>
    </row>
    <row r="422" spans="1:7" x14ac:dyDescent="0.25">
      <c r="A422" t="s">
        <v>92</v>
      </c>
      <c r="B422" s="2">
        <v>45561</v>
      </c>
      <c r="C422" s="22">
        <v>0.47222222222222221</v>
      </c>
      <c r="D422" s="22">
        <v>0.72222222222222221</v>
      </c>
      <c r="E422" s="22" t="str">
        <f>VLOOKUP(employee_work_schedule[[#This Row],[Employee ID]],employés!$A:$E,5,FALSE)</f>
        <v>Tina Desiato</v>
      </c>
      <c r="F422" s="22" t="str">
        <f>VLOOKUP(employee_work_schedule[[#This Row],[Employee ID]],employés!$A:$X,13,FALSE)</f>
        <v>IT</v>
      </c>
      <c r="G422" s="22">
        <f>employee_work_schedule[[#This Row],[Departure Time]]-employee_work_schedule[[#This Row],[Arrival Time]]</f>
        <v>0.25</v>
      </c>
    </row>
    <row r="423" spans="1:7" x14ac:dyDescent="0.25">
      <c r="A423" t="s">
        <v>92</v>
      </c>
      <c r="B423" s="2">
        <v>45562</v>
      </c>
      <c r="C423" s="22">
        <v>0.375</v>
      </c>
      <c r="D423" s="22">
        <v>0.625</v>
      </c>
      <c r="E423" s="22" t="str">
        <f>VLOOKUP(employee_work_schedule[[#This Row],[Employee ID]],employés!$A:$E,5,FALSE)</f>
        <v>Tina Desiato</v>
      </c>
      <c r="F423" s="22" t="str">
        <f>VLOOKUP(employee_work_schedule[[#This Row],[Employee ID]],employés!$A:$X,13,FALSE)</f>
        <v>IT</v>
      </c>
      <c r="G423" s="22">
        <f>employee_work_schedule[[#This Row],[Departure Time]]-employee_work_schedule[[#This Row],[Arrival Time]]</f>
        <v>0.25</v>
      </c>
    </row>
    <row r="424" spans="1:7" x14ac:dyDescent="0.25">
      <c r="A424" t="s">
        <v>92</v>
      </c>
      <c r="B424" s="2">
        <v>45565</v>
      </c>
      <c r="C424" s="22">
        <v>0.72222222222222221</v>
      </c>
      <c r="D424" s="22">
        <v>0.84722222222222221</v>
      </c>
      <c r="E424" s="22" t="str">
        <f>VLOOKUP(employee_work_schedule[[#This Row],[Employee ID]],employés!$A:$E,5,FALSE)</f>
        <v>Tina Desiato</v>
      </c>
      <c r="F424" s="22" t="str">
        <f>VLOOKUP(employee_work_schedule[[#This Row],[Employee ID]],employés!$A:$X,13,FALSE)</f>
        <v>IT</v>
      </c>
      <c r="G424" s="22">
        <f>employee_work_schedule[[#This Row],[Departure Time]]-employee_work_schedule[[#This Row],[Arrival Time]]</f>
        <v>0.125</v>
      </c>
    </row>
    <row r="425" spans="1:7" x14ac:dyDescent="0.25">
      <c r="A425" t="s">
        <v>93</v>
      </c>
      <c r="B425" s="2">
        <v>45537</v>
      </c>
      <c r="C425" s="22">
        <v>0.54861111111111116</v>
      </c>
      <c r="D425" s="22">
        <v>0.79861111111111116</v>
      </c>
      <c r="E425" s="22" t="str">
        <f>VLOOKUP(employee_work_schedule[[#This Row],[Employee ID]],employés!$A:$E,5,FALSE)</f>
        <v>Alexandra Donnell</v>
      </c>
      <c r="F425" s="22" t="str">
        <f>VLOOKUP(employee_work_schedule[[#This Row],[Employee ID]],employés!$A:$X,13,FALSE)</f>
        <v>Accounting</v>
      </c>
      <c r="G425" s="22">
        <f>employee_work_schedule[[#This Row],[Departure Time]]-employee_work_schedule[[#This Row],[Arrival Time]]</f>
        <v>0.25</v>
      </c>
    </row>
    <row r="426" spans="1:7" x14ac:dyDescent="0.25">
      <c r="A426" t="s">
        <v>93</v>
      </c>
      <c r="B426" s="2">
        <v>45538</v>
      </c>
      <c r="C426" s="22">
        <v>0.69791666666666663</v>
      </c>
      <c r="D426" s="22">
        <v>0.90625</v>
      </c>
      <c r="E426" s="22" t="str">
        <f>VLOOKUP(employee_work_schedule[[#This Row],[Employee ID]],employés!$A:$E,5,FALSE)</f>
        <v>Alexandra Donnell</v>
      </c>
      <c r="F426" s="22" t="str">
        <f>VLOOKUP(employee_work_schedule[[#This Row],[Employee ID]],employés!$A:$X,13,FALSE)</f>
        <v>Accounting</v>
      </c>
      <c r="G426" s="22">
        <f>employee_work_schedule[[#This Row],[Departure Time]]-employee_work_schedule[[#This Row],[Arrival Time]]</f>
        <v>0.20833333333333337</v>
      </c>
    </row>
    <row r="427" spans="1:7" x14ac:dyDescent="0.25">
      <c r="A427" t="s">
        <v>93</v>
      </c>
      <c r="B427" s="2">
        <v>45548</v>
      </c>
      <c r="C427" s="22">
        <v>0.72916666666666663</v>
      </c>
      <c r="D427" s="22">
        <v>0.9375</v>
      </c>
      <c r="E427" s="22" t="str">
        <f>VLOOKUP(employee_work_schedule[[#This Row],[Employee ID]],employés!$A:$E,5,FALSE)</f>
        <v>Alexandra Donnell</v>
      </c>
      <c r="F427" s="22" t="str">
        <f>VLOOKUP(employee_work_schedule[[#This Row],[Employee ID]],employés!$A:$X,13,FALSE)</f>
        <v>Accounting</v>
      </c>
      <c r="G427" s="22">
        <f>employee_work_schedule[[#This Row],[Departure Time]]-employee_work_schedule[[#This Row],[Arrival Time]]</f>
        <v>0.20833333333333337</v>
      </c>
    </row>
    <row r="428" spans="1:7" x14ac:dyDescent="0.25">
      <c r="A428" t="s">
        <v>93</v>
      </c>
      <c r="B428" s="2">
        <v>45551</v>
      </c>
      <c r="C428" s="22">
        <v>0.30208333333333331</v>
      </c>
      <c r="D428" s="22">
        <v>0.55208333333333337</v>
      </c>
      <c r="E428" s="22" t="str">
        <f>VLOOKUP(employee_work_schedule[[#This Row],[Employee ID]],employés!$A:$E,5,FALSE)</f>
        <v>Alexandra Donnell</v>
      </c>
      <c r="F428" s="22" t="str">
        <f>VLOOKUP(employee_work_schedule[[#This Row],[Employee ID]],employés!$A:$X,13,FALSE)</f>
        <v>Accounting</v>
      </c>
      <c r="G428" s="22">
        <f>employee_work_schedule[[#This Row],[Departure Time]]-employee_work_schedule[[#This Row],[Arrival Time]]</f>
        <v>0.25000000000000006</v>
      </c>
    </row>
    <row r="429" spans="1:7" x14ac:dyDescent="0.25">
      <c r="A429" t="s">
        <v>93</v>
      </c>
      <c r="B429" s="2">
        <v>45553</v>
      </c>
      <c r="C429" s="22">
        <v>0.32291666666666669</v>
      </c>
      <c r="D429" s="22">
        <v>0.61458333333333337</v>
      </c>
      <c r="E429" s="22" t="str">
        <f>VLOOKUP(employee_work_schedule[[#This Row],[Employee ID]],employés!$A:$E,5,FALSE)</f>
        <v>Alexandra Donnell</v>
      </c>
      <c r="F429" s="22" t="str">
        <f>VLOOKUP(employee_work_schedule[[#This Row],[Employee ID]],employés!$A:$X,13,FALSE)</f>
        <v>Accounting</v>
      </c>
      <c r="G429" s="22">
        <f>employee_work_schedule[[#This Row],[Departure Time]]-employee_work_schedule[[#This Row],[Arrival Time]]</f>
        <v>0.29166666666666669</v>
      </c>
    </row>
    <row r="430" spans="1:7" x14ac:dyDescent="0.25">
      <c r="A430" t="s">
        <v>93</v>
      </c>
      <c r="B430" s="2">
        <v>45555</v>
      </c>
      <c r="C430" s="22">
        <v>0.60416666666666663</v>
      </c>
      <c r="D430" s="22">
        <v>0.85416666666666663</v>
      </c>
      <c r="E430" s="22" t="str">
        <f>VLOOKUP(employee_work_schedule[[#This Row],[Employee ID]],employés!$A:$E,5,FALSE)</f>
        <v>Alexandra Donnell</v>
      </c>
      <c r="F430" s="22" t="str">
        <f>VLOOKUP(employee_work_schedule[[#This Row],[Employee ID]],employés!$A:$X,13,FALSE)</f>
        <v>Accounting</v>
      </c>
      <c r="G430" s="22">
        <f>employee_work_schedule[[#This Row],[Departure Time]]-employee_work_schedule[[#This Row],[Arrival Time]]</f>
        <v>0.25</v>
      </c>
    </row>
    <row r="431" spans="1:7" x14ac:dyDescent="0.25">
      <c r="A431" t="s">
        <v>93</v>
      </c>
      <c r="B431" s="2">
        <v>45558</v>
      </c>
      <c r="C431" s="22">
        <v>0.35416666666666669</v>
      </c>
      <c r="D431" s="22">
        <v>0.72916666666666663</v>
      </c>
      <c r="E431" s="22" t="str">
        <f>VLOOKUP(employee_work_schedule[[#This Row],[Employee ID]],employés!$A:$E,5,FALSE)</f>
        <v>Alexandra Donnell</v>
      </c>
      <c r="F431" s="22" t="str">
        <f>VLOOKUP(employee_work_schedule[[#This Row],[Employee ID]],employés!$A:$X,13,FALSE)</f>
        <v>Accounting</v>
      </c>
      <c r="G431" s="22">
        <f>employee_work_schedule[[#This Row],[Departure Time]]-employee_work_schedule[[#This Row],[Arrival Time]]</f>
        <v>0.37499999999999994</v>
      </c>
    </row>
    <row r="432" spans="1:7" x14ac:dyDescent="0.25">
      <c r="A432" t="s">
        <v>93</v>
      </c>
      <c r="B432" s="2">
        <v>45559</v>
      </c>
      <c r="C432" s="22">
        <v>0.32291666666666669</v>
      </c>
      <c r="D432" s="22">
        <v>0.73958333333333337</v>
      </c>
      <c r="E432" s="22" t="str">
        <f>VLOOKUP(employee_work_schedule[[#This Row],[Employee ID]],employés!$A:$E,5,FALSE)</f>
        <v>Alexandra Donnell</v>
      </c>
      <c r="F432" s="22" t="str">
        <f>VLOOKUP(employee_work_schedule[[#This Row],[Employee ID]],employés!$A:$X,13,FALSE)</f>
        <v>Accounting</v>
      </c>
      <c r="G432" s="22">
        <f>employee_work_schedule[[#This Row],[Departure Time]]-employee_work_schedule[[#This Row],[Arrival Time]]</f>
        <v>0.41666666666666669</v>
      </c>
    </row>
    <row r="433" spans="1:7" x14ac:dyDescent="0.25">
      <c r="A433" t="s">
        <v>93</v>
      </c>
      <c r="B433" s="2">
        <v>45560</v>
      </c>
      <c r="C433" s="22">
        <v>0.4513888888888889</v>
      </c>
      <c r="D433" s="22">
        <v>0.82638888888888884</v>
      </c>
      <c r="E433" s="22" t="str">
        <f>VLOOKUP(employee_work_schedule[[#This Row],[Employee ID]],employés!$A:$E,5,FALSE)</f>
        <v>Alexandra Donnell</v>
      </c>
      <c r="F433" s="22" t="str">
        <f>VLOOKUP(employee_work_schedule[[#This Row],[Employee ID]],employés!$A:$X,13,FALSE)</f>
        <v>Accounting</v>
      </c>
      <c r="G433" s="22">
        <f>employee_work_schedule[[#This Row],[Departure Time]]-employee_work_schedule[[#This Row],[Arrival Time]]</f>
        <v>0.37499999999999994</v>
      </c>
    </row>
    <row r="434" spans="1:7" x14ac:dyDescent="0.25">
      <c r="A434" t="s">
        <v>93</v>
      </c>
      <c r="B434" s="2">
        <v>45561</v>
      </c>
      <c r="C434" s="22">
        <v>0.74305555555555558</v>
      </c>
      <c r="D434" s="22">
        <v>0.86805555555555558</v>
      </c>
      <c r="E434" s="22" t="str">
        <f>VLOOKUP(employee_work_schedule[[#This Row],[Employee ID]],employés!$A:$E,5,FALSE)</f>
        <v>Alexandra Donnell</v>
      </c>
      <c r="F434" s="22" t="str">
        <f>VLOOKUP(employee_work_schedule[[#This Row],[Employee ID]],employés!$A:$X,13,FALSE)</f>
        <v>Accounting</v>
      </c>
      <c r="G434" s="22">
        <f>employee_work_schedule[[#This Row],[Departure Time]]-employee_work_schedule[[#This Row],[Arrival Time]]</f>
        <v>0.125</v>
      </c>
    </row>
    <row r="435" spans="1:7" x14ac:dyDescent="0.25">
      <c r="A435" t="s">
        <v>93</v>
      </c>
      <c r="B435" s="2">
        <v>45565</v>
      </c>
      <c r="C435" s="22">
        <v>0.29166666666666669</v>
      </c>
      <c r="D435" s="22">
        <v>0.58333333333333337</v>
      </c>
      <c r="E435" s="22" t="str">
        <f>VLOOKUP(employee_work_schedule[[#This Row],[Employee ID]],employés!$A:$E,5,FALSE)</f>
        <v>Alexandra Donnell</v>
      </c>
      <c r="F435" s="22" t="str">
        <f>VLOOKUP(employee_work_schedule[[#This Row],[Employee ID]],employés!$A:$X,13,FALSE)</f>
        <v>Accounting</v>
      </c>
      <c r="G435" s="22">
        <f>employee_work_schedule[[#This Row],[Departure Time]]-employee_work_schedule[[#This Row],[Arrival Time]]</f>
        <v>0.29166666666666669</v>
      </c>
    </row>
    <row r="436" spans="1:7" x14ac:dyDescent="0.25">
      <c r="A436" t="s">
        <v>94</v>
      </c>
      <c r="B436" s="2">
        <v>45537</v>
      </c>
      <c r="C436" s="22">
        <v>0.2986111111111111</v>
      </c>
      <c r="D436" s="22">
        <v>0.59027777777777779</v>
      </c>
      <c r="E436" s="22" t="str">
        <f>VLOOKUP(employee_work_schedule[[#This Row],[Employee ID]],employés!$A:$E,5,FALSE)</f>
        <v>Mark Ellis</v>
      </c>
      <c r="F436" s="22" t="str">
        <f>VLOOKUP(employee_work_schedule[[#This Row],[Employee ID]],employés!$A:$X,13,FALSE)</f>
        <v>IT</v>
      </c>
      <c r="G436" s="22">
        <f>employee_work_schedule[[#This Row],[Departure Time]]-employee_work_schedule[[#This Row],[Arrival Time]]</f>
        <v>0.29166666666666669</v>
      </c>
    </row>
    <row r="437" spans="1:7" x14ac:dyDescent="0.25">
      <c r="A437" t="s">
        <v>94</v>
      </c>
      <c r="B437" s="2">
        <v>45539</v>
      </c>
      <c r="C437" s="22">
        <v>0.625</v>
      </c>
      <c r="D437" s="22">
        <v>0.83333333333333337</v>
      </c>
      <c r="E437" s="22" t="str">
        <f>VLOOKUP(employee_work_schedule[[#This Row],[Employee ID]],employés!$A:$E,5,FALSE)</f>
        <v>Mark Ellis</v>
      </c>
      <c r="F437" s="22" t="str">
        <f>VLOOKUP(employee_work_schedule[[#This Row],[Employee ID]],employés!$A:$X,13,FALSE)</f>
        <v>IT</v>
      </c>
      <c r="G437" s="22">
        <f>employee_work_schedule[[#This Row],[Departure Time]]-employee_work_schedule[[#This Row],[Arrival Time]]</f>
        <v>0.20833333333333337</v>
      </c>
    </row>
    <row r="438" spans="1:7" x14ac:dyDescent="0.25">
      <c r="A438" t="s">
        <v>94</v>
      </c>
      <c r="B438" s="2">
        <v>45541</v>
      </c>
      <c r="C438" s="22">
        <v>0.65972222222222221</v>
      </c>
      <c r="D438" s="22">
        <v>0.86805555555555558</v>
      </c>
      <c r="E438" s="22" t="str">
        <f>VLOOKUP(employee_work_schedule[[#This Row],[Employee ID]],employés!$A:$E,5,FALSE)</f>
        <v>Mark Ellis</v>
      </c>
      <c r="F438" s="22" t="str">
        <f>VLOOKUP(employee_work_schedule[[#This Row],[Employee ID]],employés!$A:$X,13,FALSE)</f>
        <v>IT</v>
      </c>
      <c r="G438" s="22">
        <f>employee_work_schedule[[#This Row],[Departure Time]]-employee_work_schedule[[#This Row],[Arrival Time]]</f>
        <v>0.20833333333333337</v>
      </c>
    </row>
    <row r="439" spans="1:7" x14ac:dyDescent="0.25">
      <c r="A439" t="s">
        <v>94</v>
      </c>
      <c r="B439" s="2">
        <v>45546</v>
      </c>
      <c r="C439" s="22">
        <v>0.61458333333333337</v>
      </c>
      <c r="D439" s="22">
        <v>0.86458333333333337</v>
      </c>
      <c r="E439" s="22" t="str">
        <f>VLOOKUP(employee_work_schedule[[#This Row],[Employee ID]],employés!$A:$E,5,FALSE)</f>
        <v>Mark Ellis</v>
      </c>
      <c r="F439" s="22" t="str">
        <f>VLOOKUP(employee_work_schedule[[#This Row],[Employee ID]],employés!$A:$X,13,FALSE)</f>
        <v>IT</v>
      </c>
      <c r="G439" s="22">
        <f>employee_work_schedule[[#This Row],[Departure Time]]-employee_work_schedule[[#This Row],[Arrival Time]]</f>
        <v>0.25</v>
      </c>
    </row>
    <row r="440" spans="1:7" x14ac:dyDescent="0.25">
      <c r="A440" t="s">
        <v>94</v>
      </c>
      <c r="B440" s="2">
        <v>45547</v>
      </c>
      <c r="C440" s="22">
        <v>0.43055555555555558</v>
      </c>
      <c r="D440" s="22">
        <v>0.76388888888888884</v>
      </c>
      <c r="E440" s="22" t="str">
        <f>VLOOKUP(employee_work_schedule[[#This Row],[Employee ID]],employés!$A:$E,5,FALSE)</f>
        <v>Mark Ellis</v>
      </c>
      <c r="F440" s="22" t="str">
        <f>VLOOKUP(employee_work_schedule[[#This Row],[Employee ID]],employés!$A:$X,13,FALSE)</f>
        <v>IT</v>
      </c>
      <c r="G440" s="22">
        <f>employee_work_schedule[[#This Row],[Departure Time]]-employee_work_schedule[[#This Row],[Arrival Time]]</f>
        <v>0.33333333333333326</v>
      </c>
    </row>
    <row r="441" spans="1:7" x14ac:dyDescent="0.25">
      <c r="A441" t="s">
        <v>94</v>
      </c>
      <c r="B441" s="2">
        <v>45551</v>
      </c>
      <c r="C441" s="22">
        <v>0.65625</v>
      </c>
      <c r="D441" s="22">
        <v>0.86458333333333337</v>
      </c>
      <c r="E441" s="22" t="str">
        <f>VLOOKUP(employee_work_schedule[[#This Row],[Employee ID]],employés!$A:$E,5,FALSE)</f>
        <v>Mark Ellis</v>
      </c>
      <c r="F441" s="22" t="str">
        <f>VLOOKUP(employee_work_schedule[[#This Row],[Employee ID]],employés!$A:$X,13,FALSE)</f>
        <v>IT</v>
      </c>
      <c r="G441" s="22">
        <f>employee_work_schedule[[#This Row],[Departure Time]]-employee_work_schedule[[#This Row],[Arrival Time]]</f>
        <v>0.20833333333333337</v>
      </c>
    </row>
    <row r="442" spans="1:7" x14ac:dyDescent="0.25">
      <c r="A442" t="s">
        <v>94</v>
      </c>
      <c r="B442" s="2">
        <v>45565</v>
      </c>
      <c r="C442" s="22">
        <v>0.6875</v>
      </c>
      <c r="D442" s="22">
        <v>0.85416666666666663</v>
      </c>
      <c r="E442" s="22" t="str">
        <f>VLOOKUP(employee_work_schedule[[#This Row],[Employee ID]],employés!$A:$E,5,FALSE)</f>
        <v>Mark Ellis</v>
      </c>
      <c r="F442" s="22" t="str">
        <f>VLOOKUP(employee_work_schedule[[#This Row],[Employee ID]],employés!$A:$X,13,FALSE)</f>
        <v>IT</v>
      </c>
      <c r="G442" s="22">
        <f>employee_work_schedule[[#This Row],[Departure Time]]-employee_work_schedule[[#This Row],[Arrival Time]]</f>
        <v>0.16666666666666663</v>
      </c>
    </row>
    <row r="443" spans="1:7" x14ac:dyDescent="0.25">
      <c r="A443" t="s">
        <v>95</v>
      </c>
      <c r="B443" s="2">
        <v>45541</v>
      </c>
      <c r="C443" s="22">
        <v>0.55208333333333337</v>
      </c>
      <c r="D443" s="22">
        <v>0.84375</v>
      </c>
      <c r="E443" s="22" t="str">
        <f>VLOOKUP(employee_work_schedule[[#This Row],[Employee ID]],employés!$A:$E,5,FALSE)</f>
        <v>Nicholas Fernandes</v>
      </c>
      <c r="F443" s="22" t="str">
        <f>VLOOKUP(employee_work_schedule[[#This Row],[Employee ID]],employés!$A:$X,13,FALSE)</f>
        <v>Accounting</v>
      </c>
      <c r="G443" s="22">
        <f>employee_work_schedule[[#This Row],[Departure Time]]-employee_work_schedule[[#This Row],[Arrival Time]]</f>
        <v>0.29166666666666663</v>
      </c>
    </row>
    <row r="444" spans="1:7" x14ac:dyDescent="0.25">
      <c r="A444" t="s">
        <v>95</v>
      </c>
      <c r="B444" s="2">
        <v>45549</v>
      </c>
      <c r="C444" s="22">
        <v>0.73958333333333337</v>
      </c>
      <c r="D444" s="22">
        <v>0.86805555555555558</v>
      </c>
      <c r="E444" s="22" t="str">
        <f>VLOOKUP(employee_work_schedule[[#This Row],[Employee ID]],employés!$A:$E,5,FALSE)</f>
        <v>Nicholas Fernandes</v>
      </c>
      <c r="F444" s="22" t="str">
        <f>VLOOKUP(employee_work_schedule[[#This Row],[Employee ID]],employés!$A:$X,13,FALSE)</f>
        <v>Accounting</v>
      </c>
      <c r="G444" s="22">
        <f>employee_work_schedule[[#This Row],[Departure Time]]-employee_work_schedule[[#This Row],[Arrival Time]]</f>
        <v>0.12847222222222221</v>
      </c>
    </row>
    <row r="445" spans="1:7" x14ac:dyDescent="0.25">
      <c r="A445" t="s">
        <v>95</v>
      </c>
      <c r="B445" s="2">
        <v>45553</v>
      </c>
      <c r="C445" s="22">
        <v>0.75694444444444442</v>
      </c>
      <c r="D445" s="22">
        <v>0.84027777777777779</v>
      </c>
      <c r="E445" s="22" t="str">
        <f>VLOOKUP(employee_work_schedule[[#This Row],[Employee ID]],employés!$A:$E,5,FALSE)</f>
        <v>Nicholas Fernandes</v>
      </c>
      <c r="F445" s="22" t="str">
        <f>VLOOKUP(employee_work_schedule[[#This Row],[Employee ID]],employés!$A:$X,13,FALSE)</f>
        <v>Accounting</v>
      </c>
      <c r="G445" s="22">
        <f>employee_work_schedule[[#This Row],[Departure Time]]-employee_work_schedule[[#This Row],[Arrival Time]]</f>
        <v>8.333333333333337E-2</v>
      </c>
    </row>
    <row r="446" spans="1:7" x14ac:dyDescent="0.25">
      <c r="A446" t="s">
        <v>95</v>
      </c>
      <c r="B446" s="2">
        <v>45554</v>
      </c>
      <c r="C446" s="22">
        <v>0.76388888888888884</v>
      </c>
      <c r="D446" s="22">
        <v>0.84722222222222221</v>
      </c>
      <c r="E446" s="22" t="str">
        <f>VLOOKUP(employee_work_schedule[[#This Row],[Employee ID]],employés!$A:$E,5,FALSE)</f>
        <v>Nicholas Fernandes</v>
      </c>
      <c r="F446" s="22" t="str">
        <f>VLOOKUP(employee_work_schedule[[#This Row],[Employee ID]],employés!$A:$X,13,FALSE)</f>
        <v>Accounting</v>
      </c>
      <c r="G446" s="22">
        <f>employee_work_schedule[[#This Row],[Departure Time]]-employee_work_schedule[[#This Row],[Arrival Time]]</f>
        <v>8.333333333333337E-2</v>
      </c>
    </row>
    <row r="447" spans="1:7" x14ac:dyDescent="0.25">
      <c r="A447" t="s">
        <v>95</v>
      </c>
      <c r="B447" s="2">
        <v>45558</v>
      </c>
      <c r="C447" s="22">
        <v>0.73958333333333337</v>
      </c>
      <c r="D447" s="22">
        <v>0.86458333333333337</v>
      </c>
      <c r="E447" s="22" t="str">
        <f>VLOOKUP(employee_work_schedule[[#This Row],[Employee ID]],employés!$A:$E,5,FALSE)</f>
        <v>Nicholas Fernandes</v>
      </c>
      <c r="F447" s="22" t="str">
        <f>VLOOKUP(employee_work_schedule[[#This Row],[Employee ID]],employés!$A:$X,13,FALSE)</f>
        <v>Accounting</v>
      </c>
      <c r="G447" s="22">
        <f>employee_work_schedule[[#This Row],[Departure Time]]-employee_work_schedule[[#This Row],[Arrival Time]]</f>
        <v>0.125</v>
      </c>
    </row>
    <row r="448" spans="1:7" x14ac:dyDescent="0.25">
      <c r="A448" t="s">
        <v>95</v>
      </c>
      <c r="B448" s="2">
        <v>45562</v>
      </c>
      <c r="C448" s="22">
        <v>0.59375</v>
      </c>
      <c r="D448" s="22">
        <v>0.84375</v>
      </c>
      <c r="E448" s="22" t="str">
        <f>VLOOKUP(employee_work_schedule[[#This Row],[Employee ID]],employés!$A:$E,5,FALSE)</f>
        <v>Nicholas Fernandes</v>
      </c>
      <c r="F448" s="22" t="str">
        <f>VLOOKUP(employee_work_schedule[[#This Row],[Employee ID]],employés!$A:$X,13,FALSE)</f>
        <v>Accounting</v>
      </c>
      <c r="G448" s="22">
        <f>employee_work_schedule[[#This Row],[Departure Time]]-employee_work_schedule[[#This Row],[Arrival Time]]</f>
        <v>0.25</v>
      </c>
    </row>
    <row r="449" spans="1:7" x14ac:dyDescent="0.25">
      <c r="A449" t="s">
        <v>95</v>
      </c>
      <c r="B449" s="2">
        <v>45565</v>
      </c>
      <c r="C449" s="22">
        <v>0.64583333333333337</v>
      </c>
      <c r="D449" s="22">
        <v>0.85416666666666663</v>
      </c>
      <c r="E449" s="22" t="str">
        <f>VLOOKUP(employee_work_schedule[[#This Row],[Employee ID]],employés!$A:$E,5,FALSE)</f>
        <v>Nicholas Fernandes</v>
      </c>
      <c r="F449" s="22" t="str">
        <f>VLOOKUP(employee_work_schedule[[#This Row],[Employee ID]],employés!$A:$X,13,FALSE)</f>
        <v>Accounting</v>
      </c>
      <c r="G449" s="22">
        <f>employee_work_schedule[[#This Row],[Departure Time]]-employee_work_schedule[[#This Row],[Arrival Time]]</f>
        <v>0.20833333333333326</v>
      </c>
    </row>
    <row r="450" spans="1:7" x14ac:dyDescent="0.25">
      <c r="A450" t="s">
        <v>96</v>
      </c>
      <c r="B450" s="2">
        <v>45542</v>
      </c>
      <c r="C450" s="22">
        <v>0.63888888888888884</v>
      </c>
      <c r="D450" s="22">
        <v>0.84722222222222221</v>
      </c>
      <c r="E450" s="22" t="str">
        <f>VLOOKUP(employee_work_schedule[[#This Row],[Employee ID]],employés!$A:$E,5,FALSE)</f>
        <v>Mary Ferris</v>
      </c>
      <c r="F450" s="22" t="str">
        <f>VLOOKUP(employee_work_schedule[[#This Row],[Employee ID]],employés!$A:$X,13,FALSE)</f>
        <v>Sales</v>
      </c>
      <c r="G450" s="22">
        <f>employee_work_schedule[[#This Row],[Departure Time]]-employee_work_schedule[[#This Row],[Arrival Time]]</f>
        <v>0.20833333333333337</v>
      </c>
    </row>
    <row r="451" spans="1:7" x14ac:dyDescent="0.25">
      <c r="A451" t="s">
        <v>96</v>
      </c>
      <c r="B451" s="2">
        <v>45545</v>
      </c>
      <c r="C451" s="22">
        <v>0.32291666666666669</v>
      </c>
      <c r="D451" s="22">
        <v>0.73958333333333337</v>
      </c>
      <c r="E451" s="22" t="str">
        <f>VLOOKUP(employee_work_schedule[[#This Row],[Employee ID]],employés!$A:$E,5,FALSE)</f>
        <v>Mary Ferris</v>
      </c>
      <c r="F451" s="22" t="str">
        <f>VLOOKUP(employee_work_schedule[[#This Row],[Employee ID]],employés!$A:$X,13,FALSE)</f>
        <v>Sales</v>
      </c>
      <c r="G451" s="22">
        <f>employee_work_schedule[[#This Row],[Departure Time]]-employee_work_schedule[[#This Row],[Arrival Time]]</f>
        <v>0.41666666666666669</v>
      </c>
    </row>
    <row r="452" spans="1:7" x14ac:dyDescent="0.25">
      <c r="A452" t="s">
        <v>96</v>
      </c>
      <c r="B452" s="2">
        <v>45548</v>
      </c>
      <c r="C452" s="22">
        <v>0.73958333333333337</v>
      </c>
      <c r="D452" s="22">
        <v>0.86458333333333337</v>
      </c>
      <c r="E452" s="22" t="str">
        <f>VLOOKUP(employee_work_schedule[[#This Row],[Employee ID]],employés!$A:$E,5,FALSE)</f>
        <v>Mary Ferris</v>
      </c>
      <c r="F452" s="22" t="str">
        <f>VLOOKUP(employee_work_schedule[[#This Row],[Employee ID]],employés!$A:$X,13,FALSE)</f>
        <v>Sales</v>
      </c>
      <c r="G452" s="22">
        <f>employee_work_schedule[[#This Row],[Departure Time]]-employee_work_schedule[[#This Row],[Arrival Time]]</f>
        <v>0.125</v>
      </c>
    </row>
    <row r="453" spans="1:7" x14ac:dyDescent="0.25">
      <c r="A453" t="s">
        <v>96</v>
      </c>
      <c r="B453" s="2">
        <v>45549</v>
      </c>
      <c r="C453" s="22">
        <v>0.66666666666666663</v>
      </c>
      <c r="D453" s="22">
        <v>0.83333333333333337</v>
      </c>
      <c r="E453" s="22" t="str">
        <f>VLOOKUP(employee_work_schedule[[#This Row],[Employee ID]],employés!$A:$E,5,FALSE)</f>
        <v>Mary Ferris</v>
      </c>
      <c r="F453" s="22" t="str">
        <f>VLOOKUP(employee_work_schedule[[#This Row],[Employee ID]],employés!$A:$X,13,FALSE)</f>
        <v>Sales</v>
      </c>
      <c r="G453" s="22">
        <f>employee_work_schedule[[#This Row],[Departure Time]]-employee_work_schedule[[#This Row],[Arrival Time]]</f>
        <v>0.16666666666666674</v>
      </c>
    </row>
    <row r="454" spans="1:7" x14ac:dyDescent="0.25">
      <c r="A454" t="s">
        <v>96</v>
      </c>
      <c r="B454" s="2">
        <v>45551</v>
      </c>
      <c r="C454" s="22">
        <v>0.63541666666666663</v>
      </c>
      <c r="D454" s="22">
        <v>0.84375</v>
      </c>
      <c r="E454" s="22" t="str">
        <f>VLOOKUP(employee_work_schedule[[#This Row],[Employee ID]],employés!$A:$E,5,FALSE)</f>
        <v>Mary Ferris</v>
      </c>
      <c r="F454" s="22" t="str">
        <f>VLOOKUP(employee_work_schedule[[#This Row],[Employee ID]],employés!$A:$X,13,FALSE)</f>
        <v>Sales</v>
      </c>
      <c r="G454" s="22">
        <f>employee_work_schedule[[#This Row],[Departure Time]]-employee_work_schedule[[#This Row],[Arrival Time]]</f>
        <v>0.20833333333333337</v>
      </c>
    </row>
    <row r="455" spans="1:7" x14ac:dyDescent="0.25">
      <c r="A455" t="s">
        <v>96</v>
      </c>
      <c r="B455" s="2">
        <v>45553</v>
      </c>
      <c r="C455" s="22">
        <v>0.46875</v>
      </c>
      <c r="D455" s="22">
        <v>0.76041666666666663</v>
      </c>
      <c r="E455" s="22" t="str">
        <f>VLOOKUP(employee_work_schedule[[#This Row],[Employee ID]],employés!$A:$E,5,FALSE)</f>
        <v>Mary Ferris</v>
      </c>
      <c r="F455" s="22" t="str">
        <f>VLOOKUP(employee_work_schedule[[#This Row],[Employee ID]],employés!$A:$X,13,FALSE)</f>
        <v>Sales</v>
      </c>
      <c r="G455" s="22">
        <f>employee_work_schedule[[#This Row],[Departure Time]]-employee_work_schedule[[#This Row],[Arrival Time]]</f>
        <v>0.29166666666666663</v>
      </c>
    </row>
    <row r="456" spans="1:7" x14ac:dyDescent="0.25">
      <c r="A456" t="s">
        <v>96</v>
      </c>
      <c r="B456" s="2">
        <v>45554</v>
      </c>
      <c r="C456" s="22">
        <v>0.50694444444444442</v>
      </c>
      <c r="D456" s="22">
        <v>0.84027777777777779</v>
      </c>
      <c r="E456" s="22" t="str">
        <f>VLOOKUP(employee_work_schedule[[#This Row],[Employee ID]],employés!$A:$E,5,FALSE)</f>
        <v>Mary Ferris</v>
      </c>
      <c r="F456" s="22" t="str">
        <f>VLOOKUP(employee_work_schedule[[#This Row],[Employee ID]],employés!$A:$X,13,FALSE)</f>
        <v>Sales</v>
      </c>
      <c r="G456" s="22">
        <f>employee_work_schedule[[#This Row],[Departure Time]]-employee_work_schedule[[#This Row],[Arrival Time]]</f>
        <v>0.33333333333333337</v>
      </c>
    </row>
    <row r="457" spans="1:7" x14ac:dyDescent="0.25">
      <c r="A457" t="s">
        <v>96</v>
      </c>
      <c r="B457" s="2">
        <v>45555</v>
      </c>
      <c r="C457" s="22">
        <v>0.71527777777777779</v>
      </c>
      <c r="D457" s="22">
        <v>0.84027777777777779</v>
      </c>
      <c r="E457" s="22" t="str">
        <f>VLOOKUP(employee_work_schedule[[#This Row],[Employee ID]],employés!$A:$E,5,FALSE)</f>
        <v>Mary Ferris</v>
      </c>
      <c r="F457" s="22" t="str">
        <f>VLOOKUP(employee_work_schedule[[#This Row],[Employee ID]],employés!$A:$X,13,FALSE)</f>
        <v>Sales</v>
      </c>
      <c r="G457" s="22">
        <f>employee_work_schedule[[#This Row],[Departure Time]]-employee_work_schedule[[#This Row],[Arrival Time]]</f>
        <v>0.125</v>
      </c>
    </row>
    <row r="458" spans="1:7" x14ac:dyDescent="0.25">
      <c r="A458" t="s">
        <v>96</v>
      </c>
      <c r="B458" s="2">
        <v>45558</v>
      </c>
      <c r="C458" s="22">
        <v>0.41666666666666669</v>
      </c>
      <c r="D458" s="22">
        <v>0.75</v>
      </c>
      <c r="E458" s="22" t="str">
        <f>VLOOKUP(employee_work_schedule[[#This Row],[Employee ID]],employés!$A:$E,5,FALSE)</f>
        <v>Mary Ferris</v>
      </c>
      <c r="F458" s="22" t="str">
        <f>VLOOKUP(employee_work_schedule[[#This Row],[Employee ID]],employés!$A:$X,13,FALSE)</f>
        <v>Sales</v>
      </c>
      <c r="G458" s="22">
        <f>employee_work_schedule[[#This Row],[Departure Time]]-employee_work_schedule[[#This Row],[Arrival Time]]</f>
        <v>0.33333333333333331</v>
      </c>
    </row>
    <row r="459" spans="1:7" x14ac:dyDescent="0.25">
      <c r="A459" t="s">
        <v>96</v>
      </c>
      <c r="B459" s="2">
        <v>45559</v>
      </c>
      <c r="C459" s="22">
        <v>0.46875</v>
      </c>
      <c r="D459" s="22">
        <v>0.79861111111111116</v>
      </c>
      <c r="E459" s="22" t="str">
        <f>VLOOKUP(employee_work_schedule[[#This Row],[Employee ID]],employés!$A:$E,5,FALSE)</f>
        <v>Mary Ferris</v>
      </c>
      <c r="F459" s="22" t="str">
        <f>VLOOKUP(employee_work_schedule[[#This Row],[Employee ID]],employés!$A:$X,13,FALSE)</f>
        <v>Sales</v>
      </c>
      <c r="G459" s="22">
        <f>employee_work_schedule[[#This Row],[Departure Time]]-employee_work_schedule[[#This Row],[Arrival Time]]</f>
        <v>0.32986111111111116</v>
      </c>
    </row>
    <row r="460" spans="1:7" x14ac:dyDescent="0.25">
      <c r="A460" t="s">
        <v>96</v>
      </c>
      <c r="B460" s="2">
        <v>45561</v>
      </c>
      <c r="C460" s="22">
        <v>0.75</v>
      </c>
      <c r="D460" s="22">
        <v>0.83333333333333337</v>
      </c>
      <c r="E460" s="22" t="str">
        <f>VLOOKUP(employee_work_schedule[[#This Row],[Employee ID]],employés!$A:$E,5,FALSE)</f>
        <v>Mary Ferris</v>
      </c>
      <c r="F460" s="22" t="str">
        <f>VLOOKUP(employee_work_schedule[[#This Row],[Employee ID]],employés!$A:$X,13,FALSE)</f>
        <v>Sales</v>
      </c>
      <c r="G460" s="22">
        <f>employee_work_schedule[[#This Row],[Departure Time]]-employee_work_schedule[[#This Row],[Arrival Time]]</f>
        <v>8.333333333333337E-2</v>
      </c>
    </row>
    <row r="461" spans="1:7" x14ac:dyDescent="0.25">
      <c r="A461" t="s">
        <v>96</v>
      </c>
      <c r="B461" s="2">
        <v>45565</v>
      </c>
      <c r="C461" s="22">
        <v>0.71875</v>
      </c>
      <c r="D461" s="22">
        <v>0.88541666666666663</v>
      </c>
      <c r="E461" s="22" t="str">
        <f>VLOOKUP(employee_work_schedule[[#This Row],[Employee ID]],employés!$A:$E,5,FALSE)</f>
        <v>Mary Ferris</v>
      </c>
      <c r="F461" s="22" t="str">
        <f>VLOOKUP(employee_work_schedule[[#This Row],[Employee ID]],employés!$A:$X,13,FALSE)</f>
        <v>Sales</v>
      </c>
      <c r="G461" s="22">
        <f>employee_work_schedule[[#This Row],[Departure Time]]-employee_work_schedule[[#This Row],[Arrival Time]]</f>
        <v>0.16666666666666663</v>
      </c>
    </row>
    <row r="462" spans="1:7" x14ac:dyDescent="0.25">
      <c r="A462" t="s">
        <v>97</v>
      </c>
      <c r="B462" s="2">
        <v>45538</v>
      </c>
      <c r="C462" s="22">
        <v>0.48958333333333331</v>
      </c>
      <c r="D462" s="22">
        <v>0.73958333333333337</v>
      </c>
      <c r="E462" s="22" t="str">
        <f>VLOOKUP(employee_work_schedule[[#This Row],[Employee ID]],employés!$A:$E,5,FALSE)</f>
        <v>Susan Filosa</v>
      </c>
      <c r="F462" s="22" t="str">
        <f>VLOOKUP(employee_work_schedule[[#This Row],[Employee ID]],employés!$A:$X,13,FALSE)</f>
        <v>Customer Service</v>
      </c>
      <c r="G462" s="22">
        <f>employee_work_schedule[[#This Row],[Departure Time]]-employee_work_schedule[[#This Row],[Arrival Time]]</f>
        <v>0.25000000000000006</v>
      </c>
    </row>
    <row r="463" spans="1:7" x14ac:dyDescent="0.25">
      <c r="A463" t="s">
        <v>97</v>
      </c>
      <c r="B463" s="2">
        <v>45540</v>
      </c>
      <c r="C463" s="22">
        <v>0.64583333333333337</v>
      </c>
      <c r="D463" s="22">
        <v>0.89583333333333337</v>
      </c>
      <c r="E463" s="22" t="str">
        <f>VLOOKUP(employee_work_schedule[[#This Row],[Employee ID]],employés!$A:$E,5,FALSE)</f>
        <v>Susan Filosa</v>
      </c>
      <c r="F463" s="22" t="str">
        <f>VLOOKUP(employee_work_schedule[[#This Row],[Employee ID]],employés!$A:$X,13,FALSE)</f>
        <v>Customer Service</v>
      </c>
      <c r="G463" s="22">
        <f>employee_work_schedule[[#This Row],[Departure Time]]-employee_work_schedule[[#This Row],[Arrival Time]]</f>
        <v>0.25</v>
      </c>
    </row>
    <row r="464" spans="1:7" x14ac:dyDescent="0.25">
      <c r="A464" t="s">
        <v>97</v>
      </c>
      <c r="B464" s="2">
        <v>45541</v>
      </c>
      <c r="C464" s="22">
        <v>0.53125</v>
      </c>
      <c r="D464" s="22">
        <v>0.86458333333333337</v>
      </c>
      <c r="E464" s="22" t="str">
        <f>VLOOKUP(employee_work_schedule[[#This Row],[Employee ID]],employés!$A:$E,5,FALSE)</f>
        <v>Susan Filosa</v>
      </c>
      <c r="F464" s="22" t="str">
        <f>VLOOKUP(employee_work_schedule[[#This Row],[Employee ID]],employés!$A:$X,13,FALSE)</f>
        <v>Customer Service</v>
      </c>
      <c r="G464" s="22">
        <f>employee_work_schedule[[#This Row],[Departure Time]]-employee_work_schedule[[#This Row],[Arrival Time]]</f>
        <v>0.33333333333333337</v>
      </c>
    </row>
    <row r="465" spans="1:7" x14ac:dyDescent="0.25">
      <c r="A465" t="s">
        <v>97</v>
      </c>
      <c r="B465" s="2">
        <v>45544</v>
      </c>
      <c r="C465" s="22">
        <v>0.45833333333333331</v>
      </c>
      <c r="D465" s="22">
        <v>0.79166666666666663</v>
      </c>
      <c r="E465" s="22" t="str">
        <f>VLOOKUP(employee_work_schedule[[#This Row],[Employee ID]],employés!$A:$E,5,FALSE)</f>
        <v>Susan Filosa</v>
      </c>
      <c r="F465" s="22" t="str">
        <f>VLOOKUP(employee_work_schedule[[#This Row],[Employee ID]],employés!$A:$X,13,FALSE)</f>
        <v>Customer Service</v>
      </c>
      <c r="G465" s="22">
        <f>employee_work_schedule[[#This Row],[Departure Time]]-employee_work_schedule[[#This Row],[Arrival Time]]</f>
        <v>0.33333333333333331</v>
      </c>
    </row>
    <row r="466" spans="1:7" x14ac:dyDescent="0.25">
      <c r="A466" t="s">
        <v>97</v>
      </c>
      <c r="B466" s="2">
        <v>45546</v>
      </c>
      <c r="C466" s="22">
        <v>0.63194444444444442</v>
      </c>
      <c r="D466" s="22">
        <v>0.84027777777777779</v>
      </c>
      <c r="E466" s="22" t="str">
        <f>VLOOKUP(employee_work_schedule[[#This Row],[Employee ID]],employés!$A:$E,5,FALSE)</f>
        <v>Susan Filosa</v>
      </c>
      <c r="F466" s="22" t="str">
        <f>VLOOKUP(employee_work_schedule[[#This Row],[Employee ID]],employés!$A:$X,13,FALSE)</f>
        <v>Customer Service</v>
      </c>
      <c r="G466" s="22">
        <f>employee_work_schedule[[#This Row],[Departure Time]]-employee_work_schedule[[#This Row],[Arrival Time]]</f>
        <v>0.20833333333333337</v>
      </c>
    </row>
    <row r="467" spans="1:7" x14ac:dyDescent="0.25">
      <c r="A467" t="s">
        <v>97</v>
      </c>
      <c r="B467" s="2">
        <v>45547</v>
      </c>
      <c r="C467" s="22">
        <v>0.32291666666666669</v>
      </c>
      <c r="D467" s="22">
        <v>0.61458333333333337</v>
      </c>
      <c r="E467" s="22" t="str">
        <f>VLOOKUP(employee_work_schedule[[#This Row],[Employee ID]],employés!$A:$E,5,FALSE)</f>
        <v>Susan Filosa</v>
      </c>
      <c r="F467" s="22" t="str">
        <f>VLOOKUP(employee_work_schedule[[#This Row],[Employee ID]],employés!$A:$X,13,FALSE)</f>
        <v>Customer Service</v>
      </c>
      <c r="G467" s="22">
        <f>employee_work_schedule[[#This Row],[Departure Time]]-employee_work_schedule[[#This Row],[Arrival Time]]</f>
        <v>0.29166666666666669</v>
      </c>
    </row>
    <row r="468" spans="1:7" x14ac:dyDescent="0.25">
      <c r="A468" t="s">
        <v>97</v>
      </c>
      <c r="B468" s="2">
        <v>45558</v>
      </c>
      <c r="C468" s="22">
        <v>0.52083333333333337</v>
      </c>
      <c r="D468" s="22">
        <v>0.77083333333333337</v>
      </c>
      <c r="E468" s="22" t="str">
        <f>VLOOKUP(employee_work_schedule[[#This Row],[Employee ID]],employés!$A:$E,5,FALSE)</f>
        <v>Susan Filosa</v>
      </c>
      <c r="F468" s="22" t="str">
        <f>VLOOKUP(employee_work_schedule[[#This Row],[Employee ID]],employés!$A:$X,13,FALSE)</f>
        <v>Customer Service</v>
      </c>
      <c r="G468" s="22">
        <f>employee_work_schedule[[#This Row],[Departure Time]]-employee_work_schedule[[#This Row],[Arrival Time]]</f>
        <v>0.25</v>
      </c>
    </row>
    <row r="469" spans="1:7" x14ac:dyDescent="0.25">
      <c r="A469" t="s">
        <v>97</v>
      </c>
      <c r="B469" s="2">
        <v>45560</v>
      </c>
      <c r="C469" s="22">
        <v>0.47222222222222221</v>
      </c>
      <c r="D469" s="22">
        <v>0.80555555555555558</v>
      </c>
      <c r="E469" s="22" t="str">
        <f>VLOOKUP(employee_work_schedule[[#This Row],[Employee ID]],employés!$A:$E,5,FALSE)</f>
        <v>Susan Filosa</v>
      </c>
      <c r="F469" s="22" t="str">
        <f>VLOOKUP(employee_work_schedule[[#This Row],[Employee ID]],employés!$A:$X,13,FALSE)</f>
        <v>Customer Service</v>
      </c>
      <c r="G469" s="22">
        <f>employee_work_schedule[[#This Row],[Departure Time]]-employee_work_schedule[[#This Row],[Arrival Time]]</f>
        <v>0.33333333333333337</v>
      </c>
    </row>
    <row r="470" spans="1:7" x14ac:dyDescent="0.25">
      <c r="A470" t="s">
        <v>97</v>
      </c>
      <c r="B470" s="2">
        <v>45562</v>
      </c>
      <c r="C470" s="22">
        <v>0.77083333333333337</v>
      </c>
      <c r="D470" s="22">
        <v>0.85416666666666663</v>
      </c>
      <c r="E470" s="22" t="str">
        <f>VLOOKUP(employee_work_schedule[[#This Row],[Employee ID]],employés!$A:$E,5,FALSE)</f>
        <v>Susan Filosa</v>
      </c>
      <c r="F470" s="22" t="str">
        <f>VLOOKUP(employee_work_schedule[[#This Row],[Employee ID]],employés!$A:$X,13,FALSE)</f>
        <v>Customer Service</v>
      </c>
      <c r="G470" s="22">
        <f>employee_work_schedule[[#This Row],[Departure Time]]-employee_work_schedule[[#This Row],[Arrival Time]]</f>
        <v>8.3333333333333259E-2</v>
      </c>
    </row>
    <row r="471" spans="1:7" x14ac:dyDescent="0.25">
      <c r="A471" t="s">
        <v>97</v>
      </c>
      <c r="B471" s="2">
        <v>45564</v>
      </c>
      <c r="C471" s="22">
        <v>0.77083333333333337</v>
      </c>
      <c r="D471" s="22">
        <v>0.85416666666666663</v>
      </c>
      <c r="E471" s="22" t="str">
        <f>VLOOKUP(employee_work_schedule[[#This Row],[Employee ID]],employés!$A:$E,5,FALSE)</f>
        <v>Susan Filosa</v>
      </c>
      <c r="F471" s="22" t="str">
        <f>VLOOKUP(employee_work_schedule[[#This Row],[Employee ID]],employés!$A:$X,13,FALSE)</f>
        <v>Customer Service</v>
      </c>
      <c r="G471" s="22">
        <f>employee_work_schedule[[#This Row],[Departure Time]]-employee_work_schedule[[#This Row],[Arrival Time]]</f>
        <v>8.3333333333333259E-2</v>
      </c>
    </row>
    <row r="472" spans="1:7" x14ac:dyDescent="0.25">
      <c r="A472" t="s">
        <v>98</v>
      </c>
      <c r="B472" s="2">
        <v>45537</v>
      </c>
      <c r="C472" s="22">
        <v>0.29166666666666669</v>
      </c>
      <c r="D472" s="22">
        <v>0.625</v>
      </c>
      <c r="E472" s="22" t="str">
        <f>VLOOKUP(employee_work_schedule[[#This Row],[Employee ID]],employés!$A:$E,5,FALSE)</f>
        <v>Daniel Flanders</v>
      </c>
      <c r="F472" s="22" t="str">
        <f>VLOOKUP(employee_work_schedule[[#This Row],[Employee ID]],employés!$A:$X,13,FALSE)</f>
        <v>Sales</v>
      </c>
      <c r="G472" s="22">
        <f>employee_work_schedule[[#This Row],[Departure Time]]-employee_work_schedule[[#This Row],[Arrival Time]]</f>
        <v>0.33333333333333331</v>
      </c>
    </row>
    <row r="473" spans="1:7" x14ac:dyDescent="0.25">
      <c r="A473" t="s">
        <v>98</v>
      </c>
      <c r="B473" s="2">
        <v>45546</v>
      </c>
      <c r="C473" s="22">
        <v>0.34027777777777779</v>
      </c>
      <c r="D473" s="22">
        <v>0.67361111111111116</v>
      </c>
      <c r="E473" s="22" t="str">
        <f>VLOOKUP(employee_work_schedule[[#This Row],[Employee ID]],employés!$A:$E,5,FALSE)</f>
        <v>Daniel Flanders</v>
      </c>
      <c r="F473" s="22" t="str">
        <f>VLOOKUP(employee_work_schedule[[#This Row],[Employee ID]],employés!$A:$X,13,FALSE)</f>
        <v>Sales</v>
      </c>
      <c r="G473" s="22">
        <f>employee_work_schedule[[#This Row],[Departure Time]]-employee_work_schedule[[#This Row],[Arrival Time]]</f>
        <v>0.33333333333333337</v>
      </c>
    </row>
    <row r="474" spans="1:7" x14ac:dyDescent="0.25">
      <c r="A474" t="s">
        <v>98</v>
      </c>
      <c r="B474" s="2">
        <v>45548</v>
      </c>
      <c r="C474" s="22">
        <v>0.46875</v>
      </c>
      <c r="D474" s="22">
        <v>0.84375</v>
      </c>
      <c r="E474" s="22" t="str">
        <f>VLOOKUP(employee_work_schedule[[#This Row],[Employee ID]],employés!$A:$E,5,FALSE)</f>
        <v>Daniel Flanders</v>
      </c>
      <c r="F474" s="22" t="str">
        <f>VLOOKUP(employee_work_schedule[[#This Row],[Employee ID]],employés!$A:$X,13,FALSE)</f>
        <v>Sales</v>
      </c>
      <c r="G474" s="22">
        <f>employee_work_schedule[[#This Row],[Departure Time]]-employee_work_schedule[[#This Row],[Arrival Time]]</f>
        <v>0.375</v>
      </c>
    </row>
    <row r="475" spans="1:7" x14ac:dyDescent="0.25">
      <c r="A475" t="s">
        <v>98</v>
      </c>
      <c r="B475" s="2">
        <v>45551</v>
      </c>
      <c r="C475" s="22">
        <v>0.78125</v>
      </c>
      <c r="D475" s="22">
        <v>0.94791666666666663</v>
      </c>
      <c r="E475" s="22" t="str">
        <f>VLOOKUP(employee_work_schedule[[#This Row],[Employee ID]],employés!$A:$E,5,FALSE)</f>
        <v>Daniel Flanders</v>
      </c>
      <c r="F475" s="22" t="str">
        <f>VLOOKUP(employee_work_schedule[[#This Row],[Employee ID]],employés!$A:$X,13,FALSE)</f>
        <v>Sales</v>
      </c>
      <c r="G475" s="22">
        <f>employee_work_schedule[[#This Row],[Departure Time]]-employee_work_schedule[[#This Row],[Arrival Time]]</f>
        <v>0.16666666666666663</v>
      </c>
    </row>
    <row r="476" spans="1:7" x14ac:dyDescent="0.25">
      <c r="A476" t="s">
        <v>98</v>
      </c>
      <c r="B476" s="2">
        <v>45552</v>
      </c>
      <c r="C476" s="22">
        <v>0.48958333333333331</v>
      </c>
      <c r="D476" s="22">
        <v>0.86458333333333337</v>
      </c>
      <c r="E476" s="22" t="str">
        <f>VLOOKUP(employee_work_schedule[[#This Row],[Employee ID]],employés!$A:$E,5,FALSE)</f>
        <v>Daniel Flanders</v>
      </c>
      <c r="F476" s="22" t="str">
        <f>VLOOKUP(employee_work_schedule[[#This Row],[Employee ID]],employés!$A:$X,13,FALSE)</f>
        <v>Sales</v>
      </c>
      <c r="G476" s="22">
        <f>employee_work_schedule[[#This Row],[Departure Time]]-employee_work_schedule[[#This Row],[Arrival Time]]</f>
        <v>0.37500000000000006</v>
      </c>
    </row>
    <row r="477" spans="1:7" x14ac:dyDescent="0.25">
      <c r="A477" t="s">
        <v>98</v>
      </c>
      <c r="B477" s="2">
        <v>45554</v>
      </c>
      <c r="C477" s="22">
        <v>0.67361111111111116</v>
      </c>
      <c r="D477" s="22">
        <v>0.88194444444444442</v>
      </c>
      <c r="E477" s="22" t="str">
        <f>VLOOKUP(employee_work_schedule[[#This Row],[Employee ID]],employés!$A:$E,5,FALSE)</f>
        <v>Daniel Flanders</v>
      </c>
      <c r="F477" s="22" t="str">
        <f>VLOOKUP(employee_work_schedule[[#This Row],[Employee ID]],employés!$A:$X,13,FALSE)</f>
        <v>Sales</v>
      </c>
      <c r="G477" s="22">
        <f>employee_work_schedule[[#This Row],[Departure Time]]-employee_work_schedule[[#This Row],[Arrival Time]]</f>
        <v>0.20833333333333326</v>
      </c>
    </row>
    <row r="478" spans="1:7" x14ac:dyDescent="0.25">
      <c r="A478" t="s">
        <v>98</v>
      </c>
      <c r="B478" s="2">
        <v>45555</v>
      </c>
      <c r="C478" s="22">
        <v>0.59722222222222221</v>
      </c>
      <c r="D478" s="22">
        <v>0.84722222222222221</v>
      </c>
      <c r="E478" s="22" t="str">
        <f>VLOOKUP(employee_work_schedule[[#This Row],[Employee ID]],employés!$A:$E,5,FALSE)</f>
        <v>Daniel Flanders</v>
      </c>
      <c r="F478" s="22" t="str">
        <f>VLOOKUP(employee_work_schedule[[#This Row],[Employee ID]],employés!$A:$X,13,FALSE)</f>
        <v>Sales</v>
      </c>
      <c r="G478" s="22">
        <f>employee_work_schedule[[#This Row],[Departure Time]]-employee_work_schedule[[#This Row],[Arrival Time]]</f>
        <v>0.25</v>
      </c>
    </row>
    <row r="479" spans="1:7" x14ac:dyDescent="0.25">
      <c r="A479" t="s">
        <v>98</v>
      </c>
      <c r="B479" s="2">
        <v>45556</v>
      </c>
      <c r="C479" s="22">
        <v>0.39583333333333331</v>
      </c>
      <c r="D479" s="22">
        <v>0.64583333333333337</v>
      </c>
      <c r="E479" s="22" t="str">
        <f>VLOOKUP(employee_work_schedule[[#This Row],[Employee ID]],employés!$A:$E,5,FALSE)</f>
        <v>Daniel Flanders</v>
      </c>
      <c r="F479" s="22" t="str">
        <f>VLOOKUP(employee_work_schedule[[#This Row],[Employee ID]],employés!$A:$X,13,FALSE)</f>
        <v>Sales</v>
      </c>
      <c r="G479" s="22">
        <f>employee_work_schedule[[#This Row],[Departure Time]]-employee_work_schedule[[#This Row],[Arrival Time]]</f>
        <v>0.25000000000000006</v>
      </c>
    </row>
    <row r="480" spans="1:7" x14ac:dyDescent="0.25">
      <c r="A480" t="s">
        <v>98</v>
      </c>
      <c r="B480" s="2">
        <v>45558</v>
      </c>
      <c r="C480" s="22">
        <v>0.78472222222222221</v>
      </c>
      <c r="D480" s="22">
        <v>0.86805555555555558</v>
      </c>
      <c r="E480" s="22" t="str">
        <f>VLOOKUP(employee_work_schedule[[#This Row],[Employee ID]],employés!$A:$E,5,FALSE)</f>
        <v>Daniel Flanders</v>
      </c>
      <c r="F480" s="22" t="str">
        <f>VLOOKUP(employee_work_schedule[[#This Row],[Employee ID]],employés!$A:$X,13,FALSE)</f>
        <v>Sales</v>
      </c>
      <c r="G480" s="22">
        <f>employee_work_schedule[[#This Row],[Departure Time]]-employee_work_schedule[[#This Row],[Arrival Time]]</f>
        <v>8.333333333333337E-2</v>
      </c>
    </row>
    <row r="481" spans="1:7" x14ac:dyDescent="0.25">
      <c r="A481" t="s">
        <v>98</v>
      </c>
      <c r="B481" s="2">
        <v>45560</v>
      </c>
      <c r="C481" s="22">
        <v>0.36458333333333331</v>
      </c>
      <c r="D481" s="22">
        <v>0.73958333333333337</v>
      </c>
      <c r="E481" s="22" t="str">
        <f>VLOOKUP(employee_work_schedule[[#This Row],[Employee ID]],employés!$A:$E,5,FALSE)</f>
        <v>Daniel Flanders</v>
      </c>
      <c r="F481" s="22" t="str">
        <f>VLOOKUP(employee_work_schedule[[#This Row],[Employee ID]],employés!$A:$X,13,FALSE)</f>
        <v>Sales</v>
      </c>
      <c r="G481" s="22">
        <f>employee_work_schedule[[#This Row],[Departure Time]]-employee_work_schedule[[#This Row],[Arrival Time]]</f>
        <v>0.37500000000000006</v>
      </c>
    </row>
    <row r="482" spans="1:7" x14ac:dyDescent="0.25">
      <c r="A482" t="s">
        <v>99</v>
      </c>
      <c r="B482" s="2">
        <v>45537</v>
      </c>
      <c r="C482" s="22">
        <v>0.55208333333333337</v>
      </c>
      <c r="D482" s="22">
        <v>0.80208333333333337</v>
      </c>
      <c r="E482" s="22" t="str">
        <f>VLOOKUP(employee_work_schedule[[#This Row],[Employee ID]],employés!$A:$E,5,FALSE)</f>
        <v>Leighton Forrest</v>
      </c>
      <c r="F482" s="22" t="str">
        <f>VLOOKUP(employee_work_schedule[[#This Row],[Employee ID]],employés!$A:$X,13,FALSE)</f>
        <v>Sales</v>
      </c>
      <c r="G482" s="22">
        <f>employee_work_schedule[[#This Row],[Departure Time]]-employee_work_schedule[[#This Row],[Arrival Time]]</f>
        <v>0.25</v>
      </c>
    </row>
    <row r="483" spans="1:7" x14ac:dyDescent="0.25">
      <c r="A483" t="s">
        <v>99</v>
      </c>
      <c r="B483" s="2">
        <v>45541</v>
      </c>
      <c r="C483" s="22">
        <v>0.34027777777777779</v>
      </c>
      <c r="D483" s="22">
        <v>0.71527777777777779</v>
      </c>
      <c r="E483" s="22" t="str">
        <f>VLOOKUP(employee_work_schedule[[#This Row],[Employee ID]],employés!$A:$E,5,FALSE)</f>
        <v>Leighton Forrest</v>
      </c>
      <c r="F483" s="22" t="str">
        <f>VLOOKUP(employee_work_schedule[[#This Row],[Employee ID]],employés!$A:$X,13,FALSE)</f>
        <v>Sales</v>
      </c>
      <c r="G483" s="22">
        <f>employee_work_schedule[[#This Row],[Departure Time]]-employee_work_schedule[[#This Row],[Arrival Time]]</f>
        <v>0.375</v>
      </c>
    </row>
    <row r="484" spans="1:7" x14ac:dyDescent="0.25">
      <c r="A484" t="s">
        <v>99</v>
      </c>
      <c r="B484" s="2">
        <v>45544</v>
      </c>
      <c r="C484" s="22">
        <v>0.47222222222222221</v>
      </c>
      <c r="D484" s="22">
        <v>0.80555555555555558</v>
      </c>
      <c r="E484" s="22" t="str">
        <f>VLOOKUP(employee_work_schedule[[#This Row],[Employee ID]],employés!$A:$E,5,FALSE)</f>
        <v>Leighton Forrest</v>
      </c>
      <c r="F484" s="22" t="str">
        <f>VLOOKUP(employee_work_schedule[[#This Row],[Employee ID]],employés!$A:$X,13,FALSE)</f>
        <v>Sales</v>
      </c>
      <c r="G484" s="22">
        <f>employee_work_schedule[[#This Row],[Departure Time]]-employee_work_schedule[[#This Row],[Arrival Time]]</f>
        <v>0.33333333333333337</v>
      </c>
    </row>
    <row r="485" spans="1:7" x14ac:dyDescent="0.25">
      <c r="A485" t="s">
        <v>99</v>
      </c>
      <c r="B485" s="2">
        <v>45551</v>
      </c>
      <c r="C485" s="22">
        <v>0.34375</v>
      </c>
      <c r="D485" s="22">
        <v>0.59375</v>
      </c>
      <c r="E485" s="22" t="str">
        <f>VLOOKUP(employee_work_schedule[[#This Row],[Employee ID]],employés!$A:$E,5,FALSE)</f>
        <v>Leighton Forrest</v>
      </c>
      <c r="F485" s="22" t="str">
        <f>VLOOKUP(employee_work_schedule[[#This Row],[Employee ID]],employés!$A:$X,13,FALSE)</f>
        <v>Sales</v>
      </c>
      <c r="G485" s="22">
        <f>employee_work_schedule[[#This Row],[Departure Time]]-employee_work_schedule[[#This Row],[Arrival Time]]</f>
        <v>0.25</v>
      </c>
    </row>
    <row r="486" spans="1:7" x14ac:dyDescent="0.25">
      <c r="A486" t="s">
        <v>99</v>
      </c>
      <c r="B486" s="2">
        <v>45553</v>
      </c>
      <c r="C486" s="22">
        <v>0.3125</v>
      </c>
      <c r="D486" s="22">
        <v>0.60416666666666663</v>
      </c>
      <c r="E486" s="22" t="str">
        <f>VLOOKUP(employee_work_schedule[[#This Row],[Employee ID]],employés!$A:$E,5,FALSE)</f>
        <v>Leighton Forrest</v>
      </c>
      <c r="F486" s="22" t="str">
        <f>VLOOKUP(employee_work_schedule[[#This Row],[Employee ID]],employés!$A:$X,13,FALSE)</f>
        <v>Sales</v>
      </c>
      <c r="G486" s="22">
        <f>employee_work_schedule[[#This Row],[Departure Time]]-employee_work_schedule[[#This Row],[Arrival Time]]</f>
        <v>0.29166666666666663</v>
      </c>
    </row>
    <row r="487" spans="1:7" x14ac:dyDescent="0.25">
      <c r="A487" t="s">
        <v>99</v>
      </c>
      <c r="B487" s="2">
        <v>45554</v>
      </c>
      <c r="C487" s="22">
        <v>0.30555555555555558</v>
      </c>
      <c r="D487" s="22">
        <v>0.59722222222222221</v>
      </c>
      <c r="E487" s="22" t="str">
        <f>VLOOKUP(employee_work_schedule[[#This Row],[Employee ID]],employés!$A:$E,5,FALSE)</f>
        <v>Leighton Forrest</v>
      </c>
      <c r="F487" s="22" t="str">
        <f>VLOOKUP(employee_work_schedule[[#This Row],[Employee ID]],employés!$A:$X,13,FALSE)</f>
        <v>Sales</v>
      </c>
      <c r="G487" s="22">
        <f>employee_work_schedule[[#This Row],[Departure Time]]-employee_work_schedule[[#This Row],[Arrival Time]]</f>
        <v>0.29166666666666663</v>
      </c>
    </row>
    <row r="488" spans="1:7" x14ac:dyDescent="0.25">
      <c r="A488" t="s">
        <v>99</v>
      </c>
      <c r="B488" s="2">
        <v>45565</v>
      </c>
      <c r="C488" s="22">
        <v>0.53125</v>
      </c>
      <c r="D488" s="22">
        <v>0.86458333333333337</v>
      </c>
      <c r="E488" s="22" t="str">
        <f>VLOOKUP(employee_work_schedule[[#This Row],[Employee ID]],employés!$A:$E,5,FALSE)</f>
        <v>Leighton Forrest</v>
      </c>
      <c r="F488" s="22" t="str">
        <f>VLOOKUP(employee_work_schedule[[#This Row],[Employee ID]],employés!$A:$X,13,FALSE)</f>
        <v>Sales</v>
      </c>
      <c r="G488" s="22">
        <f>employee_work_schedule[[#This Row],[Departure Time]]-employee_work_schedule[[#This Row],[Arrival Time]]</f>
        <v>0.33333333333333337</v>
      </c>
    </row>
    <row r="489" spans="1:7" x14ac:dyDescent="0.25">
      <c r="A489" t="s">
        <v>100</v>
      </c>
      <c r="B489" s="2">
        <v>45537</v>
      </c>
      <c r="C489" s="22">
        <v>0.4236111111111111</v>
      </c>
      <c r="D489" s="22">
        <v>0.67361111111111116</v>
      </c>
      <c r="E489" s="22" t="str">
        <f>VLOOKUP(employee_work_schedule[[#This Row],[Employee ID]],employés!$A:$E,5,FALSE)</f>
        <v>Phoebe Gour</v>
      </c>
      <c r="F489" s="22" t="str">
        <f>VLOOKUP(employee_work_schedule[[#This Row],[Employee ID]],employés!$A:$X,13,FALSE)</f>
        <v>Sales</v>
      </c>
      <c r="G489" s="22">
        <f>employee_work_schedule[[#This Row],[Departure Time]]-employee_work_schedule[[#This Row],[Arrival Time]]</f>
        <v>0.25000000000000006</v>
      </c>
    </row>
    <row r="490" spans="1:7" x14ac:dyDescent="0.25">
      <c r="A490" t="s">
        <v>100</v>
      </c>
      <c r="B490" s="2">
        <v>45538</v>
      </c>
      <c r="C490" s="22">
        <v>0.375</v>
      </c>
      <c r="D490" s="22">
        <v>0.66666666666666663</v>
      </c>
      <c r="E490" s="22" t="str">
        <f>VLOOKUP(employee_work_schedule[[#This Row],[Employee ID]],employés!$A:$E,5,FALSE)</f>
        <v>Phoebe Gour</v>
      </c>
      <c r="F490" s="22" t="str">
        <f>VLOOKUP(employee_work_schedule[[#This Row],[Employee ID]],employés!$A:$X,13,FALSE)</f>
        <v>Sales</v>
      </c>
      <c r="G490" s="22">
        <f>employee_work_schedule[[#This Row],[Departure Time]]-employee_work_schedule[[#This Row],[Arrival Time]]</f>
        <v>0.29166666666666663</v>
      </c>
    </row>
    <row r="491" spans="1:7" x14ac:dyDescent="0.25">
      <c r="A491" t="s">
        <v>100</v>
      </c>
      <c r="B491" s="2">
        <v>45539</v>
      </c>
      <c r="C491" s="22">
        <v>0.39583333333333331</v>
      </c>
      <c r="D491" s="22">
        <v>0.64583333333333337</v>
      </c>
      <c r="E491" s="22" t="str">
        <f>VLOOKUP(employee_work_schedule[[#This Row],[Employee ID]],employés!$A:$E,5,FALSE)</f>
        <v>Phoebe Gour</v>
      </c>
      <c r="F491" s="22" t="str">
        <f>VLOOKUP(employee_work_schedule[[#This Row],[Employee ID]],employés!$A:$X,13,FALSE)</f>
        <v>Sales</v>
      </c>
      <c r="G491" s="22">
        <f>employee_work_schedule[[#This Row],[Departure Time]]-employee_work_schedule[[#This Row],[Arrival Time]]</f>
        <v>0.25000000000000006</v>
      </c>
    </row>
    <row r="492" spans="1:7" x14ac:dyDescent="0.25">
      <c r="A492" t="s">
        <v>100</v>
      </c>
      <c r="B492" s="2">
        <v>45544</v>
      </c>
      <c r="C492" s="22">
        <v>0.57638888888888884</v>
      </c>
      <c r="D492" s="22">
        <v>0.86805555555555558</v>
      </c>
      <c r="E492" s="22" t="str">
        <f>VLOOKUP(employee_work_schedule[[#This Row],[Employee ID]],employés!$A:$E,5,FALSE)</f>
        <v>Phoebe Gour</v>
      </c>
      <c r="F492" s="22" t="str">
        <f>VLOOKUP(employee_work_schedule[[#This Row],[Employee ID]],employés!$A:$X,13,FALSE)</f>
        <v>Sales</v>
      </c>
      <c r="G492" s="22">
        <f>employee_work_schedule[[#This Row],[Departure Time]]-employee_work_schedule[[#This Row],[Arrival Time]]</f>
        <v>0.29166666666666674</v>
      </c>
    </row>
    <row r="493" spans="1:7" x14ac:dyDescent="0.25">
      <c r="A493" t="s">
        <v>100</v>
      </c>
      <c r="B493" s="2">
        <v>45545</v>
      </c>
      <c r="C493" s="22">
        <v>0.66666666666666663</v>
      </c>
      <c r="D493" s="22">
        <v>0.83333333333333337</v>
      </c>
      <c r="E493" s="22" t="str">
        <f>VLOOKUP(employee_work_schedule[[#This Row],[Employee ID]],employés!$A:$E,5,FALSE)</f>
        <v>Phoebe Gour</v>
      </c>
      <c r="F493" s="22" t="str">
        <f>VLOOKUP(employee_work_schedule[[#This Row],[Employee ID]],employés!$A:$X,13,FALSE)</f>
        <v>Sales</v>
      </c>
      <c r="G493" s="22">
        <f>employee_work_schedule[[#This Row],[Departure Time]]-employee_work_schedule[[#This Row],[Arrival Time]]</f>
        <v>0.16666666666666674</v>
      </c>
    </row>
    <row r="494" spans="1:7" x14ac:dyDescent="0.25">
      <c r="A494" t="s">
        <v>100</v>
      </c>
      <c r="B494" s="2">
        <v>45546</v>
      </c>
      <c r="C494" s="22">
        <v>0.34375</v>
      </c>
      <c r="D494" s="22">
        <v>0.59375</v>
      </c>
      <c r="E494" s="22" t="str">
        <f>VLOOKUP(employee_work_schedule[[#This Row],[Employee ID]],employés!$A:$E,5,FALSE)</f>
        <v>Phoebe Gour</v>
      </c>
      <c r="F494" s="22" t="str">
        <f>VLOOKUP(employee_work_schedule[[#This Row],[Employee ID]],employés!$A:$X,13,FALSE)</f>
        <v>Sales</v>
      </c>
      <c r="G494" s="22">
        <f>employee_work_schedule[[#This Row],[Departure Time]]-employee_work_schedule[[#This Row],[Arrival Time]]</f>
        <v>0.25</v>
      </c>
    </row>
    <row r="495" spans="1:7" x14ac:dyDescent="0.25">
      <c r="A495" t="s">
        <v>100</v>
      </c>
      <c r="B495" s="2">
        <v>45547</v>
      </c>
      <c r="C495" s="22">
        <v>0.63541666666666663</v>
      </c>
      <c r="D495" s="22">
        <v>0.84375</v>
      </c>
      <c r="E495" s="22" t="str">
        <f>VLOOKUP(employee_work_schedule[[#This Row],[Employee ID]],employés!$A:$E,5,FALSE)</f>
        <v>Phoebe Gour</v>
      </c>
      <c r="F495" s="22" t="str">
        <f>VLOOKUP(employee_work_schedule[[#This Row],[Employee ID]],employés!$A:$X,13,FALSE)</f>
        <v>Sales</v>
      </c>
      <c r="G495" s="22">
        <f>employee_work_schedule[[#This Row],[Departure Time]]-employee_work_schedule[[#This Row],[Arrival Time]]</f>
        <v>0.20833333333333337</v>
      </c>
    </row>
    <row r="496" spans="1:7" x14ac:dyDescent="0.25">
      <c r="A496" t="s">
        <v>100</v>
      </c>
      <c r="B496" s="2">
        <v>45548</v>
      </c>
      <c r="C496" s="22">
        <v>0.67361111111111116</v>
      </c>
      <c r="D496" s="22">
        <v>0.84027777777777779</v>
      </c>
      <c r="E496" s="22" t="str">
        <f>VLOOKUP(employee_work_schedule[[#This Row],[Employee ID]],employés!$A:$E,5,FALSE)</f>
        <v>Phoebe Gour</v>
      </c>
      <c r="F496" s="22" t="str">
        <f>VLOOKUP(employee_work_schedule[[#This Row],[Employee ID]],employés!$A:$X,13,FALSE)</f>
        <v>Sales</v>
      </c>
      <c r="G496" s="22">
        <f>employee_work_schedule[[#This Row],[Departure Time]]-employee_work_schedule[[#This Row],[Arrival Time]]</f>
        <v>0.16666666666666663</v>
      </c>
    </row>
    <row r="497" spans="1:7" x14ac:dyDescent="0.25">
      <c r="A497" t="s">
        <v>100</v>
      </c>
      <c r="B497" s="2">
        <v>45550</v>
      </c>
      <c r="C497" s="22">
        <v>0.625</v>
      </c>
      <c r="D497" s="22">
        <v>0.83333333333333337</v>
      </c>
      <c r="E497" s="22" t="str">
        <f>VLOOKUP(employee_work_schedule[[#This Row],[Employee ID]],employés!$A:$E,5,FALSE)</f>
        <v>Phoebe Gour</v>
      </c>
      <c r="F497" s="22" t="str">
        <f>VLOOKUP(employee_work_schedule[[#This Row],[Employee ID]],employés!$A:$X,13,FALSE)</f>
        <v>Sales</v>
      </c>
      <c r="G497" s="22">
        <f>employee_work_schedule[[#This Row],[Departure Time]]-employee_work_schedule[[#This Row],[Arrival Time]]</f>
        <v>0.20833333333333337</v>
      </c>
    </row>
    <row r="498" spans="1:7" x14ac:dyDescent="0.25">
      <c r="A498" t="s">
        <v>100</v>
      </c>
      <c r="B498" s="2">
        <v>45551</v>
      </c>
      <c r="C498" s="22">
        <v>0.54166666666666663</v>
      </c>
      <c r="D498" s="22">
        <v>0.79166666666666663</v>
      </c>
      <c r="E498" s="22" t="str">
        <f>VLOOKUP(employee_work_schedule[[#This Row],[Employee ID]],employés!$A:$E,5,FALSE)</f>
        <v>Phoebe Gour</v>
      </c>
      <c r="F498" s="22" t="str">
        <f>VLOOKUP(employee_work_schedule[[#This Row],[Employee ID]],employés!$A:$X,13,FALSE)</f>
        <v>Sales</v>
      </c>
      <c r="G498" s="22">
        <f>employee_work_schedule[[#This Row],[Departure Time]]-employee_work_schedule[[#This Row],[Arrival Time]]</f>
        <v>0.25</v>
      </c>
    </row>
    <row r="499" spans="1:7" x14ac:dyDescent="0.25">
      <c r="A499" t="s">
        <v>100</v>
      </c>
      <c r="B499" s="2">
        <v>45552</v>
      </c>
      <c r="C499" s="22">
        <v>0.63541666666666663</v>
      </c>
      <c r="D499" s="22">
        <v>0.84375</v>
      </c>
      <c r="E499" s="22" t="str">
        <f>VLOOKUP(employee_work_schedule[[#This Row],[Employee ID]],employés!$A:$E,5,FALSE)</f>
        <v>Phoebe Gour</v>
      </c>
      <c r="F499" s="22" t="str">
        <f>VLOOKUP(employee_work_schedule[[#This Row],[Employee ID]],employés!$A:$X,13,FALSE)</f>
        <v>Sales</v>
      </c>
      <c r="G499" s="22">
        <f>employee_work_schedule[[#This Row],[Departure Time]]-employee_work_schedule[[#This Row],[Arrival Time]]</f>
        <v>0.20833333333333337</v>
      </c>
    </row>
    <row r="500" spans="1:7" x14ac:dyDescent="0.25">
      <c r="A500" t="s">
        <v>100</v>
      </c>
      <c r="B500" s="2">
        <v>45554</v>
      </c>
      <c r="C500" s="22">
        <v>0.72916666666666663</v>
      </c>
      <c r="D500" s="22">
        <v>0.89583333333333337</v>
      </c>
      <c r="E500" s="22" t="str">
        <f>VLOOKUP(employee_work_schedule[[#This Row],[Employee ID]],employés!$A:$E,5,FALSE)</f>
        <v>Phoebe Gour</v>
      </c>
      <c r="F500" s="22" t="str">
        <f>VLOOKUP(employee_work_schedule[[#This Row],[Employee ID]],employés!$A:$X,13,FALSE)</f>
        <v>Sales</v>
      </c>
      <c r="G500" s="22">
        <f>employee_work_schedule[[#This Row],[Departure Time]]-employee_work_schedule[[#This Row],[Arrival Time]]</f>
        <v>0.16666666666666674</v>
      </c>
    </row>
    <row r="501" spans="1:7" x14ac:dyDescent="0.25">
      <c r="A501" t="s">
        <v>100</v>
      </c>
      <c r="B501" s="2">
        <v>45558</v>
      </c>
      <c r="C501" s="22">
        <v>0.4236111111111111</v>
      </c>
      <c r="D501" s="22">
        <v>0.79861111111111116</v>
      </c>
      <c r="E501" s="22" t="str">
        <f>VLOOKUP(employee_work_schedule[[#This Row],[Employee ID]],employés!$A:$E,5,FALSE)</f>
        <v>Phoebe Gour</v>
      </c>
      <c r="F501" s="22" t="str">
        <f>VLOOKUP(employee_work_schedule[[#This Row],[Employee ID]],employés!$A:$X,13,FALSE)</f>
        <v>Sales</v>
      </c>
      <c r="G501" s="22">
        <f>employee_work_schedule[[#This Row],[Departure Time]]-employee_work_schedule[[#This Row],[Arrival Time]]</f>
        <v>0.37500000000000006</v>
      </c>
    </row>
    <row r="502" spans="1:7" x14ac:dyDescent="0.25">
      <c r="A502" t="s">
        <v>100</v>
      </c>
      <c r="B502" s="2">
        <v>45561</v>
      </c>
      <c r="C502" s="22">
        <v>0.76388888888888884</v>
      </c>
      <c r="D502" s="22">
        <v>0.93055555555555558</v>
      </c>
      <c r="E502" s="22" t="str">
        <f>VLOOKUP(employee_work_schedule[[#This Row],[Employee ID]],employés!$A:$E,5,FALSE)</f>
        <v>Phoebe Gour</v>
      </c>
      <c r="F502" s="22" t="str">
        <f>VLOOKUP(employee_work_schedule[[#This Row],[Employee ID]],employés!$A:$X,13,FALSE)</f>
        <v>Sales</v>
      </c>
      <c r="G502" s="22">
        <f>employee_work_schedule[[#This Row],[Departure Time]]-employee_work_schedule[[#This Row],[Arrival Time]]</f>
        <v>0.16666666666666674</v>
      </c>
    </row>
    <row r="503" spans="1:7" x14ac:dyDescent="0.25">
      <c r="A503" t="s">
        <v>100</v>
      </c>
      <c r="B503" s="2">
        <v>45562</v>
      </c>
      <c r="C503" s="22">
        <v>0.3125</v>
      </c>
      <c r="D503" s="22">
        <v>0.60416666666666663</v>
      </c>
      <c r="E503" s="22" t="str">
        <f>VLOOKUP(employee_work_schedule[[#This Row],[Employee ID]],employés!$A:$E,5,FALSE)</f>
        <v>Phoebe Gour</v>
      </c>
      <c r="F503" s="22" t="str">
        <f>VLOOKUP(employee_work_schedule[[#This Row],[Employee ID]],employés!$A:$X,13,FALSE)</f>
        <v>Sales</v>
      </c>
      <c r="G503" s="22">
        <f>employee_work_schedule[[#This Row],[Departure Time]]-employee_work_schedule[[#This Row],[Arrival Time]]</f>
        <v>0.29166666666666663</v>
      </c>
    </row>
    <row r="504" spans="1:7" x14ac:dyDescent="0.25">
      <c r="A504" t="s">
        <v>101</v>
      </c>
      <c r="B504" s="2">
        <v>45539</v>
      </c>
      <c r="C504" s="22">
        <v>0.61458333333333337</v>
      </c>
      <c r="D504" s="22">
        <v>0.86458333333333337</v>
      </c>
      <c r="E504" s="22" t="str">
        <f>VLOOKUP(employee_work_schedule[[#This Row],[Employee ID]],employés!$A:$E,5,FALSE)</f>
        <v>Mihael Khan</v>
      </c>
      <c r="F504" s="22" t="str">
        <f>VLOOKUP(employee_work_schedule[[#This Row],[Employee ID]],employés!$A:$X,13,FALSE)</f>
        <v>Sales</v>
      </c>
      <c r="G504" s="22">
        <f>employee_work_schedule[[#This Row],[Departure Time]]-employee_work_schedule[[#This Row],[Arrival Time]]</f>
        <v>0.25</v>
      </c>
    </row>
    <row r="505" spans="1:7" x14ac:dyDescent="0.25">
      <c r="A505" t="s">
        <v>101</v>
      </c>
      <c r="B505" s="2">
        <v>45541</v>
      </c>
      <c r="C505" s="22">
        <v>0.53125</v>
      </c>
      <c r="D505" s="22">
        <v>0.82291666666666663</v>
      </c>
      <c r="E505" s="22" t="str">
        <f>VLOOKUP(employee_work_schedule[[#This Row],[Employee ID]],employés!$A:$E,5,FALSE)</f>
        <v>Mihael Khan</v>
      </c>
      <c r="F505" s="22" t="str">
        <f>VLOOKUP(employee_work_schedule[[#This Row],[Employee ID]],employés!$A:$X,13,FALSE)</f>
        <v>Sales</v>
      </c>
      <c r="G505" s="22">
        <f>employee_work_schedule[[#This Row],[Departure Time]]-employee_work_schedule[[#This Row],[Arrival Time]]</f>
        <v>0.29166666666666663</v>
      </c>
    </row>
    <row r="506" spans="1:7" x14ac:dyDescent="0.25">
      <c r="A506" t="s">
        <v>101</v>
      </c>
      <c r="B506" s="2">
        <v>45545</v>
      </c>
      <c r="C506" s="22">
        <v>0.68055555555555558</v>
      </c>
      <c r="D506" s="22">
        <v>0.84722222222222221</v>
      </c>
      <c r="E506" s="22" t="str">
        <f>VLOOKUP(employee_work_schedule[[#This Row],[Employee ID]],employés!$A:$E,5,FALSE)</f>
        <v>Mihael Khan</v>
      </c>
      <c r="F506" s="22" t="str">
        <f>VLOOKUP(employee_work_schedule[[#This Row],[Employee ID]],employés!$A:$X,13,FALSE)</f>
        <v>Sales</v>
      </c>
      <c r="G506" s="22">
        <f>employee_work_schedule[[#This Row],[Departure Time]]-employee_work_schedule[[#This Row],[Arrival Time]]</f>
        <v>0.16666666666666663</v>
      </c>
    </row>
    <row r="507" spans="1:7" x14ac:dyDescent="0.25">
      <c r="A507" t="s">
        <v>101</v>
      </c>
      <c r="B507" s="2">
        <v>45547</v>
      </c>
      <c r="C507" s="22">
        <v>0.625</v>
      </c>
      <c r="D507" s="22">
        <v>0.83333333333333337</v>
      </c>
      <c r="E507" s="22" t="str">
        <f>VLOOKUP(employee_work_schedule[[#This Row],[Employee ID]],employés!$A:$E,5,FALSE)</f>
        <v>Mihael Khan</v>
      </c>
      <c r="F507" s="22" t="str">
        <f>VLOOKUP(employee_work_schedule[[#This Row],[Employee ID]],employés!$A:$X,13,FALSE)</f>
        <v>Sales</v>
      </c>
      <c r="G507" s="22">
        <f>employee_work_schedule[[#This Row],[Departure Time]]-employee_work_schedule[[#This Row],[Arrival Time]]</f>
        <v>0.20833333333333337</v>
      </c>
    </row>
    <row r="508" spans="1:7" x14ac:dyDescent="0.25">
      <c r="A508" t="s">
        <v>101</v>
      </c>
      <c r="B508" s="2">
        <v>45550</v>
      </c>
      <c r="C508" s="22">
        <v>0.55555555555555558</v>
      </c>
      <c r="D508" s="22">
        <v>0.84722222222222221</v>
      </c>
      <c r="E508" s="22" t="str">
        <f>VLOOKUP(employee_work_schedule[[#This Row],[Employee ID]],employés!$A:$E,5,FALSE)</f>
        <v>Mihael Khan</v>
      </c>
      <c r="F508" s="22" t="str">
        <f>VLOOKUP(employee_work_schedule[[#This Row],[Employee ID]],employés!$A:$X,13,FALSE)</f>
        <v>Sales</v>
      </c>
      <c r="G508" s="22">
        <f>employee_work_schedule[[#This Row],[Departure Time]]-employee_work_schedule[[#This Row],[Arrival Time]]</f>
        <v>0.29166666666666663</v>
      </c>
    </row>
    <row r="509" spans="1:7" x14ac:dyDescent="0.25">
      <c r="A509" t="s">
        <v>101</v>
      </c>
      <c r="B509" s="2">
        <v>45551</v>
      </c>
      <c r="C509" s="22">
        <v>0.40972222222222221</v>
      </c>
      <c r="D509" s="22">
        <v>0.70138888888888884</v>
      </c>
      <c r="E509" s="22" t="str">
        <f>VLOOKUP(employee_work_schedule[[#This Row],[Employee ID]],employés!$A:$E,5,FALSE)</f>
        <v>Mihael Khan</v>
      </c>
      <c r="F509" s="22" t="str">
        <f>VLOOKUP(employee_work_schedule[[#This Row],[Employee ID]],employés!$A:$X,13,FALSE)</f>
        <v>Sales</v>
      </c>
      <c r="G509" s="22">
        <f>employee_work_schedule[[#This Row],[Departure Time]]-employee_work_schedule[[#This Row],[Arrival Time]]</f>
        <v>0.29166666666666663</v>
      </c>
    </row>
    <row r="510" spans="1:7" x14ac:dyDescent="0.25">
      <c r="A510" t="s">
        <v>101</v>
      </c>
      <c r="B510" s="2">
        <v>45554</v>
      </c>
      <c r="C510" s="22">
        <v>0.46527777777777779</v>
      </c>
      <c r="D510" s="22">
        <v>0.71527777777777779</v>
      </c>
      <c r="E510" s="22" t="str">
        <f>VLOOKUP(employee_work_schedule[[#This Row],[Employee ID]],employés!$A:$E,5,FALSE)</f>
        <v>Mihael Khan</v>
      </c>
      <c r="F510" s="22" t="str">
        <f>VLOOKUP(employee_work_schedule[[#This Row],[Employee ID]],employés!$A:$X,13,FALSE)</f>
        <v>Sales</v>
      </c>
      <c r="G510" s="22">
        <f>employee_work_schedule[[#This Row],[Departure Time]]-employee_work_schedule[[#This Row],[Arrival Time]]</f>
        <v>0.25</v>
      </c>
    </row>
    <row r="511" spans="1:7" x14ac:dyDescent="0.25">
      <c r="A511" t="s">
        <v>101</v>
      </c>
      <c r="B511" s="2">
        <v>45555</v>
      </c>
      <c r="C511" s="22">
        <v>0.61458333333333337</v>
      </c>
      <c r="D511" s="22">
        <v>0.82291666666666663</v>
      </c>
      <c r="E511" s="22" t="str">
        <f>VLOOKUP(employee_work_schedule[[#This Row],[Employee ID]],employés!$A:$E,5,FALSE)</f>
        <v>Mihael Khan</v>
      </c>
      <c r="F511" s="22" t="str">
        <f>VLOOKUP(employee_work_schedule[[#This Row],[Employee ID]],employés!$A:$X,13,FALSE)</f>
        <v>Sales</v>
      </c>
      <c r="G511" s="22">
        <f>employee_work_schedule[[#This Row],[Departure Time]]-employee_work_schedule[[#This Row],[Arrival Time]]</f>
        <v>0.20833333333333326</v>
      </c>
    </row>
    <row r="512" spans="1:7" x14ac:dyDescent="0.25">
      <c r="A512" t="s">
        <v>101</v>
      </c>
      <c r="B512" s="2">
        <v>45559</v>
      </c>
      <c r="C512" s="22">
        <v>0.59722222222222221</v>
      </c>
      <c r="D512" s="22">
        <v>0.84722222222222221</v>
      </c>
      <c r="E512" s="22" t="str">
        <f>VLOOKUP(employee_work_schedule[[#This Row],[Employee ID]],employés!$A:$E,5,FALSE)</f>
        <v>Mihael Khan</v>
      </c>
      <c r="F512" s="22" t="str">
        <f>VLOOKUP(employee_work_schedule[[#This Row],[Employee ID]],employés!$A:$X,13,FALSE)</f>
        <v>Sales</v>
      </c>
      <c r="G512" s="22">
        <f>employee_work_schedule[[#This Row],[Departure Time]]-employee_work_schedule[[#This Row],[Arrival Time]]</f>
        <v>0.25</v>
      </c>
    </row>
    <row r="513" spans="1:7" x14ac:dyDescent="0.25">
      <c r="A513" t="s">
        <v>101</v>
      </c>
      <c r="B513" s="2">
        <v>45560</v>
      </c>
      <c r="C513" s="22">
        <v>0.41666666666666669</v>
      </c>
      <c r="D513" s="22">
        <v>0.76388888888888884</v>
      </c>
      <c r="E513" s="22" t="str">
        <f>VLOOKUP(employee_work_schedule[[#This Row],[Employee ID]],employés!$A:$E,5,FALSE)</f>
        <v>Mihael Khan</v>
      </c>
      <c r="F513" s="22" t="str">
        <f>VLOOKUP(employee_work_schedule[[#This Row],[Employee ID]],employés!$A:$X,13,FALSE)</f>
        <v>Sales</v>
      </c>
      <c r="G513" s="22">
        <f>employee_work_schedule[[#This Row],[Departure Time]]-employee_work_schedule[[#This Row],[Arrival Time]]</f>
        <v>0.34722222222222215</v>
      </c>
    </row>
    <row r="514" spans="1:7" x14ac:dyDescent="0.25">
      <c r="A514" t="s">
        <v>101</v>
      </c>
      <c r="B514" s="2">
        <v>45562</v>
      </c>
      <c r="C514" s="22">
        <v>0.47916666666666669</v>
      </c>
      <c r="D514" s="22">
        <v>0.72916666666666663</v>
      </c>
      <c r="E514" s="22" t="str">
        <f>VLOOKUP(employee_work_schedule[[#This Row],[Employee ID]],employés!$A:$E,5,FALSE)</f>
        <v>Mihael Khan</v>
      </c>
      <c r="F514" s="22" t="str">
        <f>VLOOKUP(employee_work_schedule[[#This Row],[Employee ID]],employés!$A:$X,13,FALSE)</f>
        <v>Sales</v>
      </c>
      <c r="G514" s="22">
        <f>employee_work_schedule[[#This Row],[Departure Time]]-employee_work_schedule[[#This Row],[Arrival Time]]</f>
        <v>0.24999999999999994</v>
      </c>
    </row>
    <row r="515" spans="1:7" x14ac:dyDescent="0.25">
      <c r="A515" t="s">
        <v>102</v>
      </c>
      <c r="B515" s="2">
        <v>45540</v>
      </c>
      <c r="C515" s="22">
        <v>0.49305555555555558</v>
      </c>
      <c r="D515" s="22">
        <v>0.74305555555555558</v>
      </c>
      <c r="E515" s="22" t="str">
        <f>VLOOKUP(employee_work_schedule[[#This Row],[Employee ID]],employés!$A:$E,5,FALSE)</f>
        <v>Sean Sanders</v>
      </c>
      <c r="F515" s="22" t="str">
        <f>VLOOKUP(employee_work_schedule[[#This Row],[Employee ID]],employés!$A:$X,13,FALSE)</f>
        <v>Human Resources</v>
      </c>
      <c r="G515" s="22">
        <f>employee_work_schedule[[#This Row],[Departure Time]]-employee_work_schedule[[#This Row],[Arrival Time]]</f>
        <v>0.25</v>
      </c>
    </row>
    <row r="516" spans="1:7" x14ac:dyDescent="0.25">
      <c r="A516" t="s">
        <v>102</v>
      </c>
      <c r="B516" s="2">
        <v>45541</v>
      </c>
      <c r="C516" s="22">
        <v>0.55208333333333337</v>
      </c>
      <c r="D516" s="22">
        <v>0.76041666666666663</v>
      </c>
      <c r="E516" s="22" t="str">
        <f>VLOOKUP(employee_work_schedule[[#This Row],[Employee ID]],employés!$A:$E,5,FALSE)</f>
        <v>Sean Sanders</v>
      </c>
      <c r="F516" s="22" t="str">
        <f>VLOOKUP(employee_work_schedule[[#This Row],[Employee ID]],employés!$A:$X,13,FALSE)</f>
        <v>Human Resources</v>
      </c>
      <c r="G516" s="22">
        <f>employee_work_schedule[[#This Row],[Departure Time]]-employee_work_schedule[[#This Row],[Arrival Time]]</f>
        <v>0.20833333333333326</v>
      </c>
    </row>
    <row r="517" spans="1:7" x14ac:dyDescent="0.25">
      <c r="A517" t="s">
        <v>102</v>
      </c>
      <c r="B517" s="2">
        <v>45543</v>
      </c>
      <c r="C517" s="22">
        <v>0.68055555555555558</v>
      </c>
      <c r="D517" s="22">
        <v>0.84722222222222221</v>
      </c>
      <c r="E517" s="22" t="str">
        <f>VLOOKUP(employee_work_schedule[[#This Row],[Employee ID]],employés!$A:$E,5,FALSE)</f>
        <v>Sean Sanders</v>
      </c>
      <c r="F517" s="22" t="str">
        <f>VLOOKUP(employee_work_schedule[[#This Row],[Employee ID]],employés!$A:$X,13,FALSE)</f>
        <v>Human Resources</v>
      </c>
      <c r="G517" s="22">
        <f>employee_work_schedule[[#This Row],[Departure Time]]-employee_work_schedule[[#This Row],[Arrival Time]]</f>
        <v>0.16666666666666663</v>
      </c>
    </row>
    <row r="518" spans="1:7" x14ac:dyDescent="0.25">
      <c r="A518" t="s">
        <v>102</v>
      </c>
      <c r="B518" s="2">
        <v>45548</v>
      </c>
      <c r="C518" s="22">
        <v>0.30208333333333331</v>
      </c>
      <c r="D518" s="22">
        <v>0.71875</v>
      </c>
      <c r="E518" s="22" t="str">
        <f>VLOOKUP(employee_work_schedule[[#This Row],[Employee ID]],employés!$A:$E,5,FALSE)</f>
        <v>Sean Sanders</v>
      </c>
      <c r="F518" s="22" t="str">
        <f>VLOOKUP(employee_work_schedule[[#This Row],[Employee ID]],employés!$A:$X,13,FALSE)</f>
        <v>Human Resources</v>
      </c>
      <c r="G518" s="22">
        <f>employee_work_schedule[[#This Row],[Departure Time]]-employee_work_schedule[[#This Row],[Arrival Time]]</f>
        <v>0.41666666666666669</v>
      </c>
    </row>
    <row r="519" spans="1:7" x14ac:dyDescent="0.25">
      <c r="A519" t="s">
        <v>102</v>
      </c>
      <c r="B519" s="2">
        <v>45552</v>
      </c>
      <c r="C519" s="22">
        <v>0.63888888888888884</v>
      </c>
      <c r="D519" s="22">
        <v>0.84722222222222221</v>
      </c>
      <c r="E519" s="22" t="str">
        <f>VLOOKUP(employee_work_schedule[[#This Row],[Employee ID]],employés!$A:$E,5,FALSE)</f>
        <v>Sean Sanders</v>
      </c>
      <c r="F519" s="22" t="str">
        <f>VLOOKUP(employee_work_schedule[[#This Row],[Employee ID]],employés!$A:$X,13,FALSE)</f>
        <v>Human Resources</v>
      </c>
      <c r="G519" s="22">
        <f>employee_work_schedule[[#This Row],[Departure Time]]-employee_work_schedule[[#This Row],[Arrival Time]]</f>
        <v>0.20833333333333337</v>
      </c>
    </row>
    <row r="520" spans="1:7" x14ac:dyDescent="0.25">
      <c r="A520" t="s">
        <v>102</v>
      </c>
      <c r="B520" s="2">
        <v>45559</v>
      </c>
      <c r="C520" s="22">
        <v>0.76041666666666663</v>
      </c>
      <c r="D520" s="22">
        <v>0.92708333333333337</v>
      </c>
      <c r="E520" s="22" t="str">
        <f>VLOOKUP(employee_work_schedule[[#This Row],[Employee ID]],employés!$A:$E,5,FALSE)</f>
        <v>Sean Sanders</v>
      </c>
      <c r="F520" s="22" t="str">
        <f>VLOOKUP(employee_work_schedule[[#This Row],[Employee ID]],employés!$A:$X,13,FALSE)</f>
        <v>Human Resources</v>
      </c>
      <c r="G520" s="22">
        <f>employee_work_schedule[[#This Row],[Departure Time]]-employee_work_schedule[[#This Row],[Arrival Time]]</f>
        <v>0.16666666666666674</v>
      </c>
    </row>
    <row r="521" spans="1:7" x14ac:dyDescent="0.25">
      <c r="A521" t="s">
        <v>102</v>
      </c>
      <c r="B521" s="2">
        <v>45561</v>
      </c>
      <c r="C521" s="22">
        <v>0.65625</v>
      </c>
      <c r="D521" s="22">
        <v>0.86458333333333337</v>
      </c>
      <c r="E521" s="22" t="str">
        <f>VLOOKUP(employee_work_schedule[[#This Row],[Employee ID]],employés!$A:$E,5,FALSE)</f>
        <v>Sean Sanders</v>
      </c>
      <c r="F521" s="22" t="str">
        <f>VLOOKUP(employee_work_schedule[[#This Row],[Employee ID]],employés!$A:$X,13,FALSE)</f>
        <v>Human Resources</v>
      </c>
      <c r="G521" s="22">
        <f>employee_work_schedule[[#This Row],[Departure Time]]-employee_work_schedule[[#This Row],[Arrival Time]]</f>
        <v>0.20833333333333337</v>
      </c>
    </row>
    <row r="522" spans="1:7" x14ac:dyDescent="0.25">
      <c r="A522" t="s">
        <v>102</v>
      </c>
      <c r="B522" s="2">
        <v>45565</v>
      </c>
      <c r="C522" s="22">
        <v>0.69791666666666663</v>
      </c>
      <c r="D522" s="22">
        <v>0.86458333333333337</v>
      </c>
      <c r="E522" s="22" t="str">
        <f>VLOOKUP(employee_work_schedule[[#This Row],[Employee ID]],employés!$A:$E,5,FALSE)</f>
        <v>Sean Sanders</v>
      </c>
      <c r="F522" s="22" t="str">
        <f>VLOOKUP(employee_work_schedule[[#This Row],[Employee ID]],employés!$A:$X,13,FALSE)</f>
        <v>Human Resources</v>
      </c>
      <c r="G522" s="22">
        <f>employee_work_schedule[[#This Row],[Departure Time]]-employee_work_schedule[[#This Row],[Arrival Time]]</f>
        <v>0.16666666666666674</v>
      </c>
    </row>
    <row r="523" spans="1:7" x14ac:dyDescent="0.25">
      <c r="A523" t="s">
        <v>103</v>
      </c>
      <c r="B523" s="2">
        <v>45545</v>
      </c>
      <c r="C523" s="22">
        <v>0.59027777777777779</v>
      </c>
      <c r="D523" s="22">
        <v>0.84027777777777779</v>
      </c>
      <c r="E523" s="22" t="str">
        <f>VLOOKUP(employee_work_schedule[[#This Row],[Employee ID]],employés!$A:$E,5,FALSE)</f>
        <v>Radhya Senome</v>
      </c>
      <c r="F523" s="22" t="str">
        <f>VLOOKUP(employee_work_schedule[[#This Row],[Employee ID]],employés!$A:$X,13,FALSE)</f>
        <v>Sales</v>
      </c>
      <c r="G523" s="22">
        <f>employee_work_schedule[[#This Row],[Departure Time]]-employee_work_schedule[[#This Row],[Arrival Time]]</f>
        <v>0.25</v>
      </c>
    </row>
    <row r="524" spans="1:7" x14ac:dyDescent="0.25">
      <c r="A524" t="s">
        <v>103</v>
      </c>
      <c r="B524" s="2">
        <v>45551</v>
      </c>
      <c r="C524" s="22">
        <v>0.47916666666666669</v>
      </c>
      <c r="D524" s="22">
        <v>0.72916666666666663</v>
      </c>
      <c r="E524" s="22" t="str">
        <f>VLOOKUP(employee_work_schedule[[#This Row],[Employee ID]],employés!$A:$E,5,FALSE)</f>
        <v>Radhya Senome</v>
      </c>
      <c r="F524" s="22" t="str">
        <f>VLOOKUP(employee_work_schedule[[#This Row],[Employee ID]],employés!$A:$X,13,FALSE)</f>
        <v>Sales</v>
      </c>
      <c r="G524" s="22">
        <f>employee_work_schedule[[#This Row],[Departure Time]]-employee_work_schedule[[#This Row],[Arrival Time]]</f>
        <v>0.24999999999999994</v>
      </c>
    </row>
    <row r="525" spans="1:7" x14ac:dyDescent="0.25">
      <c r="A525" t="s">
        <v>103</v>
      </c>
      <c r="B525" s="2">
        <v>45565</v>
      </c>
      <c r="C525" s="22">
        <v>0.3888888888888889</v>
      </c>
      <c r="D525" s="22">
        <v>0.80555555555555558</v>
      </c>
      <c r="E525" s="22" t="str">
        <f>VLOOKUP(employee_work_schedule[[#This Row],[Employee ID]],employés!$A:$E,5,FALSE)</f>
        <v>Radhya Senome</v>
      </c>
      <c r="F525" s="22" t="str">
        <f>VLOOKUP(employee_work_schedule[[#This Row],[Employee ID]],employés!$A:$X,13,FALSE)</f>
        <v>Sales</v>
      </c>
      <c r="G525" s="22">
        <f>employee_work_schedule[[#This Row],[Departure Time]]-employee_work_schedule[[#This Row],[Arrival Time]]</f>
        <v>0.41666666666666669</v>
      </c>
    </row>
    <row r="526" spans="1:7" x14ac:dyDescent="0.25">
      <c r="A526" t="s">
        <v>104</v>
      </c>
      <c r="B526" s="2">
        <v>45538</v>
      </c>
      <c r="C526" s="22">
        <v>0.63888888888888884</v>
      </c>
      <c r="D526" s="22">
        <v>0.84722222222222221</v>
      </c>
      <c r="E526" s="22" t="str">
        <f>VLOOKUP(employee_work_schedule[[#This Row],[Employee ID]],employés!$A:$E,5,FALSE)</f>
        <v>Natasha Song</v>
      </c>
      <c r="F526" s="22" t="str">
        <f>VLOOKUP(employee_work_schedule[[#This Row],[Employee ID]],employés!$A:$X,13,FALSE)</f>
        <v>Sales</v>
      </c>
      <c r="G526" s="22">
        <f>employee_work_schedule[[#This Row],[Departure Time]]-employee_work_schedule[[#This Row],[Arrival Time]]</f>
        <v>0.20833333333333337</v>
      </c>
    </row>
    <row r="527" spans="1:7" x14ac:dyDescent="0.25">
      <c r="A527" t="s">
        <v>104</v>
      </c>
      <c r="B527" s="2">
        <v>45540</v>
      </c>
      <c r="C527" s="22">
        <v>0.66666666666666663</v>
      </c>
      <c r="D527" s="22">
        <v>0.83333333333333337</v>
      </c>
      <c r="E527" s="22" t="str">
        <f>VLOOKUP(employee_work_schedule[[#This Row],[Employee ID]],employés!$A:$E,5,FALSE)</f>
        <v>Natasha Song</v>
      </c>
      <c r="F527" s="22" t="str">
        <f>VLOOKUP(employee_work_schedule[[#This Row],[Employee ID]],employés!$A:$X,13,FALSE)</f>
        <v>Sales</v>
      </c>
      <c r="G527" s="22">
        <f>employee_work_schedule[[#This Row],[Departure Time]]-employee_work_schedule[[#This Row],[Arrival Time]]</f>
        <v>0.16666666666666674</v>
      </c>
    </row>
    <row r="528" spans="1:7" x14ac:dyDescent="0.25">
      <c r="A528" t="s">
        <v>104</v>
      </c>
      <c r="B528" s="2">
        <v>45543</v>
      </c>
      <c r="C528" s="22">
        <v>0.46527777777777779</v>
      </c>
      <c r="D528" s="22">
        <v>0.79861111111111116</v>
      </c>
      <c r="E528" s="22" t="str">
        <f>VLOOKUP(employee_work_schedule[[#This Row],[Employee ID]],employés!$A:$E,5,FALSE)</f>
        <v>Natasha Song</v>
      </c>
      <c r="F528" s="22" t="str">
        <f>VLOOKUP(employee_work_schedule[[#This Row],[Employee ID]],employés!$A:$X,13,FALSE)</f>
        <v>Sales</v>
      </c>
      <c r="G528" s="22">
        <f>employee_work_schedule[[#This Row],[Departure Time]]-employee_work_schedule[[#This Row],[Arrival Time]]</f>
        <v>0.33333333333333337</v>
      </c>
    </row>
    <row r="529" spans="1:7" x14ac:dyDescent="0.25">
      <c r="A529" t="s">
        <v>104</v>
      </c>
      <c r="B529" s="2">
        <v>45545</v>
      </c>
      <c r="C529" s="22">
        <v>0.41666666666666669</v>
      </c>
      <c r="D529" s="22">
        <v>0.70833333333333337</v>
      </c>
      <c r="E529" s="22" t="str">
        <f>VLOOKUP(employee_work_schedule[[#This Row],[Employee ID]],employés!$A:$E,5,FALSE)</f>
        <v>Natasha Song</v>
      </c>
      <c r="F529" s="22" t="str">
        <f>VLOOKUP(employee_work_schedule[[#This Row],[Employee ID]],employés!$A:$X,13,FALSE)</f>
        <v>Sales</v>
      </c>
      <c r="G529" s="22">
        <f>employee_work_schedule[[#This Row],[Departure Time]]-employee_work_schedule[[#This Row],[Arrival Time]]</f>
        <v>0.29166666666666669</v>
      </c>
    </row>
    <row r="530" spans="1:7" x14ac:dyDescent="0.25">
      <c r="A530" t="s">
        <v>104</v>
      </c>
      <c r="B530" s="2">
        <v>45547</v>
      </c>
      <c r="C530" s="22">
        <v>0.46527777777777779</v>
      </c>
      <c r="D530" s="22">
        <v>0.79861111111111116</v>
      </c>
      <c r="E530" s="22" t="str">
        <f>VLOOKUP(employee_work_schedule[[#This Row],[Employee ID]],employés!$A:$E,5,FALSE)</f>
        <v>Natasha Song</v>
      </c>
      <c r="F530" s="22" t="str">
        <f>VLOOKUP(employee_work_schedule[[#This Row],[Employee ID]],employés!$A:$X,13,FALSE)</f>
        <v>Sales</v>
      </c>
      <c r="G530" s="22">
        <f>employee_work_schedule[[#This Row],[Departure Time]]-employee_work_schedule[[#This Row],[Arrival Time]]</f>
        <v>0.33333333333333337</v>
      </c>
    </row>
    <row r="531" spans="1:7" x14ac:dyDescent="0.25">
      <c r="A531" t="s">
        <v>104</v>
      </c>
      <c r="B531" s="2">
        <v>45548</v>
      </c>
      <c r="C531" s="22">
        <v>0.59027777777777779</v>
      </c>
      <c r="D531" s="22">
        <v>0.79861111111111116</v>
      </c>
      <c r="E531" s="22" t="str">
        <f>VLOOKUP(employee_work_schedule[[#This Row],[Employee ID]],employés!$A:$E,5,FALSE)</f>
        <v>Natasha Song</v>
      </c>
      <c r="F531" s="22" t="str">
        <f>VLOOKUP(employee_work_schedule[[#This Row],[Employee ID]],employés!$A:$X,13,FALSE)</f>
        <v>Sales</v>
      </c>
      <c r="G531" s="22">
        <f>employee_work_schedule[[#This Row],[Departure Time]]-employee_work_schedule[[#This Row],[Arrival Time]]</f>
        <v>0.20833333333333337</v>
      </c>
    </row>
    <row r="532" spans="1:7" x14ac:dyDescent="0.25">
      <c r="A532" t="s">
        <v>104</v>
      </c>
      <c r="B532" s="2">
        <v>45555</v>
      </c>
      <c r="C532" s="22">
        <v>0.47222222222222221</v>
      </c>
      <c r="D532" s="22">
        <v>0.80555555555555558</v>
      </c>
      <c r="E532" s="22" t="str">
        <f>VLOOKUP(employee_work_schedule[[#This Row],[Employee ID]],employés!$A:$E,5,FALSE)</f>
        <v>Natasha Song</v>
      </c>
      <c r="F532" s="22" t="str">
        <f>VLOOKUP(employee_work_schedule[[#This Row],[Employee ID]],employés!$A:$X,13,FALSE)</f>
        <v>Sales</v>
      </c>
      <c r="G532" s="22">
        <f>employee_work_schedule[[#This Row],[Departure Time]]-employee_work_schedule[[#This Row],[Arrival Time]]</f>
        <v>0.33333333333333337</v>
      </c>
    </row>
    <row r="533" spans="1:7" x14ac:dyDescent="0.25">
      <c r="A533" t="s">
        <v>104</v>
      </c>
      <c r="B533" s="2">
        <v>45559</v>
      </c>
      <c r="C533" s="22">
        <v>0.30208333333333331</v>
      </c>
      <c r="D533" s="22">
        <v>0.55208333333333337</v>
      </c>
      <c r="E533" s="22" t="str">
        <f>VLOOKUP(employee_work_schedule[[#This Row],[Employee ID]],employés!$A:$E,5,FALSE)</f>
        <v>Natasha Song</v>
      </c>
      <c r="F533" s="22" t="str">
        <f>VLOOKUP(employee_work_schedule[[#This Row],[Employee ID]],employés!$A:$X,13,FALSE)</f>
        <v>Sales</v>
      </c>
      <c r="G533" s="22">
        <f>employee_work_schedule[[#This Row],[Departure Time]]-employee_work_schedule[[#This Row],[Arrival Time]]</f>
        <v>0.25000000000000006</v>
      </c>
    </row>
    <row r="534" spans="1:7" x14ac:dyDescent="0.25">
      <c r="A534" t="s">
        <v>104</v>
      </c>
      <c r="B534" s="2">
        <v>45562</v>
      </c>
      <c r="C534" s="22">
        <v>0.67708333333333337</v>
      </c>
      <c r="D534" s="22">
        <v>0.80208333333333337</v>
      </c>
      <c r="E534" s="22" t="str">
        <f>VLOOKUP(employee_work_schedule[[#This Row],[Employee ID]],employés!$A:$E,5,FALSE)</f>
        <v>Natasha Song</v>
      </c>
      <c r="F534" s="22" t="str">
        <f>VLOOKUP(employee_work_schedule[[#This Row],[Employee ID]],employés!$A:$X,13,FALSE)</f>
        <v>Sales</v>
      </c>
      <c r="G534" s="22">
        <f>employee_work_schedule[[#This Row],[Departure Time]]-employee_work_schedule[[#This Row],[Arrival Time]]</f>
        <v>0.125</v>
      </c>
    </row>
    <row r="535" spans="1:7" x14ac:dyDescent="0.25">
      <c r="A535" t="s">
        <v>105</v>
      </c>
      <c r="B535" s="2">
        <v>45537</v>
      </c>
      <c r="C535" s="22">
        <v>0.3263888888888889</v>
      </c>
      <c r="D535" s="22">
        <v>0.65972222222222221</v>
      </c>
      <c r="E535" s="22" t="str">
        <f>VLOOKUP(employee_work_schedule[[#This Row],[Employee ID]],employés!$A:$E,5,FALSE)</f>
        <v>Peter Staples</v>
      </c>
      <c r="F535" s="22" t="str">
        <f>VLOOKUP(employee_work_schedule[[#This Row],[Employee ID]],employés!$A:$X,13,FALSE)</f>
        <v>Sales</v>
      </c>
      <c r="G535" s="22">
        <f>employee_work_schedule[[#This Row],[Departure Time]]-employee_work_schedule[[#This Row],[Arrival Time]]</f>
        <v>0.33333333333333331</v>
      </c>
    </row>
    <row r="536" spans="1:7" x14ac:dyDescent="0.25">
      <c r="A536" t="s">
        <v>105</v>
      </c>
      <c r="B536" s="2">
        <v>45538</v>
      </c>
      <c r="C536" s="22">
        <v>0.78125</v>
      </c>
      <c r="D536" s="22">
        <v>0.90625</v>
      </c>
      <c r="E536" s="22" t="str">
        <f>VLOOKUP(employee_work_schedule[[#This Row],[Employee ID]],employés!$A:$E,5,FALSE)</f>
        <v>Peter Staples</v>
      </c>
      <c r="F536" s="22" t="str">
        <f>VLOOKUP(employee_work_schedule[[#This Row],[Employee ID]],employés!$A:$X,13,FALSE)</f>
        <v>Sales</v>
      </c>
      <c r="G536" s="22">
        <f>employee_work_schedule[[#This Row],[Departure Time]]-employee_work_schedule[[#This Row],[Arrival Time]]</f>
        <v>0.125</v>
      </c>
    </row>
    <row r="537" spans="1:7" x14ac:dyDescent="0.25">
      <c r="A537" t="s">
        <v>105</v>
      </c>
      <c r="B537" s="2">
        <v>45541</v>
      </c>
      <c r="C537" s="22">
        <v>0.34722222222222221</v>
      </c>
      <c r="D537" s="22">
        <v>0.76388888888888884</v>
      </c>
      <c r="E537" s="22" t="str">
        <f>VLOOKUP(employee_work_schedule[[#This Row],[Employee ID]],employés!$A:$E,5,FALSE)</f>
        <v>Peter Staples</v>
      </c>
      <c r="F537" s="22" t="str">
        <f>VLOOKUP(employee_work_schedule[[#This Row],[Employee ID]],employés!$A:$X,13,FALSE)</f>
        <v>Sales</v>
      </c>
      <c r="G537" s="22">
        <f>employee_work_schedule[[#This Row],[Departure Time]]-employee_work_schedule[[#This Row],[Arrival Time]]</f>
        <v>0.41666666666666663</v>
      </c>
    </row>
    <row r="538" spans="1:7" x14ac:dyDescent="0.25">
      <c r="A538" t="s">
        <v>105</v>
      </c>
      <c r="B538" s="2">
        <v>45544</v>
      </c>
      <c r="C538" s="22">
        <v>0.67361111111111116</v>
      </c>
      <c r="D538" s="22">
        <v>0.84027777777777779</v>
      </c>
      <c r="E538" s="22" t="str">
        <f>VLOOKUP(employee_work_schedule[[#This Row],[Employee ID]],employés!$A:$E,5,FALSE)</f>
        <v>Peter Staples</v>
      </c>
      <c r="F538" s="22" t="str">
        <f>VLOOKUP(employee_work_schedule[[#This Row],[Employee ID]],employés!$A:$X,13,FALSE)</f>
        <v>Sales</v>
      </c>
      <c r="G538" s="22">
        <f>employee_work_schedule[[#This Row],[Departure Time]]-employee_work_schedule[[#This Row],[Arrival Time]]</f>
        <v>0.16666666666666663</v>
      </c>
    </row>
    <row r="539" spans="1:7" x14ac:dyDescent="0.25">
      <c r="A539" t="s">
        <v>105</v>
      </c>
      <c r="B539" s="2">
        <v>45545</v>
      </c>
      <c r="C539" s="22">
        <v>0.55208333333333337</v>
      </c>
      <c r="D539" s="22">
        <v>0.84375</v>
      </c>
      <c r="E539" s="22" t="str">
        <f>VLOOKUP(employee_work_schedule[[#This Row],[Employee ID]],employés!$A:$E,5,FALSE)</f>
        <v>Peter Staples</v>
      </c>
      <c r="F539" s="22" t="str">
        <f>VLOOKUP(employee_work_schedule[[#This Row],[Employee ID]],employés!$A:$X,13,FALSE)</f>
        <v>Sales</v>
      </c>
      <c r="G539" s="22">
        <f>employee_work_schedule[[#This Row],[Departure Time]]-employee_work_schedule[[#This Row],[Arrival Time]]</f>
        <v>0.29166666666666663</v>
      </c>
    </row>
    <row r="540" spans="1:7" x14ac:dyDescent="0.25">
      <c r="A540" t="s">
        <v>105</v>
      </c>
      <c r="B540" s="2">
        <v>45546</v>
      </c>
      <c r="C540" s="22">
        <v>0.3888888888888889</v>
      </c>
      <c r="D540" s="22">
        <v>0.76388888888888884</v>
      </c>
      <c r="E540" s="22" t="str">
        <f>VLOOKUP(employee_work_schedule[[#This Row],[Employee ID]],employés!$A:$E,5,FALSE)</f>
        <v>Peter Staples</v>
      </c>
      <c r="F540" s="22" t="str">
        <f>VLOOKUP(employee_work_schedule[[#This Row],[Employee ID]],employés!$A:$X,13,FALSE)</f>
        <v>Sales</v>
      </c>
      <c r="G540" s="22">
        <f>employee_work_schedule[[#This Row],[Departure Time]]-employee_work_schedule[[#This Row],[Arrival Time]]</f>
        <v>0.37499999999999994</v>
      </c>
    </row>
    <row r="541" spans="1:7" x14ac:dyDescent="0.25">
      <c r="A541" t="s">
        <v>105</v>
      </c>
      <c r="B541" s="2">
        <v>45553</v>
      </c>
      <c r="C541" s="22">
        <v>0.59375</v>
      </c>
      <c r="D541" s="22">
        <v>0.92708333333333337</v>
      </c>
      <c r="E541" s="22" t="str">
        <f>VLOOKUP(employee_work_schedule[[#This Row],[Employee ID]],employés!$A:$E,5,FALSE)</f>
        <v>Peter Staples</v>
      </c>
      <c r="F541" s="22" t="str">
        <f>VLOOKUP(employee_work_schedule[[#This Row],[Employee ID]],employés!$A:$X,13,FALSE)</f>
        <v>Sales</v>
      </c>
      <c r="G541" s="22">
        <f>employee_work_schedule[[#This Row],[Departure Time]]-employee_work_schedule[[#This Row],[Arrival Time]]</f>
        <v>0.33333333333333337</v>
      </c>
    </row>
    <row r="542" spans="1:7" x14ac:dyDescent="0.25">
      <c r="A542" t="s">
        <v>105</v>
      </c>
      <c r="B542" s="2">
        <v>45560</v>
      </c>
      <c r="C542" s="22">
        <v>0.57638888888888884</v>
      </c>
      <c r="D542" s="22">
        <v>0.86805555555555558</v>
      </c>
      <c r="E542" s="22" t="str">
        <f>VLOOKUP(employee_work_schedule[[#This Row],[Employee ID]],employés!$A:$E,5,FALSE)</f>
        <v>Peter Staples</v>
      </c>
      <c r="F542" s="22" t="str">
        <f>VLOOKUP(employee_work_schedule[[#This Row],[Employee ID]],employés!$A:$X,13,FALSE)</f>
        <v>Sales</v>
      </c>
      <c r="G542" s="22">
        <f>employee_work_schedule[[#This Row],[Departure Time]]-employee_work_schedule[[#This Row],[Arrival Time]]</f>
        <v>0.29166666666666674</v>
      </c>
    </row>
    <row r="543" spans="1:7" x14ac:dyDescent="0.25">
      <c r="A543" t="s">
        <v>105</v>
      </c>
      <c r="B543" s="2">
        <v>45562</v>
      </c>
      <c r="C543" s="22">
        <v>0.55555555555555558</v>
      </c>
      <c r="D543" s="22">
        <v>0.84722222222222221</v>
      </c>
      <c r="E543" s="22" t="str">
        <f>VLOOKUP(employee_work_schedule[[#This Row],[Employee ID]],employés!$A:$E,5,FALSE)</f>
        <v>Peter Staples</v>
      </c>
      <c r="F543" s="22" t="str">
        <f>VLOOKUP(employee_work_schedule[[#This Row],[Employee ID]],employés!$A:$X,13,FALSE)</f>
        <v>Sales</v>
      </c>
      <c r="G543" s="22">
        <f>employee_work_schedule[[#This Row],[Departure Time]]-employee_work_schedule[[#This Row],[Arrival Time]]</f>
        <v>0.29166666666666663</v>
      </c>
    </row>
    <row r="544" spans="1:7" x14ac:dyDescent="0.25">
      <c r="A544" t="s">
        <v>106</v>
      </c>
      <c r="B544" s="2">
        <v>45537</v>
      </c>
      <c r="C544" s="22">
        <v>0.58333333333333337</v>
      </c>
      <c r="D544" s="22">
        <v>0.875</v>
      </c>
      <c r="E544" s="22" t="str">
        <f>VLOOKUP(employee_work_schedule[[#This Row],[Employee ID]],employés!$A:$E,5,FALSE)</f>
        <v>Mei Wang</v>
      </c>
      <c r="F544" s="22" t="str">
        <f>VLOOKUP(employee_work_schedule[[#This Row],[Employee ID]],employés!$A:$X,13,FALSE)</f>
        <v>Executive</v>
      </c>
      <c r="G544" s="22">
        <f>employee_work_schedule[[#This Row],[Departure Time]]-employee_work_schedule[[#This Row],[Arrival Time]]</f>
        <v>0.29166666666666663</v>
      </c>
    </row>
    <row r="545" spans="1:7" x14ac:dyDescent="0.25">
      <c r="A545" t="s">
        <v>106</v>
      </c>
      <c r="B545" s="2">
        <v>45538</v>
      </c>
      <c r="C545" s="22">
        <v>0.35416666666666669</v>
      </c>
      <c r="D545" s="22">
        <v>0.64583333333333337</v>
      </c>
      <c r="E545" s="22" t="str">
        <f>VLOOKUP(employee_work_schedule[[#This Row],[Employee ID]],employés!$A:$E,5,FALSE)</f>
        <v>Mei Wang</v>
      </c>
      <c r="F545" s="22" t="str">
        <f>VLOOKUP(employee_work_schedule[[#This Row],[Employee ID]],employés!$A:$X,13,FALSE)</f>
        <v>Executive</v>
      </c>
      <c r="G545" s="22">
        <f>employee_work_schedule[[#This Row],[Departure Time]]-employee_work_schedule[[#This Row],[Arrival Time]]</f>
        <v>0.29166666666666669</v>
      </c>
    </row>
    <row r="546" spans="1:7" x14ac:dyDescent="0.25">
      <c r="A546" t="s">
        <v>106</v>
      </c>
      <c r="B546" s="2">
        <v>45539</v>
      </c>
      <c r="C546" s="22">
        <v>0.54861111111111116</v>
      </c>
      <c r="D546" s="22">
        <v>0.84027777777777779</v>
      </c>
      <c r="E546" s="22" t="str">
        <f>VLOOKUP(employee_work_schedule[[#This Row],[Employee ID]],employés!$A:$E,5,FALSE)</f>
        <v>Mei Wang</v>
      </c>
      <c r="F546" s="22" t="str">
        <f>VLOOKUP(employee_work_schedule[[#This Row],[Employee ID]],employés!$A:$X,13,FALSE)</f>
        <v>Executive</v>
      </c>
      <c r="G546" s="22">
        <f>employee_work_schedule[[#This Row],[Departure Time]]-employee_work_schedule[[#This Row],[Arrival Time]]</f>
        <v>0.29166666666666663</v>
      </c>
    </row>
    <row r="547" spans="1:7" x14ac:dyDescent="0.25">
      <c r="A547" t="s">
        <v>106</v>
      </c>
      <c r="B547" s="2">
        <v>45540</v>
      </c>
      <c r="C547" s="22">
        <v>0.77083333333333337</v>
      </c>
      <c r="D547" s="22">
        <v>0.9375</v>
      </c>
      <c r="E547" s="22" t="str">
        <f>VLOOKUP(employee_work_schedule[[#This Row],[Employee ID]],employés!$A:$E,5,FALSE)</f>
        <v>Mei Wang</v>
      </c>
      <c r="F547" s="22" t="str">
        <f>VLOOKUP(employee_work_schedule[[#This Row],[Employee ID]],employés!$A:$X,13,FALSE)</f>
        <v>Executive</v>
      </c>
      <c r="G547" s="22">
        <f>employee_work_schedule[[#This Row],[Departure Time]]-employee_work_schedule[[#This Row],[Arrival Time]]</f>
        <v>0.16666666666666663</v>
      </c>
    </row>
    <row r="548" spans="1:7" x14ac:dyDescent="0.25">
      <c r="A548" t="s">
        <v>106</v>
      </c>
      <c r="B548" s="2">
        <v>45542</v>
      </c>
      <c r="C548" s="22">
        <v>0.4375</v>
      </c>
      <c r="D548" s="22">
        <v>0.77083333333333337</v>
      </c>
      <c r="E548" s="22" t="str">
        <f>VLOOKUP(employee_work_schedule[[#This Row],[Employee ID]],employés!$A:$E,5,FALSE)</f>
        <v>Mei Wang</v>
      </c>
      <c r="F548" s="22" t="str">
        <f>VLOOKUP(employee_work_schedule[[#This Row],[Employee ID]],employés!$A:$X,13,FALSE)</f>
        <v>Executive</v>
      </c>
      <c r="G548" s="22">
        <f>employee_work_schedule[[#This Row],[Departure Time]]-employee_work_schedule[[#This Row],[Arrival Time]]</f>
        <v>0.33333333333333337</v>
      </c>
    </row>
    <row r="549" spans="1:7" x14ac:dyDescent="0.25">
      <c r="A549" t="s">
        <v>106</v>
      </c>
      <c r="B549" s="2">
        <v>45544</v>
      </c>
      <c r="C549" s="22">
        <v>0.42708333333333331</v>
      </c>
      <c r="D549" s="22">
        <v>0.76041666666666663</v>
      </c>
      <c r="E549" s="22" t="str">
        <f>VLOOKUP(employee_work_schedule[[#This Row],[Employee ID]],employés!$A:$E,5,FALSE)</f>
        <v>Mei Wang</v>
      </c>
      <c r="F549" s="22" t="str">
        <f>VLOOKUP(employee_work_schedule[[#This Row],[Employee ID]],employés!$A:$X,13,FALSE)</f>
        <v>Executive</v>
      </c>
      <c r="G549" s="22">
        <f>employee_work_schedule[[#This Row],[Departure Time]]-employee_work_schedule[[#This Row],[Arrival Time]]</f>
        <v>0.33333333333333331</v>
      </c>
    </row>
    <row r="550" spans="1:7" x14ac:dyDescent="0.25">
      <c r="A550" t="s">
        <v>106</v>
      </c>
      <c r="B550" s="2">
        <v>45546</v>
      </c>
      <c r="C550" s="22">
        <v>0.61805555555555558</v>
      </c>
      <c r="D550" s="22">
        <v>0.82638888888888884</v>
      </c>
      <c r="E550" s="22" t="str">
        <f>VLOOKUP(employee_work_schedule[[#This Row],[Employee ID]],employés!$A:$E,5,FALSE)</f>
        <v>Mei Wang</v>
      </c>
      <c r="F550" s="22" t="str">
        <f>VLOOKUP(employee_work_schedule[[#This Row],[Employee ID]],employés!$A:$X,13,FALSE)</f>
        <v>Executive</v>
      </c>
      <c r="G550" s="22">
        <f>employee_work_schedule[[#This Row],[Departure Time]]-employee_work_schedule[[#This Row],[Arrival Time]]</f>
        <v>0.20833333333333326</v>
      </c>
    </row>
    <row r="551" spans="1:7" x14ac:dyDescent="0.25">
      <c r="A551" t="s">
        <v>106</v>
      </c>
      <c r="B551" s="2">
        <v>45551</v>
      </c>
      <c r="C551" s="22">
        <v>0.61805555555555558</v>
      </c>
      <c r="D551" s="22">
        <v>0.86805555555555558</v>
      </c>
      <c r="E551" s="22" t="str">
        <f>VLOOKUP(employee_work_schedule[[#This Row],[Employee ID]],employés!$A:$E,5,FALSE)</f>
        <v>Mei Wang</v>
      </c>
      <c r="F551" s="22" t="str">
        <f>VLOOKUP(employee_work_schedule[[#This Row],[Employee ID]],employés!$A:$X,13,FALSE)</f>
        <v>Executive</v>
      </c>
      <c r="G551" s="22">
        <f>employee_work_schedule[[#This Row],[Departure Time]]-employee_work_schedule[[#This Row],[Arrival Time]]</f>
        <v>0.25</v>
      </c>
    </row>
    <row r="552" spans="1:7" x14ac:dyDescent="0.25">
      <c r="A552" t="s">
        <v>106</v>
      </c>
      <c r="B552" s="2">
        <v>45552</v>
      </c>
      <c r="C552" s="22">
        <v>0.4513888888888889</v>
      </c>
      <c r="D552" s="22">
        <v>0.70138888888888884</v>
      </c>
      <c r="E552" s="22" t="str">
        <f>VLOOKUP(employee_work_schedule[[#This Row],[Employee ID]],employés!$A:$E,5,FALSE)</f>
        <v>Mei Wang</v>
      </c>
      <c r="F552" s="22" t="str">
        <f>VLOOKUP(employee_work_schedule[[#This Row],[Employee ID]],employés!$A:$X,13,FALSE)</f>
        <v>Executive</v>
      </c>
      <c r="G552" s="22">
        <f>employee_work_schedule[[#This Row],[Departure Time]]-employee_work_schedule[[#This Row],[Arrival Time]]</f>
        <v>0.24999999999999994</v>
      </c>
    </row>
    <row r="553" spans="1:7" x14ac:dyDescent="0.25">
      <c r="A553" t="s">
        <v>107</v>
      </c>
      <c r="B553" s="2">
        <v>45541</v>
      </c>
      <c r="C553" s="22">
        <v>0.53472222222222221</v>
      </c>
      <c r="D553" s="22">
        <v>0.82638888888888884</v>
      </c>
      <c r="E553" s="22" t="str">
        <f>VLOOKUP(employee_work_schedule[[#This Row],[Employee ID]],employés!$A:$E,5,FALSE)</f>
        <v>Aanya Zhang</v>
      </c>
      <c r="F553" s="22" t="str">
        <f>VLOOKUP(employee_work_schedule[[#This Row],[Employee ID]],employés!$A:$X,13,FALSE)</f>
        <v>Sales</v>
      </c>
      <c r="G553" s="22">
        <f>employee_work_schedule[[#This Row],[Departure Time]]-employee_work_schedule[[#This Row],[Arrival Time]]</f>
        <v>0.29166666666666663</v>
      </c>
    </row>
    <row r="554" spans="1:7" x14ac:dyDescent="0.25">
      <c r="A554" t="s">
        <v>107</v>
      </c>
      <c r="B554" s="2">
        <v>45544</v>
      </c>
      <c r="C554" s="22">
        <v>0.70138888888888884</v>
      </c>
      <c r="D554" s="22">
        <v>0.82638888888888884</v>
      </c>
      <c r="E554" s="22" t="str">
        <f>VLOOKUP(employee_work_schedule[[#This Row],[Employee ID]],employés!$A:$E,5,FALSE)</f>
        <v>Aanya Zhang</v>
      </c>
      <c r="F554" s="22" t="str">
        <f>VLOOKUP(employee_work_schedule[[#This Row],[Employee ID]],employés!$A:$X,13,FALSE)</f>
        <v>Sales</v>
      </c>
      <c r="G554" s="22">
        <f>employee_work_schedule[[#This Row],[Departure Time]]-employee_work_schedule[[#This Row],[Arrival Time]]</f>
        <v>0.125</v>
      </c>
    </row>
    <row r="555" spans="1:7" x14ac:dyDescent="0.25">
      <c r="A555" t="s">
        <v>107</v>
      </c>
      <c r="B555" s="2">
        <v>45545</v>
      </c>
      <c r="C555" s="22">
        <v>0.42708333333333331</v>
      </c>
      <c r="D555" s="22">
        <v>0.84375</v>
      </c>
      <c r="E555" s="22" t="str">
        <f>VLOOKUP(employee_work_schedule[[#This Row],[Employee ID]],employés!$A:$E,5,FALSE)</f>
        <v>Aanya Zhang</v>
      </c>
      <c r="F555" s="22" t="str">
        <f>VLOOKUP(employee_work_schedule[[#This Row],[Employee ID]],employés!$A:$X,13,FALSE)</f>
        <v>Sales</v>
      </c>
      <c r="G555" s="22">
        <f>employee_work_schedule[[#This Row],[Departure Time]]-employee_work_schedule[[#This Row],[Arrival Time]]</f>
        <v>0.41666666666666669</v>
      </c>
    </row>
    <row r="556" spans="1:7" x14ac:dyDescent="0.25">
      <c r="A556" t="s">
        <v>107</v>
      </c>
      <c r="B556" s="2">
        <v>45546</v>
      </c>
      <c r="C556" s="22">
        <v>0.41666666666666669</v>
      </c>
      <c r="D556" s="22">
        <v>0.78125</v>
      </c>
      <c r="E556" s="22" t="str">
        <f>VLOOKUP(employee_work_schedule[[#This Row],[Employee ID]],employés!$A:$E,5,FALSE)</f>
        <v>Aanya Zhang</v>
      </c>
      <c r="F556" s="22" t="str">
        <f>VLOOKUP(employee_work_schedule[[#This Row],[Employee ID]],employés!$A:$X,13,FALSE)</f>
        <v>Sales</v>
      </c>
      <c r="G556" s="22">
        <f>employee_work_schedule[[#This Row],[Departure Time]]-employee_work_schedule[[#This Row],[Arrival Time]]</f>
        <v>0.36458333333333331</v>
      </c>
    </row>
    <row r="557" spans="1:7" x14ac:dyDescent="0.25">
      <c r="A557" t="s">
        <v>107</v>
      </c>
      <c r="B557" s="2">
        <v>45553</v>
      </c>
      <c r="C557" s="22">
        <v>0.34722222222222221</v>
      </c>
      <c r="D557" s="22">
        <v>0.72222222222222221</v>
      </c>
      <c r="E557" s="22" t="str">
        <f>VLOOKUP(employee_work_schedule[[#This Row],[Employee ID]],employés!$A:$E,5,FALSE)</f>
        <v>Aanya Zhang</v>
      </c>
      <c r="F557" s="22" t="str">
        <f>VLOOKUP(employee_work_schedule[[#This Row],[Employee ID]],employés!$A:$X,13,FALSE)</f>
        <v>Sales</v>
      </c>
      <c r="G557" s="22">
        <f>employee_work_schedule[[#This Row],[Departure Time]]-employee_work_schedule[[#This Row],[Arrival Time]]</f>
        <v>0.375</v>
      </c>
    </row>
    <row r="558" spans="1:7" x14ac:dyDescent="0.25">
      <c r="A558" t="s">
        <v>107</v>
      </c>
      <c r="B558" s="2">
        <v>45554</v>
      </c>
      <c r="C558" s="22">
        <v>0.36458333333333331</v>
      </c>
      <c r="D558" s="22">
        <v>0.65625</v>
      </c>
      <c r="E558" s="22" t="str">
        <f>VLOOKUP(employee_work_schedule[[#This Row],[Employee ID]],employés!$A:$E,5,FALSE)</f>
        <v>Aanya Zhang</v>
      </c>
      <c r="F558" s="22" t="str">
        <f>VLOOKUP(employee_work_schedule[[#This Row],[Employee ID]],employés!$A:$X,13,FALSE)</f>
        <v>Sales</v>
      </c>
      <c r="G558" s="22">
        <f>employee_work_schedule[[#This Row],[Departure Time]]-employee_work_schedule[[#This Row],[Arrival Time]]</f>
        <v>0.29166666666666669</v>
      </c>
    </row>
    <row r="559" spans="1:7" x14ac:dyDescent="0.25">
      <c r="A559" t="s">
        <v>107</v>
      </c>
      <c r="B559" s="2">
        <v>45560</v>
      </c>
      <c r="C559" s="22">
        <v>0.53125</v>
      </c>
      <c r="D559" s="22">
        <v>0.82291666666666663</v>
      </c>
      <c r="E559" s="22" t="str">
        <f>VLOOKUP(employee_work_schedule[[#This Row],[Employee ID]],employés!$A:$E,5,FALSE)</f>
        <v>Aanya Zhang</v>
      </c>
      <c r="F559" s="22" t="str">
        <f>VLOOKUP(employee_work_schedule[[#This Row],[Employee ID]],employés!$A:$X,13,FALSE)</f>
        <v>Sales</v>
      </c>
      <c r="G559" s="22">
        <f>employee_work_schedule[[#This Row],[Departure Time]]-employee_work_schedule[[#This Row],[Arrival Time]]</f>
        <v>0.29166666666666663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074F-3B92-2B46-BD7A-628F63599ECB}">
  <dimension ref="A1:AE38"/>
  <sheetViews>
    <sheetView topLeftCell="A4" workbookViewId="0">
      <selection activeCell="E13" sqref="E13"/>
    </sheetView>
  </sheetViews>
  <sheetFormatPr baseColWidth="10" defaultRowHeight="19" x14ac:dyDescent="0.25"/>
  <cols>
    <col min="2" max="2" width="12.42578125" customWidth="1"/>
    <col min="3" max="3" width="12.140625" customWidth="1"/>
    <col min="4" max="4" width="29.5703125" customWidth="1"/>
    <col min="5" max="5" width="23.140625" customWidth="1"/>
    <col min="8" max="8" width="11.7109375" customWidth="1"/>
    <col min="9" max="9" width="12.42578125" customWidth="1"/>
    <col min="10" max="10" width="18.140625" customWidth="1"/>
    <col min="11" max="11" width="13.5703125" style="2" customWidth="1"/>
    <col min="12" max="12" width="15" style="3" customWidth="1"/>
    <col min="13" max="13" width="15.85546875" customWidth="1"/>
    <col min="14" max="14" width="14.140625" customWidth="1"/>
    <col min="15" max="15" width="21.140625" customWidth="1"/>
    <col min="16" max="16" width="14.28515625" customWidth="1"/>
    <col min="17" max="17" width="12.28515625" customWidth="1"/>
    <col min="18" max="18" width="11.5703125" customWidth="1"/>
    <col min="19" max="19" width="12.140625" customWidth="1"/>
    <col min="21" max="21" width="12.7109375" customWidth="1"/>
    <col min="23" max="23" width="10.7109375" style="25"/>
  </cols>
  <sheetData>
    <row r="1" spans="1:31" x14ac:dyDescent="0.25">
      <c r="A1" s="1" t="s">
        <v>110</v>
      </c>
      <c r="B1" s="2">
        <f ca="1">TODAY()</f>
        <v>45634</v>
      </c>
      <c r="W1"/>
    </row>
    <row r="2" spans="1:31" x14ac:dyDescent="0.25">
      <c r="AA2" s="22"/>
    </row>
    <row r="3" spans="1:31" s="3" customFormat="1" x14ac:dyDescent="0.25">
      <c r="A3" s="4" t="s">
        <v>0</v>
      </c>
      <c r="B3" s="4" t="s">
        <v>1</v>
      </c>
      <c r="C3" s="4" t="s">
        <v>2</v>
      </c>
      <c r="D3" s="4" t="s">
        <v>4</v>
      </c>
      <c r="E3" s="4" t="s">
        <v>3</v>
      </c>
      <c r="F3" s="4" t="s">
        <v>108</v>
      </c>
      <c r="G3" s="4" t="s">
        <v>109</v>
      </c>
      <c r="H3" s="4" t="s">
        <v>111</v>
      </c>
      <c r="I3" s="4" t="s">
        <v>112</v>
      </c>
      <c r="J3" s="4" t="s">
        <v>113</v>
      </c>
      <c r="K3" s="6" t="s">
        <v>116</v>
      </c>
      <c r="L3" s="4" t="s">
        <v>152</v>
      </c>
      <c r="M3" s="4" t="s">
        <v>157</v>
      </c>
      <c r="N3" s="4" t="s">
        <v>223</v>
      </c>
      <c r="O3" s="4" t="s">
        <v>246</v>
      </c>
      <c r="P3" s="4" t="s">
        <v>255</v>
      </c>
      <c r="Q3" s="4" t="s">
        <v>225</v>
      </c>
      <c r="R3" s="5" t="s">
        <v>153</v>
      </c>
      <c r="S3" s="5" t="s">
        <v>154</v>
      </c>
      <c r="T3" s="4" t="s">
        <v>245</v>
      </c>
      <c r="U3" s="4" t="s">
        <v>227</v>
      </c>
      <c r="V3" s="4" t="s">
        <v>256</v>
      </c>
      <c r="W3" s="27" t="s">
        <v>251</v>
      </c>
      <c r="X3" s="24" t="s">
        <v>254</v>
      </c>
      <c r="AA3" s="26"/>
    </row>
    <row r="4" spans="1:31" x14ac:dyDescent="0.25">
      <c r="A4" t="s">
        <v>73</v>
      </c>
      <c r="B4" t="s">
        <v>5</v>
      </c>
      <c r="C4" t="s">
        <v>6</v>
      </c>
      <c r="D4" t="str">
        <f>LOWER(_xlfn.CONCAT(C4,".",B4,"@pushpin.com"))</f>
        <v>stevie.bacata@pushpin.com</v>
      </c>
      <c r="E4" t="str">
        <f>PROPER(_xlfn.CONCAT(C4," ",B4))</f>
        <v>Stevie Bacata</v>
      </c>
      <c r="F4" s="2">
        <v>32138</v>
      </c>
      <c r="G4">
        <f t="shared" ref="G4:G38" ca="1" si="0">ROUNDDOWN(YEARFRAC(F4,AUJ),0)</f>
        <v>36</v>
      </c>
      <c r="H4" s="2">
        <v>42838</v>
      </c>
      <c r="I4">
        <f t="shared" ref="I4:I38" ca="1" si="1">ROUNDDOWN(YEARFRAC(H4,AUJ),0)</f>
        <v>7</v>
      </c>
      <c r="J4" t="s">
        <v>114</v>
      </c>
      <c r="L4" s="3" t="s">
        <v>117</v>
      </c>
      <c r="M4" t="str">
        <f>_xlfn.XLOOKUP(_xlfn.CONCAT(A4,"-",N4),'postes occupés'!G:G,'postes occupés'!D:D,"",0)</f>
        <v>Sales</v>
      </c>
      <c r="N4" t="s">
        <v>166</v>
      </c>
      <c r="O4" t="str">
        <f>VLOOKUP(N4,Postes,2,FALSE)</f>
        <v>Sales person</v>
      </c>
      <c r="P4" s="7">
        <f>VLOOKUP(N4,Postes,5,FALSE)</f>
        <v>35000</v>
      </c>
      <c r="Q4" s="2">
        <f>_xlfn.XLOOKUP(_xlfn.CONCAT(A4,"-",N4),'postes occupés'!$G:$G,'postes occupés'!$E:$E)</f>
        <v>42838</v>
      </c>
      <c r="R4" s="2">
        <v>45382</v>
      </c>
      <c r="S4" s="2">
        <f>IF(J4="CDI",IF(ISNUMBER(R4),EDATE(R4,12),EDATE(Q4,12)),WORKDAY(K4,-15,JOURSFERIEES))</f>
        <v>45747</v>
      </c>
      <c r="T4" t="str">
        <f t="shared" ref="T4:T38" ca="1" si="2">IF(S4&lt;AUJ,NETWORKDAYS(S4,AUJ,JOURSFERIEES),"")</f>
        <v/>
      </c>
      <c r="U4">
        <v>16</v>
      </c>
      <c r="V4" t="str" cm="1">
        <f t="array" ref="V4">_xlfn.IFS(AND(U4&lt;20,X4&gt;10),"Urgent",OR(U4&lt;20,W4&lt;10,X4&gt;10),"Yes",TRUE,"")</f>
        <v>Urgent</v>
      </c>
      <c r="W4" s="25">
        <f>COUNTIF(employee_work_schedule!$A:$A,employés!A4)</f>
        <v>13</v>
      </c>
      <c r="X4">
        <f>COUNTIFS(employee_work_schedule!$A:$A,employés!A4,employee_work_schedule!$G:$G,"&gt;06:00:00")</f>
        <v>11</v>
      </c>
      <c r="AE4" s="2"/>
    </row>
    <row r="5" spans="1:31" x14ac:dyDescent="0.25">
      <c r="A5" t="s">
        <v>74</v>
      </c>
      <c r="B5" t="s">
        <v>7</v>
      </c>
      <c r="C5" t="s">
        <v>8</v>
      </c>
      <c r="D5" t="str">
        <f t="shared" ref="D5:D38" si="3">LOWER(_xlfn.CONCAT(C5,".",B5,"@pushpin.com"))</f>
        <v>adam.barry@pushpin.com</v>
      </c>
      <c r="E5" t="str">
        <f t="shared" ref="E5:E38" si="4">PROPER(_xlfn.CONCAT(C5," ",B5))</f>
        <v>Adam Barry</v>
      </c>
      <c r="F5" s="2">
        <v>34979</v>
      </c>
      <c r="G5">
        <f t="shared" ca="1" si="0"/>
        <v>29</v>
      </c>
      <c r="H5" s="2">
        <v>41751</v>
      </c>
      <c r="I5">
        <f t="shared" ca="1" si="1"/>
        <v>10</v>
      </c>
      <c r="J5" t="s">
        <v>114</v>
      </c>
      <c r="L5" s="3" t="s">
        <v>118</v>
      </c>
      <c r="M5" t="str">
        <f>_xlfn.XLOOKUP(_xlfn.CONCAT(A5,"-",N5),'postes occupés'!G:G,'postes occupés'!D:D,"",0)</f>
        <v>Customer Service</v>
      </c>
      <c r="N5" t="s">
        <v>176</v>
      </c>
      <c r="O5" t="str">
        <f>VLOOKUP(N5,Postes,2,FALSE)</f>
        <v>Assistant</v>
      </c>
      <c r="P5" s="7">
        <f>VLOOKUP(N5,Postes,5,FALSE)</f>
        <v>30000</v>
      </c>
      <c r="Q5" s="2">
        <f>_xlfn.XLOOKUP(_xlfn.CONCAT(A5,"-",N5),'postes occupés'!$G:$G,'postes occupés'!$E:$E)</f>
        <v>42979</v>
      </c>
      <c r="R5" s="2">
        <v>45382</v>
      </c>
      <c r="S5" s="2">
        <f>IF(J5="CDI",IF(ISNUMBER(R5),EDATE(R5,12),EDATE(Q5,12)),WORKDAY(K5,-15,JOURSFERIEES))</f>
        <v>45747</v>
      </c>
      <c r="T5" t="str">
        <f t="shared" ca="1" si="2"/>
        <v/>
      </c>
      <c r="U5">
        <v>26</v>
      </c>
      <c r="V5" t="str" cm="1">
        <f t="array" ref="V5">_xlfn.IFS(AND(U5&lt;20,X5&gt;10),"Urgent",OR(U5&lt;20,W5&lt;10,X5&gt;10),"Yes",TRUE,"")</f>
        <v>Yes</v>
      </c>
      <c r="W5" s="25">
        <f>COUNTIF(employee_work_schedule!$A:$A,employés!A5)</f>
        <v>9</v>
      </c>
      <c r="X5">
        <f>COUNTIFS(employee_work_schedule!$A:$A,employés!A5,employee_work_schedule!$G:$G,"&gt;06:00:00")</f>
        <v>6</v>
      </c>
    </row>
    <row r="6" spans="1:31" x14ac:dyDescent="0.25">
      <c r="A6" t="s">
        <v>75</v>
      </c>
      <c r="B6" t="s">
        <v>9</v>
      </c>
      <c r="C6" t="s">
        <v>10</v>
      </c>
      <c r="D6" t="str">
        <f t="shared" si="3"/>
        <v>connor.betts@pushpin.com</v>
      </c>
      <c r="E6" t="str">
        <f t="shared" si="4"/>
        <v>Connor Betts</v>
      </c>
      <c r="F6" s="2">
        <v>30089</v>
      </c>
      <c r="G6">
        <f t="shared" ca="1" si="0"/>
        <v>42</v>
      </c>
      <c r="H6" s="2">
        <v>43782</v>
      </c>
      <c r="I6">
        <f t="shared" ca="1" si="1"/>
        <v>5</v>
      </c>
      <c r="J6" t="s">
        <v>115</v>
      </c>
      <c r="K6" s="2">
        <v>45688</v>
      </c>
      <c r="L6" s="3" t="s">
        <v>119</v>
      </c>
      <c r="M6" t="str">
        <f>_xlfn.XLOOKUP(_xlfn.CONCAT(A6,"-",N6),'postes occupés'!G:G,'postes occupés'!D:D,"",0)</f>
        <v>Sales</v>
      </c>
      <c r="N6" t="s">
        <v>166</v>
      </c>
      <c r="O6" t="str">
        <f>VLOOKUP(N6,Postes,2,FALSE)</f>
        <v>Sales person</v>
      </c>
      <c r="P6" s="7">
        <f>VLOOKUP(N6,Postes,5,FALSE)</f>
        <v>35000</v>
      </c>
      <c r="Q6" s="2">
        <f>_xlfn.XLOOKUP(_xlfn.CONCAT(A6,"-",N6),'postes occupés'!$G:$G,'postes occupés'!$E:$E)</f>
        <v>43782</v>
      </c>
      <c r="R6" s="2">
        <v>44866</v>
      </c>
      <c r="S6" s="2">
        <f>IF(J6="CDI",IF(ISNUMBER(R6),EDATE(R6,12),EDATE(Q6,12)),WORKDAY(K6,-15,JOURSFERIEES))</f>
        <v>45667</v>
      </c>
      <c r="T6" t="str">
        <f t="shared" ca="1" si="2"/>
        <v/>
      </c>
      <c r="U6">
        <v>28</v>
      </c>
      <c r="V6" t="str" cm="1">
        <f t="array" ref="V6">_xlfn.IFS(AND(U6&lt;20,X6&gt;10),"Urgent",OR(U6&lt;20,W6&lt;10,X6&gt;10),"Yes",TRUE,"")</f>
        <v/>
      </c>
      <c r="W6" s="25">
        <f>COUNTIF(employee_work_schedule!$A:$A,employés!A6)</f>
        <v>16</v>
      </c>
      <c r="X6">
        <f>COUNTIFS(employee_work_schedule!$A:$A,employés!A6,employee_work_schedule!$G:$G,"&gt;06:00:00")</f>
        <v>8</v>
      </c>
    </row>
    <row r="7" spans="1:31" x14ac:dyDescent="0.25">
      <c r="A7" t="s">
        <v>76</v>
      </c>
      <c r="B7" t="s">
        <v>11</v>
      </c>
      <c r="C7" t="s">
        <v>12</v>
      </c>
      <c r="D7" t="str">
        <f t="shared" si="3"/>
        <v>carlos.martinez@pushpin.com</v>
      </c>
      <c r="E7" t="str">
        <f t="shared" si="4"/>
        <v>Carlos Martinez</v>
      </c>
      <c r="F7" s="2">
        <v>28100</v>
      </c>
      <c r="G7">
        <f t="shared" ca="1" si="0"/>
        <v>48</v>
      </c>
      <c r="H7" s="2">
        <v>42229</v>
      </c>
      <c r="I7">
        <f t="shared" ca="1" si="1"/>
        <v>9</v>
      </c>
      <c r="J7" t="s">
        <v>114</v>
      </c>
      <c r="L7" s="3" t="s">
        <v>120</v>
      </c>
      <c r="M7" t="str">
        <f>_xlfn.XLOOKUP(_xlfn.CONCAT(A7,"-",N7),'postes occupés'!G:G,'postes occupés'!D:D,"",0)</f>
        <v>Human Resources</v>
      </c>
      <c r="N7" t="s">
        <v>178</v>
      </c>
      <c r="O7" t="str">
        <f>VLOOKUP(N7,Postes,2,FALSE)</f>
        <v>HR Manager</v>
      </c>
      <c r="P7" s="7">
        <f>VLOOKUP(N7,Postes,5,FALSE)</f>
        <v>50000</v>
      </c>
      <c r="Q7" s="2">
        <f>_xlfn.XLOOKUP(_xlfn.CONCAT(A7,"-",N7),'postes occupés'!$G:$G,'postes occupés'!$E:$E)</f>
        <v>45170</v>
      </c>
      <c r="R7" s="2"/>
      <c r="S7" s="2">
        <f>IF(J7="CDI",IF(ISNUMBER(R7),EDATE(R7,12),EDATE(Q7,12)),WORKDAY(K7,-15,JOURSFERIEES))</f>
        <v>45536</v>
      </c>
      <c r="T7">
        <f t="shared" ca="1" si="2"/>
        <v>68</v>
      </c>
      <c r="U7">
        <v>20</v>
      </c>
      <c r="V7" t="str" cm="1">
        <f t="array" ref="V7">_xlfn.IFS(AND(U7&lt;20,X7&gt;10),"Urgent",OR(U7&lt;20,W7&lt;10,X7&gt;10),"Yes",TRUE,"")</f>
        <v/>
      </c>
      <c r="W7" s="25">
        <f>COUNTIF(employee_work_schedule!$A:$A,employés!A7)</f>
        <v>20</v>
      </c>
      <c r="X7">
        <f>COUNTIFS(employee_work_schedule!$A:$A,employés!A7,employee_work_schedule!$G:$G,"&gt;06:00:00")</f>
        <v>9</v>
      </c>
    </row>
    <row r="8" spans="1:31" x14ac:dyDescent="0.25">
      <c r="A8" t="s">
        <v>77</v>
      </c>
      <c r="B8" t="s">
        <v>13</v>
      </c>
      <c r="C8" t="s">
        <v>14</v>
      </c>
      <c r="D8" t="str">
        <f t="shared" si="3"/>
        <v>yvette.biti@pushpin.com</v>
      </c>
      <c r="E8" t="str">
        <f t="shared" si="4"/>
        <v>Yvette Biti</v>
      </c>
      <c r="F8" s="2">
        <v>22167</v>
      </c>
      <c r="G8">
        <f t="shared" ca="1" si="0"/>
        <v>64</v>
      </c>
      <c r="H8" s="2">
        <v>42384</v>
      </c>
      <c r="I8">
        <f t="shared" ca="1" si="1"/>
        <v>8</v>
      </c>
      <c r="J8" t="s">
        <v>114</v>
      </c>
      <c r="L8" s="3" t="s">
        <v>121</v>
      </c>
      <c r="M8" t="str">
        <f>_xlfn.XLOOKUP(_xlfn.CONCAT(A8,"-",N8),'postes occupés'!G:G,'postes occupés'!D:D,"",0)</f>
        <v>Sales</v>
      </c>
      <c r="N8" t="s">
        <v>167</v>
      </c>
      <c r="O8" t="str">
        <f>VLOOKUP(N8,Postes,2,FALSE)</f>
        <v>Business Analyst</v>
      </c>
      <c r="P8" s="7">
        <f>VLOOKUP(N8,Postes,5,FALSE)</f>
        <v>45000</v>
      </c>
      <c r="Q8" s="2">
        <f>_xlfn.XLOOKUP(_xlfn.CONCAT(A8,"-",N8),'postes occupés'!$G:$G,'postes occupés'!$E:$E)</f>
        <v>42384</v>
      </c>
      <c r="R8" s="2">
        <v>45169</v>
      </c>
      <c r="S8" s="2">
        <f>IF(J8="CDI",IF(ISNUMBER(R8),EDATE(R8,12),EDATE(Q8,12)),WORKDAY(K8,-15,JOURSFERIEES))</f>
        <v>45535</v>
      </c>
      <c r="T8">
        <f t="shared" ca="1" si="2"/>
        <v>68</v>
      </c>
      <c r="U8">
        <v>30</v>
      </c>
      <c r="V8" t="str" cm="1">
        <f t="array" ref="V8">_xlfn.IFS(AND(U8&lt;20,X8&gt;10),"Urgent",OR(U8&lt;20,W8&lt;10,X8&gt;10),"Yes",TRUE,"")</f>
        <v>Yes</v>
      </c>
      <c r="W8" s="25">
        <f>COUNTIF(employee_work_schedule!$A:$A,employés!A8)</f>
        <v>2</v>
      </c>
      <c r="X8">
        <f>COUNTIFS(employee_work_schedule!$A:$A,employés!A8,employee_work_schedule!$G:$G,"&gt;06:00:00")</f>
        <v>1</v>
      </c>
    </row>
    <row r="9" spans="1:31" x14ac:dyDescent="0.25">
      <c r="A9" t="s">
        <v>78</v>
      </c>
      <c r="B9" t="s">
        <v>15</v>
      </c>
      <c r="C9" t="s">
        <v>16</v>
      </c>
      <c r="D9" t="str">
        <f t="shared" si="3"/>
        <v>jim.boller@pushpin.com</v>
      </c>
      <c r="E9" t="str">
        <f t="shared" si="4"/>
        <v>Jim Boller</v>
      </c>
      <c r="F9" s="2">
        <v>23531</v>
      </c>
      <c r="G9">
        <f t="shared" ca="1" si="0"/>
        <v>60</v>
      </c>
      <c r="H9" s="2">
        <v>41893</v>
      </c>
      <c r="I9">
        <f t="shared" ca="1" si="1"/>
        <v>10</v>
      </c>
      <c r="J9" t="s">
        <v>114</v>
      </c>
      <c r="L9" s="3" t="s">
        <v>122</v>
      </c>
      <c r="M9" t="str">
        <f>_xlfn.XLOOKUP(_xlfn.CONCAT(A9,"-",N9),'postes occupés'!G:G,'postes occupés'!D:D,"",0)</f>
        <v>Accounting</v>
      </c>
      <c r="N9" t="s">
        <v>175</v>
      </c>
      <c r="O9" t="str">
        <f>VLOOKUP(N9,Postes,2,FALSE)</f>
        <v xml:space="preserve">Accountant </v>
      </c>
      <c r="P9" s="7">
        <f>VLOOKUP(N9,Postes,5,FALSE)</f>
        <v>45000</v>
      </c>
      <c r="Q9" s="2">
        <f>_xlfn.XLOOKUP(_xlfn.CONCAT(A9,"-",N9),'postes occupés'!$G:$G,'postes occupés'!$E:$E)</f>
        <v>41893</v>
      </c>
      <c r="R9" s="2">
        <v>45169</v>
      </c>
      <c r="S9" s="2">
        <f>IF(J9="CDI",IF(ISNUMBER(R9),EDATE(R9,12),EDATE(Q9,12)),WORKDAY(K9,-15,JOURSFERIEES))</f>
        <v>45535</v>
      </c>
      <c r="T9">
        <f t="shared" ca="1" si="2"/>
        <v>68</v>
      </c>
      <c r="U9">
        <v>24</v>
      </c>
      <c r="V9" t="str" cm="1">
        <f t="array" ref="V9">_xlfn.IFS(AND(U9&lt;20,X9&gt;10),"Urgent",OR(U9&lt;20,W9&lt;10,X9&gt;10),"Yes",TRUE,"")</f>
        <v/>
      </c>
      <c r="W9" s="25">
        <f>COUNTIF(employee_work_schedule!$A:$A,employés!A9)</f>
        <v>16</v>
      </c>
      <c r="X9">
        <f>COUNTIFS(employee_work_schedule!$A:$A,employés!A9,employee_work_schedule!$G:$G,"&gt;06:00:00")</f>
        <v>6</v>
      </c>
    </row>
    <row r="10" spans="1:31" x14ac:dyDescent="0.25">
      <c r="A10" t="s">
        <v>79</v>
      </c>
      <c r="B10" t="s">
        <v>17</v>
      </c>
      <c r="C10" t="s">
        <v>18</v>
      </c>
      <c r="D10" t="str">
        <f t="shared" si="3"/>
        <v>charlie.bui@pushpin.com</v>
      </c>
      <c r="E10" t="str">
        <f t="shared" si="4"/>
        <v>Charlie Bui</v>
      </c>
      <c r="F10" s="2">
        <v>22775</v>
      </c>
      <c r="G10">
        <f t="shared" ca="1" si="0"/>
        <v>62</v>
      </c>
      <c r="H10" s="2">
        <v>44095</v>
      </c>
      <c r="I10">
        <f t="shared" ca="1" si="1"/>
        <v>4</v>
      </c>
      <c r="J10" t="s">
        <v>115</v>
      </c>
      <c r="K10" s="2">
        <v>45900</v>
      </c>
      <c r="L10" s="3" t="s">
        <v>123</v>
      </c>
      <c r="M10" t="str">
        <f>_xlfn.XLOOKUP(_xlfn.CONCAT(A10,"-",N10),'postes occupés'!G:G,'postes occupés'!D:D,"",0)</f>
        <v>Sales</v>
      </c>
      <c r="N10" t="s">
        <v>176</v>
      </c>
      <c r="O10" t="str">
        <f>VLOOKUP(N10,Postes,2,FALSE)</f>
        <v>Assistant</v>
      </c>
      <c r="P10" s="7">
        <f>VLOOKUP(N10,Postes,5,FALSE)</f>
        <v>30000</v>
      </c>
      <c r="Q10" s="2">
        <f>_xlfn.XLOOKUP(_xlfn.CONCAT(A10,"-",N10),'postes occupés'!$G:$G,'postes occupés'!$E:$E)</f>
        <v>44095</v>
      </c>
      <c r="R10" s="2">
        <v>45169</v>
      </c>
      <c r="S10" s="2">
        <f>IF(J10="CDI",IF(ISNUMBER(R10),EDATE(R10,12),EDATE(Q10,12)),WORKDAY(K10,-15,JOURSFERIEES))</f>
        <v>45880</v>
      </c>
      <c r="T10" t="str">
        <f t="shared" ca="1" si="2"/>
        <v/>
      </c>
      <c r="U10">
        <v>13</v>
      </c>
      <c r="V10" t="str" cm="1">
        <f t="array" ref="V10">_xlfn.IFS(AND(U10&lt;20,X10&gt;10),"Urgent",OR(U10&lt;20,W10&lt;10,X10&gt;10),"Yes",TRUE,"")</f>
        <v>Yes</v>
      </c>
      <c r="W10" s="25">
        <f>COUNTIF(employee_work_schedule!$A:$A,employés!A10)</f>
        <v>15</v>
      </c>
      <c r="X10">
        <f>COUNTIFS(employee_work_schedule!$A:$A,employés!A10,employee_work_schedule!$G:$G,"&gt;06:00:00")</f>
        <v>9</v>
      </c>
    </row>
    <row r="11" spans="1:31" x14ac:dyDescent="0.25">
      <c r="A11" t="s">
        <v>80</v>
      </c>
      <c r="B11" t="s">
        <v>19</v>
      </c>
      <c r="C11" t="s">
        <v>20</v>
      </c>
      <c r="D11" t="str">
        <f t="shared" si="3"/>
        <v>barbara.carlton@pushpin.com</v>
      </c>
      <c r="E11" t="str">
        <f t="shared" si="4"/>
        <v>Barbara Carlton</v>
      </c>
      <c r="F11" s="2">
        <v>32449</v>
      </c>
      <c r="G11">
        <f t="shared" ca="1" si="0"/>
        <v>36</v>
      </c>
      <c r="H11" s="2">
        <v>42451</v>
      </c>
      <c r="I11">
        <f t="shared" ca="1" si="1"/>
        <v>8</v>
      </c>
      <c r="J11" t="s">
        <v>114</v>
      </c>
      <c r="L11" s="3" t="s">
        <v>124</v>
      </c>
      <c r="M11" t="str">
        <f>_xlfn.XLOOKUP(_xlfn.CONCAT(A11,"-",N11),'postes occupés'!G:G,'postes occupés'!D:D,"",0)</f>
        <v>Sales</v>
      </c>
      <c r="N11" t="s">
        <v>172</v>
      </c>
      <c r="O11" t="str">
        <f>VLOOKUP(N11,Postes,2,FALSE)</f>
        <v>Project Manager</v>
      </c>
      <c r="P11" s="7">
        <f>VLOOKUP(N11,Postes,5,FALSE)</f>
        <v>45000</v>
      </c>
      <c r="Q11" s="2">
        <f>_xlfn.XLOOKUP(_xlfn.CONCAT(A11,"-",N11),'postes occupés'!$G:$G,'postes occupés'!$E:$E)</f>
        <v>43344</v>
      </c>
      <c r="R11" s="2">
        <v>44985</v>
      </c>
      <c r="S11" s="2">
        <f>IF(J11="CDI",IF(ISNUMBER(R11),EDATE(R11,12),EDATE(Q11,12)),WORKDAY(K11,-15,JOURSFERIEES))</f>
        <v>45350</v>
      </c>
      <c r="T11">
        <f t="shared" ca="1" si="2"/>
        <v>196</v>
      </c>
      <c r="U11">
        <v>0</v>
      </c>
      <c r="V11" t="str" cm="1">
        <f t="array" ref="V11">_xlfn.IFS(AND(U11&lt;20,X11&gt;10),"Urgent",OR(U11&lt;20,W11&lt;10,X11&gt;10),"Yes",TRUE,"")</f>
        <v>Yes</v>
      </c>
      <c r="W11" s="25">
        <f>COUNTIF(employee_work_schedule!$A:$A,employés!A11)</f>
        <v>11</v>
      </c>
      <c r="X11">
        <f>COUNTIFS(employee_work_schedule!$A:$A,employés!A11,employee_work_schedule!$G:$G,"&gt;06:00:00")</f>
        <v>7</v>
      </c>
    </row>
    <row r="12" spans="1:31" x14ac:dyDescent="0.25">
      <c r="A12" t="s">
        <v>81</v>
      </c>
      <c r="B12" t="s">
        <v>21</v>
      </c>
      <c r="C12" t="s">
        <v>22</v>
      </c>
      <c r="D12" t="str">
        <f t="shared" si="3"/>
        <v>joe.carol@pushpin.com</v>
      </c>
      <c r="E12" t="str">
        <f t="shared" si="4"/>
        <v>Joe Carol</v>
      </c>
      <c r="F12" s="2">
        <v>34574</v>
      </c>
      <c r="G12">
        <f t="shared" ca="1" si="0"/>
        <v>30</v>
      </c>
      <c r="H12" s="2">
        <v>43497</v>
      </c>
      <c r="I12">
        <f t="shared" ca="1" si="1"/>
        <v>5</v>
      </c>
      <c r="J12" t="s">
        <v>114</v>
      </c>
      <c r="L12" s="3" t="s">
        <v>125</v>
      </c>
      <c r="M12" t="str">
        <f>_xlfn.XLOOKUP(_xlfn.CONCAT(A12,"-",N12),'postes occupés'!G:G,'postes occupés'!D:D,"",0)</f>
        <v>Executive</v>
      </c>
      <c r="N12" t="s">
        <v>205</v>
      </c>
      <c r="O12" t="str">
        <f>VLOOKUP(N12,Postes,2,FALSE)</f>
        <v>Manager</v>
      </c>
      <c r="P12" s="7">
        <f>VLOOKUP(N12,Postes,5,FALSE)</f>
        <v>50000</v>
      </c>
      <c r="Q12" s="2">
        <f>_xlfn.XLOOKUP(_xlfn.CONCAT(A12,"-",N12),'postes occupés'!$G:$G,'postes occupés'!$E:$E)</f>
        <v>43497</v>
      </c>
      <c r="R12" s="2">
        <v>45169</v>
      </c>
      <c r="S12" s="2">
        <f>IF(J12="CDI",IF(ISNUMBER(R12),EDATE(R12,12),EDATE(Q12,12)),WORKDAY(K12,-15,JOURSFERIEES))</f>
        <v>45535</v>
      </c>
      <c r="T12">
        <f t="shared" ca="1" si="2"/>
        <v>68</v>
      </c>
      <c r="U12">
        <v>14</v>
      </c>
      <c r="V12" t="str" cm="1">
        <f t="array" ref="V12">_xlfn.IFS(AND(U12&lt;20,X12&gt;10),"Urgent",OR(U12&lt;20,W12&lt;10,X12&gt;10),"Yes",TRUE,"")</f>
        <v>Yes</v>
      </c>
      <c r="W12" s="25">
        <f>COUNTIF(employee_work_schedule!$A:$A,employés!A12)</f>
        <v>7</v>
      </c>
      <c r="X12">
        <f>COUNTIFS(employee_work_schedule!$A:$A,employés!A12,employee_work_schedule!$G:$G,"&gt;06:00:00")</f>
        <v>1</v>
      </c>
    </row>
    <row r="13" spans="1:31" x14ac:dyDescent="0.25">
      <c r="A13" t="s">
        <v>82</v>
      </c>
      <c r="B13" t="s">
        <v>23</v>
      </c>
      <c r="C13" t="s">
        <v>16</v>
      </c>
      <c r="D13" t="str">
        <f t="shared" si="3"/>
        <v>jim.chaffee@pushpin.com</v>
      </c>
      <c r="E13" t="str">
        <f t="shared" si="4"/>
        <v>Jim Chaffee</v>
      </c>
      <c r="F13" s="2">
        <v>27864</v>
      </c>
      <c r="G13">
        <f t="shared" ca="1" si="0"/>
        <v>48</v>
      </c>
      <c r="H13" s="2">
        <v>41787</v>
      </c>
      <c r="I13">
        <f t="shared" ca="1" si="1"/>
        <v>10</v>
      </c>
      <c r="J13" t="s">
        <v>114</v>
      </c>
      <c r="L13" s="3" t="s">
        <v>126</v>
      </c>
      <c r="M13" t="str">
        <f>_xlfn.XLOOKUP(_xlfn.CONCAT(A13,"-",N13),'postes occupés'!G:G,'postes occupés'!D:D,"",0)</f>
        <v>Facilities</v>
      </c>
      <c r="N13" t="s">
        <v>182</v>
      </c>
      <c r="O13" t="str">
        <f>VLOOKUP(N13,Postes,2,FALSE)</f>
        <v>IT Support</v>
      </c>
      <c r="P13" s="7">
        <f>VLOOKUP(N13,Postes,5,FALSE)</f>
        <v>35000</v>
      </c>
      <c r="Q13" s="2">
        <f>_xlfn.XLOOKUP(_xlfn.CONCAT(A13,"-",N13),'postes occupés'!$G:$G,'postes occupés'!$E:$E)</f>
        <v>42278</v>
      </c>
      <c r="R13" s="2">
        <v>45109</v>
      </c>
      <c r="S13" s="2">
        <f>IF(J13="CDI",IF(ISNUMBER(R13),EDATE(R13,12),EDATE(Q13,12)),WORKDAY(K13,-15,JOURSFERIEES))</f>
        <v>45475</v>
      </c>
      <c r="T13">
        <f t="shared" ca="1" si="2"/>
        <v>111</v>
      </c>
      <c r="U13">
        <v>14</v>
      </c>
      <c r="V13" t="str" cm="1">
        <f t="array" ref="V13">_xlfn.IFS(AND(U13&lt;20,X13&gt;10),"Urgent",OR(U13&lt;20,W13&lt;10,X13&gt;10),"Yes",TRUE,"")</f>
        <v>Yes</v>
      </c>
      <c r="W13" s="25">
        <f>COUNTIF(employee_work_schedule!$A:$A,employés!A13)</f>
        <v>19</v>
      </c>
      <c r="X13">
        <f>COUNTIFS(employee_work_schedule!$A:$A,employés!A13,employee_work_schedule!$G:$G,"&gt;06:00:00")</f>
        <v>7</v>
      </c>
    </row>
    <row r="14" spans="1:31" x14ac:dyDescent="0.25">
      <c r="A14" t="s">
        <v>83</v>
      </c>
      <c r="B14" t="s">
        <v>24</v>
      </c>
      <c r="C14" t="s">
        <v>25</v>
      </c>
      <c r="D14" t="str">
        <f t="shared" si="3"/>
        <v>samantha.chairs@pushpin.com</v>
      </c>
      <c r="E14" t="str">
        <f t="shared" si="4"/>
        <v>Samantha Chairs</v>
      </c>
      <c r="F14" s="2">
        <v>32296</v>
      </c>
      <c r="G14">
        <f t="shared" ca="1" si="0"/>
        <v>36</v>
      </c>
      <c r="H14" s="2">
        <v>44978</v>
      </c>
      <c r="I14">
        <f t="shared" ca="1" si="1"/>
        <v>1</v>
      </c>
      <c r="J14" t="s">
        <v>115</v>
      </c>
      <c r="K14" s="2">
        <v>45688</v>
      </c>
      <c r="L14" s="3" t="s">
        <v>127</v>
      </c>
      <c r="M14" t="str">
        <f>_xlfn.XLOOKUP(_xlfn.CONCAT(A14,"-",N14),'postes occupés'!G:G,'postes occupés'!D:D,"",0)</f>
        <v>Sales</v>
      </c>
      <c r="N14" t="s">
        <v>181</v>
      </c>
      <c r="O14" t="str">
        <f>VLOOKUP(N14,Postes,2,FALSE)</f>
        <v>Intership / alternantship</v>
      </c>
      <c r="P14" s="7">
        <f>VLOOKUP(N14,Postes,5,FALSE)</f>
        <v>20000</v>
      </c>
      <c r="Q14" s="2">
        <f>_xlfn.XLOOKUP(_xlfn.CONCAT(A14,"-",N14),'postes occupés'!$G:$G,'postes occupés'!$E:$E)</f>
        <v>44978</v>
      </c>
      <c r="R14" s="2"/>
      <c r="S14" s="2">
        <f>IF(J14="CDI",IF(ISNUMBER(R14),EDATE(R14,12),EDATE(Q14,12)),WORKDAY(K14,-15,JOURSFERIEES))</f>
        <v>45667</v>
      </c>
      <c r="T14" t="str">
        <f t="shared" ca="1" si="2"/>
        <v/>
      </c>
      <c r="U14">
        <v>21</v>
      </c>
      <c r="V14" t="str" cm="1">
        <f t="array" ref="V14">_xlfn.IFS(AND(U14&lt;20,X14&gt;10),"Urgent",OR(U14&lt;20,W14&lt;10,X14&gt;10),"Yes",TRUE,"")</f>
        <v>Yes</v>
      </c>
      <c r="W14" s="25">
        <f>COUNTIF(employee_work_schedule!$A:$A,employés!A14)</f>
        <v>26</v>
      </c>
      <c r="X14">
        <f>COUNTIFS(employee_work_schedule!$A:$A,employés!A14,employee_work_schedule!$G:$G,"&gt;06:00:00")</f>
        <v>15</v>
      </c>
    </row>
    <row r="15" spans="1:31" x14ac:dyDescent="0.25">
      <c r="A15" t="s">
        <v>84</v>
      </c>
      <c r="B15" t="s">
        <v>26</v>
      </c>
      <c r="C15" t="s">
        <v>27</v>
      </c>
      <c r="D15" t="str">
        <f t="shared" si="3"/>
        <v>uma.chaudri@pushpin.com</v>
      </c>
      <c r="E15" t="str">
        <f t="shared" si="4"/>
        <v>Uma Chaudri</v>
      </c>
      <c r="F15" s="2">
        <v>25204</v>
      </c>
      <c r="G15">
        <f t="shared" ca="1" si="0"/>
        <v>55</v>
      </c>
      <c r="H15" s="2">
        <v>44646</v>
      </c>
      <c r="I15">
        <f t="shared" ca="1" si="1"/>
        <v>2</v>
      </c>
      <c r="J15" t="s">
        <v>115</v>
      </c>
      <c r="K15" s="2">
        <v>45716</v>
      </c>
      <c r="L15" s="3" t="s">
        <v>128</v>
      </c>
      <c r="M15" t="str">
        <f>_xlfn.XLOOKUP(_xlfn.CONCAT(A15,"-",N15),'postes occupés'!G:G,'postes occupés'!D:D,"",0)</f>
        <v>Human Resources</v>
      </c>
      <c r="N15" t="s">
        <v>177</v>
      </c>
      <c r="O15" t="str">
        <f>VLOOKUP(N15,Postes,2,FALSE)</f>
        <v>HR Assistant</v>
      </c>
      <c r="P15" s="7">
        <f>VLOOKUP(N15,Postes,5,FALSE)</f>
        <v>40000</v>
      </c>
      <c r="Q15" s="2">
        <f>_xlfn.XLOOKUP(_xlfn.CONCAT(A15,"-",N15),'postes occupés'!$G:$G,'postes occupés'!$E:$E)</f>
        <v>44646</v>
      </c>
      <c r="R15" s="2"/>
      <c r="S15" s="2">
        <f>IF(J15="CDI",IF(ISNUMBER(R15),EDATE(R15,12),EDATE(Q15,12)),WORKDAY(K15,-15,JOURSFERIEES))</f>
        <v>45695</v>
      </c>
      <c r="T15" t="str">
        <f t="shared" ca="1" si="2"/>
        <v/>
      </c>
      <c r="U15">
        <v>28</v>
      </c>
      <c r="V15" t="str" cm="1">
        <f t="array" ref="V15">_xlfn.IFS(AND(U15&lt;20,X15&gt;10),"Urgent",OR(U15&lt;20,W15&lt;10,X15&gt;10),"Yes",TRUE,"")</f>
        <v/>
      </c>
      <c r="W15" s="25">
        <f>COUNTIF(employee_work_schedule!$A:$A,employés!A15)</f>
        <v>17</v>
      </c>
      <c r="X15">
        <f>COUNTIFS(employee_work_schedule!$A:$A,employés!A15,employee_work_schedule!$G:$G,"&gt;06:00:00")</f>
        <v>7</v>
      </c>
    </row>
    <row r="16" spans="1:31" x14ac:dyDescent="0.25">
      <c r="A16" t="s">
        <v>85</v>
      </c>
      <c r="B16" t="s">
        <v>28</v>
      </c>
      <c r="C16" t="s">
        <v>29</v>
      </c>
      <c r="D16" t="str">
        <f t="shared" si="3"/>
        <v>elizabeth.chu@pushpin.com</v>
      </c>
      <c r="E16" t="str">
        <f t="shared" si="4"/>
        <v>Elizabeth Chu</v>
      </c>
      <c r="F16" s="2">
        <v>35919</v>
      </c>
      <c r="G16">
        <f t="shared" ca="1" si="0"/>
        <v>26</v>
      </c>
      <c r="H16" s="2">
        <v>44238</v>
      </c>
      <c r="I16">
        <f t="shared" ca="1" si="1"/>
        <v>3</v>
      </c>
      <c r="J16" t="s">
        <v>115</v>
      </c>
      <c r="K16" s="2">
        <v>45688</v>
      </c>
      <c r="L16" s="3" t="s">
        <v>129</v>
      </c>
      <c r="M16" t="str">
        <f>_xlfn.XLOOKUP(_xlfn.CONCAT(A16,"-",N16),'postes occupés'!G:G,'postes occupés'!D:D,"",0)</f>
        <v>IT</v>
      </c>
      <c r="N16" t="s">
        <v>170</v>
      </c>
      <c r="O16" t="str">
        <f>VLOOKUP(N16,Postes,2,FALSE)</f>
        <v>Developper</v>
      </c>
      <c r="P16" s="7">
        <f>VLOOKUP(N16,Postes,5,FALSE)</f>
        <v>40000</v>
      </c>
      <c r="Q16" s="2">
        <f>_xlfn.XLOOKUP(_xlfn.CONCAT(A16,"-",N16),'postes occupés'!$G:$G,'postes occupés'!$E:$E)</f>
        <v>44238</v>
      </c>
      <c r="R16" s="2">
        <v>44957</v>
      </c>
      <c r="S16" s="2">
        <f>IF(J16="CDI",IF(ISNUMBER(R16),EDATE(R16,12),EDATE(Q16,12)),WORKDAY(K16,-15,JOURSFERIEES))</f>
        <v>45667</v>
      </c>
      <c r="T16" t="str">
        <f t="shared" ca="1" si="2"/>
        <v/>
      </c>
      <c r="U16">
        <v>21</v>
      </c>
      <c r="V16" t="str" cm="1">
        <f t="array" ref="V16">_xlfn.IFS(AND(U16&lt;20,X16&gt;10),"Urgent",OR(U16&lt;20,W16&lt;10,X16&gt;10),"Yes",TRUE,"")</f>
        <v>Yes</v>
      </c>
      <c r="W16" s="25">
        <f>COUNTIF(employee_work_schedule!$A:$A,employés!A16)</f>
        <v>9</v>
      </c>
      <c r="X16">
        <f>COUNTIFS(employee_work_schedule!$A:$A,employés!A16,employee_work_schedule!$G:$G,"&gt;06:00:00")</f>
        <v>3</v>
      </c>
    </row>
    <row r="17" spans="1:24" x14ac:dyDescent="0.25">
      <c r="A17" t="s">
        <v>86</v>
      </c>
      <c r="B17" t="s">
        <v>30</v>
      </c>
      <c r="C17" t="s">
        <v>31</v>
      </c>
      <c r="D17" t="str">
        <f t="shared" si="3"/>
        <v>eric.chung@pushpin.com</v>
      </c>
      <c r="E17" t="str">
        <f t="shared" si="4"/>
        <v>Eric Chung</v>
      </c>
      <c r="F17" s="2">
        <v>22993</v>
      </c>
      <c r="G17">
        <f t="shared" ca="1" si="0"/>
        <v>61</v>
      </c>
      <c r="H17" s="2">
        <v>44984</v>
      </c>
      <c r="I17">
        <f t="shared" ca="1" si="1"/>
        <v>1</v>
      </c>
      <c r="J17" t="s">
        <v>115</v>
      </c>
      <c r="K17" s="2">
        <v>45688</v>
      </c>
      <c r="L17" s="3" t="s">
        <v>130</v>
      </c>
      <c r="M17" t="str">
        <f>_xlfn.XLOOKUP(_xlfn.CONCAT(A17,"-",N17),'postes occupés'!G:G,'postes occupés'!D:D,"",0)</f>
        <v>IT</v>
      </c>
      <c r="N17" t="s">
        <v>170</v>
      </c>
      <c r="O17" t="str">
        <f>VLOOKUP(N17,Postes,2,FALSE)</f>
        <v>Developper</v>
      </c>
      <c r="P17" s="7">
        <f>VLOOKUP(N17,Postes,5,FALSE)</f>
        <v>40000</v>
      </c>
      <c r="Q17" s="2">
        <f>_xlfn.XLOOKUP(_xlfn.CONCAT(A17,"-",N17),'postes occupés'!$G:$G,'postes occupés'!$E:$E)</f>
        <v>44984</v>
      </c>
      <c r="R17" s="2"/>
      <c r="S17" s="2">
        <f>IF(J17="CDI",IF(ISNUMBER(R17),EDATE(R17,12),EDATE(Q17,12)),WORKDAY(K17,-15,JOURSFERIEES))</f>
        <v>45667</v>
      </c>
      <c r="T17" t="str">
        <f t="shared" ca="1" si="2"/>
        <v/>
      </c>
      <c r="U17">
        <v>14</v>
      </c>
      <c r="V17" t="str" cm="1">
        <f t="array" ref="V17">_xlfn.IFS(AND(U17&lt;20,X17&gt;10),"Urgent",OR(U17&lt;20,W17&lt;10,X17&gt;10),"Yes",TRUE,"")</f>
        <v>Urgent</v>
      </c>
      <c r="W17" s="25">
        <f>COUNTIF(employee_work_schedule!$A:$A,employés!A17)</f>
        <v>15</v>
      </c>
      <c r="X17">
        <f>COUNTIFS(employee_work_schedule!$A:$A,employés!A17,employee_work_schedule!$G:$G,"&gt;06:00:00")</f>
        <v>11</v>
      </c>
    </row>
    <row r="18" spans="1:24" x14ac:dyDescent="0.25">
      <c r="A18" t="s">
        <v>87</v>
      </c>
      <c r="B18" t="s">
        <v>32</v>
      </c>
      <c r="C18" t="s">
        <v>33</v>
      </c>
      <c r="D18" t="str">
        <f t="shared" si="3"/>
        <v>elizabeth.clark@pushpin.com</v>
      </c>
      <c r="E18" t="str">
        <f t="shared" si="4"/>
        <v>Elizabeth Clark</v>
      </c>
      <c r="F18" s="2">
        <v>20760</v>
      </c>
      <c r="G18">
        <f t="shared" ca="1" si="0"/>
        <v>68</v>
      </c>
      <c r="H18" s="2">
        <v>41989</v>
      </c>
      <c r="I18">
        <f t="shared" ca="1" si="1"/>
        <v>9</v>
      </c>
      <c r="J18" t="s">
        <v>114</v>
      </c>
      <c r="L18" s="3" t="s">
        <v>131</v>
      </c>
      <c r="M18" t="str">
        <f>_xlfn.XLOOKUP(_xlfn.CONCAT(A18,"-",N18),'postes occupés'!G:G,'postes occupés'!D:D,"",0)</f>
        <v>Accounting</v>
      </c>
      <c r="N18" t="s">
        <v>175</v>
      </c>
      <c r="O18" t="str">
        <f>VLOOKUP(N18,Postes,2,FALSE)</f>
        <v xml:space="preserve">Accountant </v>
      </c>
      <c r="P18" s="7">
        <f>VLOOKUP(N18,Postes,5,FALSE)</f>
        <v>45000</v>
      </c>
      <c r="Q18" s="2">
        <f>_xlfn.XLOOKUP(_xlfn.CONCAT(A18,"-",N18),'postes occupés'!$G:$G,'postes occupés'!$E:$E)</f>
        <v>43709</v>
      </c>
      <c r="R18" s="2">
        <v>45137</v>
      </c>
      <c r="S18" s="2">
        <f>IF(J18="CDI",IF(ISNUMBER(R18),EDATE(R18,12),EDATE(Q18,12)),WORKDAY(K18,-15,JOURSFERIEES))</f>
        <v>45503</v>
      </c>
      <c r="T18">
        <f t="shared" ca="1" si="2"/>
        <v>91</v>
      </c>
      <c r="U18">
        <v>22</v>
      </c>
      <c r="V18" t="str" cm="1">
        <f t="array" ref="V18">_xlfn.IFS(AND(U18&lt;20,X18&gt;10),"Urgent",OR(U18&lt;20,W18&lt;10,X18&gt;10),"Yes",TRUE,"")</f>
        <v/>
      </c>
      <c r="W18" s="25">
        <f>COUNTIF(employee_work_schedule!$A:$A,employés!A18)</f>
        <v>25</v>
      </c>
      <c r="X18">
        <f>COUNTIFS(employee_work_schedule!$A:$A,employés!A18,employee_work_schedule!$G:$G,"&gt;06:00:00")</f>
        <v>9</v>
      </c>
    </row>
    <row r="19" spans="1:24" x14ac:dyDescent="0.25">
      <c r="A19" t="s">
        <v>88</v>
      </c>
      <c r="B19" t="s">
        <v>32</v>
      </c>
      <c r="C19" t="s">
        <v>34</v>
      </c>
      <c r="D19" t="str">
        <f t="shared" si="3"/>
        <v>anna.clark@pushpin.com</v>
      </c>
      <c r="E19" t="str">
        <f t="shared" si="4"/>
        <v>Anna Clark</v>
      </c>
      <c r="F19" s="2">
        <v>29864</v>
      </c>
      <c r="G19">
        <f t="shared" ca="1" si="0"/>
        <v>43</v>
      </c>
      <c r="H19" s="2">
        <v>43841</v>
      </c>
      <c r="I19">
        <f t="shared" ca="1" si="1"/>
        <v>4</v>
      </c>
      <c r="J19" t="s">
        <v>114</v>
      </c>
      <c r="L19" s="3" t="s">
        <v>132</v>
      </c>
      <c r="M19" t="str">
        <f>_xlfn.XLOOKUP(_xlfn.CONCAT(A19,"-",N19),'postes occupés'!G:G,'postes occupés'!D:D,"",0)</f>
        <v>Customer Service</v>
      </c>
      <c r="N19" t="s">
        <v>176</v>
      </c>
      <c r="O19" t="str">
        <f>VLOOKUP(N19,Postes,2,FALSE)</f>
        <v>Assistant</v>
      </c>
      <c r="P19" s="7">
        <f>VLOOKUP(N19,Postes,5,FALSE)</f>
        <v>30000</v>
      </c>
      <c r="Q19" s="2">
        <f>_xlfn.XLOOKUP(_xlfn.CONCAT(A19,"-",N19),'postes occupés'!$G:$G,'postes occupés'!$E:$E)</f>
        <v>43841</v>
      </c>
      <c r="R19" s="2">
        <v>45169</v>
      </c>
      <c r="S19" s="2">
        <f>IF(J19="CDI",IF(ISNUMBER(R19),EDATE(R19,12),EDATE(Q19,12)),WORKDAY(K19,-15,JOURSFERIEES))</f>
        <v>45535</v>
      </c>
      <c r="T19">
        <f t="shared" ca="1" si="2"/>
        <v>68</v>
      </c>
      <c r="U19">
        <v>10</v>
      </c>
      <c r="V19" t="str" cm="1">
        <f t="array" ref="V19">_xlfn.IFS(AND(U19&lt;20,X19&gt;10),"Urgent",OR(U19&lt;20,W19&lt;10,X19&gt;10),"Yes",TRUE,"")</f>
        <v>Yes</v>
      </c>
      <c r="W19" s="25">
        <f>COUNTIF(employee_work_schedule!$A:$A,employés!A19)</f>
        <v>16</v>
      </c>
      <c r="X19">
        <f>COUNTIFS(employee_work_schedule!$A:$A,employés!A19,employee_work_schedule!$G:$G,"&gt;06:00:00")</f>
        <v>5</v>
      </c>
    </row>
    <row r="20" spans="1:24" x14ac:dyDescent="0.25">
      <c r="A20" t="s">
        <v>89</v>
      </c>
      <c r="B20" t="s">
        <v>35</v>
      </c>
      <c r="C20" t="s">
        <v>36</v>
      </c>
      <c r="D20" t="str">
        <f t="shared" si="3"/>
        <v>sabrina.cole@pushpin.com</v>
      </c>
      <c r="E20" t="str">
        <f t="shared" si="4"/>
        <v>Sabrina Cole</v>
      </c>
      <c r="F20" s="2">
        <v>34104</v>
      </c>
      <c r="G20">
        <f t="shared" ca="1" si="0"/>
        <v>31</v>
      </c>
      <c r="H20" s="2">
        <v>45053</v>
      </c>
      <c r="I20">
        <f t="shared" ca="1" si="1"/>
        <v>1</v>
      </c>
      <c r="J20" t="s">
        <v>115</v>
      </c>
      <c r="K20" s="2">
        <v>45777</v>
      </c>
      <c r="L20" s="3" t="s">
        <v>133</v>
      </c>
      <c r="M20" t="str">
        <f>_xlfn.XLOOKUP(_xlfn.CONCAT(A20,"-",N20),'postes occupés'!G:G,'postes occupés'!D:D,"",0)</f>
        <v>Customer Service</v>
      </c>
      <c r="N20" t="s">
        <v>181</v>
      </c>
      <c r="O20" t="str">
        <f>VLOOKUP(N20,Postes,2,FALSE)</f>
        <v>Intership / alternantship</v>
      </c>
      <c r="P20" s="7">
        <f>VLOOKUP(N20,Postes,5,FALSE)</f>
        <v>20000</v>
      </c>
      <c r="Q20" s="2">
        <f>_xlfn.XLOOKUP(_xlfn.CONCAT(A20,"-",N20),'postes occupés'!$G:$G,'postes occupés'!$E:$E)</f>
        <v>45053</v>
      </c>
      <c r="R20" s="2"/>
      <c r="S20" s="2">
        <f>IF(J20="CDI",IF(ISNUMBER(R20),EDATE(R20,12),EDATE(Q20,12)),WORKDAY(K20,-15,JOURSFERIEES))</f>
        <v>45756</v>
      </c>
      <c r="T20" t="str">
        <f t="shared" ca="1" si="2"/>
        <v/>
      </c>
      <c r="U20">
        <v>20</v>
      </c>
      <c r="V20" t="str" cm="1">
        <f t="array" ref="V20">_xlfn.IFS(AND(U20&lt;20,X20&gt;10),"Urgent",OR(U20&lt;20,W20&lt;10,X20&gt;10),"Yes",TRUE,"")</f>
        <v>Yes</v>
      </c>
      <c r="W20" s="25">
        <f>COUNTIF(employee_work_schedule!$A:$A,employés!A20)</f>
        <v>27</v>
      </c>
      <c r="X20">
        <f>COUNTIFS(employee_work_schedule!$A:$A,employés!A20,employee_work_schedule!$G:$G,"&gt;06:00:00")</f>
        <v>13</v>
      </c>
    </row>
    <row r="21" spans="1:24" x14ac:dyDescent="0.25">
      <c r="A21" t="s">
        <v>90</v>
      </c>
      <c r="B21" t="s">
        <v>37</v>
      </c>
      <c r="C21" t="s">
        <v>38</v>
      </c>
      <c r="D21" t="str">
        <f t="shared" si="3"/>
        <v>janet.comuntzis@pushpin.com</v>
      </c>
      <c r="E21" t="str">
        <f t="shared" si="4"/>
        <v>Janet Comuntzis</v>
      </c>
      <c r="F21" s="2">
        <v>34802</v>
      </c>
      <c r="G21">
        <f t="shared" ca="1" si="0"/>
        <v>29</v>
      </c>
      <c r="H21" s="2">
        <v>42242</v>
      </c>
      <c r="I21">
        <f t="shared" ca="1" si="1"/>
        <v>9</v>
      </c>
      <c r="J21" t="s">
        <v>114</v>
      </c>
      <c r="L21" s="3" t="s">
        <v>134</v>
      </c>
      <c r="M21" t="str">
        <f>_xlfn.XLOOKUP(_xlfn.CONCAT(A21,"-",N21),'postes occupés'!G:G,'postes occupés'!D:D,"",0)</f>
        <v>Human Resources</v>
      </c>
      <c r="N21" t="s">
        <v>177</v>
      </c>
      <c r="O21" t="str">
        <f>VLOOKUP(N21,Postes,2,FALSE)</f>
        <v>HR Assistant</v>
      </c>
      <c r="P21" s="7">
        <f>VLOOKUP(N21,Postes,5,FALSE)</f>
        <v>40000</v>
      </c>
      <c r="Q21" s="2">
        <f>_xlfn.XLOOKUP(_xlfn.CONCAT(A21,"-",N21),'postes occupés'!$G:$G,'postes occupés'!$E:$E)</f>
        <v>42644</v>
      </c>
      <c r="R21" s="2">
        <v>45139</v>
      </c>
      <c r="S21" s="2">
        <f>IF(J21="CDI",IF(ISNUMBER(R21),EDATE(R21,12),EDATE(Q21,12)),WORKDAY(K21,-15,JOURSFERIEES))</f>
        <v>45505</v>
      </c>
      <c r="T21">
        <f t="shared" ca="1" si="2"/>
        <v>89</v>
      </c>
      <c r="U21">
        <v>13</v>
      </c>
      <c r="V21" t="str" cm="1">
        <f t="array" ref="V21">_xlfn.IFS(AND(U21&lt;20,X21&gt;10),"Urgent",OR(U21&lt;20,W21&lt;10,X21&gt;10),"Yes",TRUE,"")</f>
        <v>Urgent</v>
      </c>
      <c r="W21" s="25">
        <f>COUNTIF(employee_work_schedule!$A:$A,employés!A21)</f>
        <v>25</v>
      </c>
      <c r="X21">
        <f>COUNTIFS(employee_work_schedule!$A:$A,employés!A21,employee_work_schedule!$G:$G,"&gt;06:00:00")</f>
        <v>12</v>
      </c>
    </row>
    <row r="22" spans="1:24" x14ac:dyDescent="0.25">
      <c r="A22" t="s">
        <v>91</v>
      </c>
      <c r="B22" t="s">
        <v>39</v>
      </c>
      <c r="C22" t="s">
        <v>40</v>
      </c>
      <c r="D22" t="str">
        <f t="shared" si="3"/>
        <v>bob.decker@pushpin.com</v>
      </c>
      <c r="E22" t="str">
        <f t="shared" si="4"/>
        <v>Bob Decker</v>
      </c>
      <c r="F22" s="2">
        <v>30009</v>
      </c>
      <c r="G22">
        <f t="shared" ca="1" si="0"/>
        <v>42</v>
      </c>
      <c r="H22" s="2">
        <v>44862</v>
      </c>
      <c r="I22">
        <f t="shared" ca="1" si="1"/>
        <v>2</v>
      </c>
      <c r="J22" t="s">
        <v>115</v>
      </c>
      <c r="K22" s="2">
        <v>45688</v>
      </c>
      <c r="L22" s="3" t="s">
        <v>135</v>
      </c>
      <c r="M22" t="str">
        <f>_xlfn.XLOOKUP(_xlfn.CONCAT(A22,"-",N22),'postes occupés'!G:G,'postes occupés'!D:D,"",0)</f>
        <v>IT</v>
      </c>
      <c r="N22" t="s">
        <v>171</v>
      </c>
      <c r="O22" t="str">
        <f>VLOOKUP(N22,Postes,2,FALSE)</f>
        <v>Project Manager</v>
      </c>
      <c r="P22" s="7">
        <f>VLOOKUP(N22,Postes,5,FALSE)</f>
        <v>45000</v>
      </c>
      <c r="Q22" s="2">
        <f>_xlfn.XLOOKUP(_xlfn.CONCAT(A22,"-",N22),'postes occupés'!$G:$G,'postes occupés'!$E:$E)</f>
        <v>44862</v>
      </c>
      <c r="R22" s="2"/>
      <c r="S22" s="2">
        <f>IF(J22="CDI",IF(ISNUMBER(R22),EDATE(R22,12),EDATE(Q22,12)),WORKDAY(K22,-15,JOURSFERIEES))</f>
        <v>45667</v>
      </c>
      <c r="T22" t="str">
        <f t="shared" ca="1" si="2"/>
        <v/>
      </c>
      <c r="U22">
        <v>22</v>
      </c>
      <c r="V22" t="str" cm="1">
        <f t="array" ref="V22">_xlfn.IFS(AND(U22&lt;20,X22&gt;10),"Urgent",OR(U22&lt;20,W22&lt;10,X22&gt;10),"Yes",TRUE,"")</f>
        <v/>
      </c>
      <c r="W22" s="25">
        <f>COUNTIF(employee_work_schedule!$A:$A,employés!A22)</f>
        <v>16</v>
      </c>
      <c r="X22">
        <f>COUNTIFS(employee_work_schedule!$A:$A,employés!A22,employee_work_schedule!$G:$G,"&gt;06:00:00")</f>
        <v>7</v>
      </c>
    </row>
    <row r="23" spans="1:24" x14ac:dyDescent="0.25">
      <c r="A23" t="s">
        <v>92</v>
      </c>
      <c r="B23" t="s">
        <v>41</v>
      </c>
      <c r="C23" t="s">
        <v>42</v>
      </c>
      <c r="D23" t="str">
        <f t="shared" si="3"/>
        <v>tina.desiato@pushpin.com</v>
      </c>
      <c r="E23" t="str">
        <f t="shared" si="4"/>
        <v>Tina Desiato</v>
      </c>
      <c r="F23" s="2">
        <v>32897</v>
      </c>
      <c r="G23">
        <f t="shared" ca="1" si="0"/>
        <v>34</v>
      </c>
      <c r="H23" s="2">
        <v>44827</v>
      </c>
      <c r="I23">
        <f t="shared" ca="1" si="1"/>
        <v>2</v>
      </c>
      <c r="J23" t="s">
        <v>115</v>
      </c>
      <c r="K23" s="2">
        <v>45688</v>
      </c>
      <c r="L23" s="3" t="s">
        <v>136</v>
      </c>
      <c r="M23" t="str">
        <f>_xlfn.XLOOKUP(_xlfn.CONCAT(A23,"-",N23),'postes occupés'!G:G,'postes occupés'!D:D,"",0)</f>
        <v>IT</v>
      </c>
      <c r="N23" t="s">
        <v>170</v>
      </c>
      <c r="O23" t="str">
        <f>VLOOKUP(N23,Postes,2,FALSE)</f>
        <v>Developper</v>
      </c>
      <c r="P23" s="7">
        <f>VLOOKUP(N23,Postes,5,FALSE)</f>
        <v>40000</v>
      </c>
      <c r="Q23" s="2">
        <f>_xlfn.XLOOKUP(_xlfn.CONCAT(A23,"-",N23),'postes occupés'!$G:$G,'postes occupés'!$E:$E)</f>
        <v>44827</v>
      </c>
      <c r="R23" s="2"/>
      <c r="S23" s="2">
        <f>IF(J23="CDI",IF(ISNUMBER(R23),EDATE(R23,12),EDATE(Q23,12)),WORKDAY(K23,-15,JOURSFERIEES))</f>
        <v>45667</v>
      </c>
      <c r="T23" t="str">
        <f t="shared" ca="1" si="2"/>
        <v/>
      </c>
      <c r="U23">
        <v>30</v>
      </c>
      <c r="V23" t="str" cm="1">
        <f t="array" ref="V23">_xlfn.IFS(AND(U23&lt;20,X23&gt;10),"Urgent",OR(U23&lt;20,W23&lt;10,X23&gt;10),"Yes",TRUE,"")</f>
        <v/>
      </c>
      <c r="W23" s="25">
        <f>COUNTIF(employee_work_schedule!$A:$A,employés!A23)</f>
        <v>12</v>
      </c>
      <c r="X23">
        <f>COUNTIFS(employee_work_schedule!$A:$A,employés!A23,employee_work_schedule!$G:$G,"&gt;06:00:00")</f>
        <v>6</v>
      </c>
    </row>
    <row r="24" spans="1:24" x14ac:dyDescent="0.25">
      <c r="A24" t="s">
        <v>93</v>
      </c>
      <c r="B24" t="s">
        <v>43</v>
      </c>
      <c r="C24" t="s">
        <v>44</v>
      </c>
      <c r="D24" t="str">
        <f t="shared" si="3"/>
        <v>alexandra.donnell@pushpin.com</v>
      </c>
      <c r="E24" t="str">
        <f t="shared" si="4"/>
        <v>Alexandra Donnell</v>
      </c>
      <c r="F24" s="2">
        <v>29195</v>
      </c>
      <c r="G24">
        <f t="shared" ca="1" si="0"/>
        <v>45</v>
      </c>
      <c r="H24" s="2">
        <v>42228</v>
      </c>
      <c r="I24">
        <f t="shared" ca="1" si="1"/>
        <v>9</v>
      </c>
      <c r="J24" t="s">
        <v>114</v>
      </c>
      <c r="L24" s="3" t="s">
        <v>137</v>
      </c>
      <c r="M24" t="str">
        <f>_xlfn.XLOOKUP(_xlfn.CONCAT(A24,"-",N24),'postes occupés'!G:G,'postes occupés'!D:D,"",0)</f>
        <v>Accounting</v>
      </c>
      <c r="N24" t="s">
        <v>179</v>
      </c>
      <c r="O24" t="str">
        <f>VLOOKUP(N24,Postes,2,FALSE)</f>
        <v>Accountant  Assistant</v>
      </c>
      <c r="P24" s="7">
        <f>VLOOKUP(N24,Postes,5,FALSE)</f>
        <v>40000</v>
      </c>
      <c r="Q24" s="2">
        <f>_xlfn.XLOOKUP(_xlfn.CONCAT(A24,"-",N24),'postes occupés'!$G:$G,'postes occupés'!$E:$E)</f>
        <v>42228</v>
      </c>
      <c r="R24" s="2">
        <v>45139</v>
      </c>
      <c r="S24" s="2">
        <f>IF(J24="CDI",IF(ISNUMBER(R24),EDATE(R24,12),EDATE(Q24,12)),WORKDAY(K24,-15,JOURSFERIEES))</f>
        <v>45505</v>
      </c>
      <c r="T24">
        <f t="shared" ca="1" si="2"/>
        <v>89</v>
      </c>
      <c r="U24">
        <v>20</v>
      </c>
      <c r="V24" t="str" cm="1">
        <f t="array" ref="V24">_xlfn.IFS(AND(U24&lt;20,X24&gt;10),"Urgent",OR(U24&lt;20,W24&lt;10,X24&gt;10),"Yes",TRUE,"")</f>
        <v/>
      </c>
      <c r="W24" s="25">
        <f>COUNTIF(employee_work_schedule!$A:$A,employés!A24)</f>
        <v>16</v>
      </c>
      <c r="X24">
        <f>COUNTIFS(employee_work_schedule!$A:$A,employés!A24,employee_work_schedule!$G:$G,"&gt;06:00:00")</f>
        <v>8</v>
      </c>
    </row>
    <row r="25" spans="1:24" x14ac:dyDescent="0.25">
      <c r="A25" t="s">
        <v>94</v>
      </c>
      <c r="B25" t="s">
        <v>45</v>
      </c>
      <c r="C25" t="s">
        <v>46</v>
      </c>
      <c r="D25" t="str">
        <f t="shared" si="3"/>
        <v>mark.ellis@pushpin.com</v>
      </c>
      <c r="E25" t="str">
        <f t="shared" si="4"/>
        <v>Mark Ellis</v>
      </c>
      <c r="F25" s="2">
        <v>27076</v>
      </c>
      <c r="G25">
        <f t="shared" ca="1" si="0"/>
        <v>50</v>
      </c>
      <c r="H25" s="2">
        <v>42371</v>
      </c>
      <c r="I25">
        <f t="shared" ca="1" si="1"/>
        <v>8</v>
      </c>
      <c r="J25" t="s">
        <v>114</v>
      </c>
      <c r="L25" s="3" t="s">
        <v>138</v>
      </c>
      <c r="M25" t="str">
        <f>_xlfn.XLOOKUP(_xlfn.CONCAT(A25,"-",N25),'postes occupés'!G:G,'postes occupés'!D:D,"",0)</f>
        <v>IT</v>
      </c>
      <c r="N25" t="s">
        <v>174</v>
      </c>
      <c r="O25" t="str">
        <f>VLOOKUP(N25,Postes,2,FALSE)</f>
        <v>PMO</v>
      </c>
      <c r="P25" s="7">
        <f>VLOOKUP(N25,Postes,5,FALSE)</f>
        <v>40000</v>
      </c>
      <c r="Q25" s="2">
        <f>_xlfn.XLOOKUP(_xlfn.CONCAT(A25,"-",N25),'postes occupés'!$G:$G,'postes occupés'!$E:$E)</f>
        <v>44105</v>
      </c>
      <c r="R25" s="2">
        <v>45291</v>
      </c>
      <c r="S25" s="2">
        <f>IF(J25="CDI",IF(ISNUMBER(R25),EDATE(R25,12),EDATE(Q25,12)),WORKDAY(K25,-15,JOURSFERIEES))</f>
        <v>45657</v>
      </c>
      <c r="T25" t="str">
        <f t="shared" ca="1" si="2"/>
        <v/>
      </c>
      <c r="U25">
        <v>26</v>
      </c>
      <c r="V25" t="str" cm="1">
        <f t="array" ref="V25">_xlfn.IFS(AND(U25&lt;20,X25&gt;10),"Urgent",OR(U25&lt;20,W25&lt;10,X25&gt;10),"Yes",TRUE,"")</f>
        <v/>
      </c>
      <c r="W25" s="25">
        <f>COUNTIF(employee_work_schedule!$A:$A,employés!A25)</f>
        <v>16</v>
      </c>
      <c r="X25">
        <f>COUNTIFS(employee_work_schedule!$A:$A,employés!A25,employee_work_schedule!$G:$G,"&gt;06:00:00")</f>
        <v>7</v>
      </c>
    </row>
    <row r="26" spans="1:24" x14ac:dyDescent="0.25">
      <c r="A26" t="s">
        <v>95</v>
      </c>
      <c r="B26" t="s">
        <v>47</v>
      </c>
      <c r="C26" t="s">
        <v>48</v>
      </c>
      <c r="D26" t="str">
        <f t="shared" si="3"/>
        <v>nicholas.fernandes@pushpin.com</v>
      </c>
      <c r="E26" t="str">
        <f t="shared" si="4"/>
        <v>Nicholas Fernandes</v>
      </c>
      <c r="F26" s="2">
        <v>34459</v>
      </c>
      <c r="G26">
        <f t="shared" ca="1" si="0"/>
        <v>30</v>
      </c>
      <c r="H26" s="2">
        <v>42676</v>
      </c>
      <c r="I26">
        <f t="shared" ca="1" si="1"/>
        <v>8</v>
      </c>
      <c r="J26" t="s">
        <v>114</v>
      </c>
      <c r="L26" s="3" t="s">
        <v>139</v>
      </c>
      <c r="M26" t="str">
        <f>_xlfn.XLOOKUP(_xlfn.CONCAT(A26,"-",N26),'postes occupés'!G:G,'postes occupés'!D:D,"",0)</f>
        <v>Accounting</v>
      </c>
      <c r="N26" t="s">
        <v>179</v>
      </c>
      <c r="O26" t="str">
        <f>VLOOKUP(N26,Postes,2,FALSE)</f>
        <v>Accountant  Assistant</v>
      </c>
      <c r="P26" s="7">
        <f>VLOOKUP(N26,Postes,5,FALSE)</f>
        <v>40000</v>
      </c>
      <c r="Q26" s="2">
        <f>_xlfn.XLOOKUP(_xlfn.CONCAT(A26,"-",N26),'postes occupés'!$G:$G,'postes occupés'!$E:$E)</f>
        <v>42676</v>
      </c>
      <c r="R26" s="2">
        <v>45231</v>
      </c>
      <c r="S26" s="2">
        <f>IF(J26="CDI",IF(ISNUMBER(R26),EDATE(R26,12),EDATE(Q26,12)),WORKDAY(K26,-15,JOURSFERIEES))</f>
        <v>45597</v>
      </c>
      <c r="T26">
        <f t="shared" ca="1" si="2"/>
        <v>24</v>
      </c>
      <c r="U26">
        <v>37</v>
      </c>
      <c r="V26" t="str" cm="1">
        <f t="array" ref="V26">_xlfn.IFS(AND(U26&lt;20,X26&gt;10),"Urgent",OR(U26&lt;20,W26&lt;10,X26&gt;10),"Yes",TRUE,"")</f>
        <v/>
      </c>
      <c r="W26" s="25">
        <f>COUNTIF(employee_work_schedule!$A:$A,employés!A26)</f>
        <v>16</v>
      </c>
      <c r="X26">
        <f>COUNTIFS(employee_work_schedule!$A:$A,employés!A26,employee_work_schedule!$G:$G,"&gt;06:00:00")</f>
        <v>6</v>
      </c>
    </row>
    <row r="27" spans="1:24" x14ac:dyDescent="0.25">
      <c r="A27" t="s">
        <v>96</v>
      </c>
      <c r="B27" t="s">
        <v>49</v>
      </c>
      <c r="C27" t="s">
        <v>50</v>
      </c>
      <c r="D27" t="str">
        <f t="shared" si="3"/>
        <v>mary.ferris@pushpin.com</v>
      </c>
      <c r="E27" t="str">
        <f t="shared" si="4"/>
        <v>Mary Ferris</v>
      </c>
      <c r="F27" s="2">
        <v>27821</v>
      </c>
      <c r="G27">
        <f t="shared" ca="1" si="0"/>
        <v>48</v>
      </c>
      <c r="H27" s="2">
        <v>42200</v>
      </c>
      <c r="I27">
        <f t="shared" ca="1" si="1"/>
        <v>9</v>
      </c>
      <c r="J27" t="s">
        <v>114</v>
      </c>
      <c r="L27" s="3" t="s">
        <v>140</v>
      </c>
      <c r="M27" t="str">
        <f>_xlfn.XLOOKUP(_xlfn.CONCAT(A27,"-",N27),'postes occupés'!G:G,'postes occupés'!D:D,"",0)</f>
        <v>Sales</v>
      </c>
      <c r="N27" t="s">
        <v>205</v>
      </c>
      <c r="O27" t="str">
        <f>VLOOKUP(N27,Postes,2,FALSE)</f>
        <v>Manager</v>
      </c>
      <c r="P27" s="7">
        <f>VLOOKUP(N27,Postes,5,FALSE)</f>
        <v>50000</v>
      </c>
      <c r="Q27" s="2">
        <f>_xlfn.XLOOKUP(_xlfn.CONCAT(A27,"-",N27),'postes occupés'!$G:$G,'postes occupés'!$E:$E)</f>
        <v>43748</v>
      </c>
      <c r="R27" s="2">
        <v>45107</v>
      </c>
      <c r="S27" s="2">
        <f>IF(J27="CDI",IF(ISNUMBER(R27),EDATE(R27,12),EDATE(Q27,12)),WORKDAY(K27,-15,JOURSFERIEES))</f>
        <v>45473</v>
      </c>
      <c r="T27">
        <f t="shared" ca="1" si="2"/>
        <v>112</v>
      </c>
      <c r="U27">
        <v>13</v>
      </c>
      <c r="V27" t="str" cm="1">
        <f t="array" ref="V27">_xlfn.IFS(AND(U27&lt;20,X27&gt;10),"Urgent",OR(U27&lt;20,W27&lt;10,X27&gt;10),"Yes",TRUE,"")</f>
        <v>Yes</v>
      </c>
      <c r="W27" s="25">
        <f>COUNTIF(employee_work_schedule!$A:$A,employés!A27)</f>
        <v>13</v>
      </c>
      <c r="X27">
        <f>COUNTIFS(employee_work_schedule!$A:$A,employés!A27,employee_work_schedule!$G:$G,"&gt;06:00:00")</f>
        <v>5</v>
      </c>
    </row>
    <row r="28" spans="1:24" x14ac:dyDescent="0.25">
      <c r="A28" t="s">
        <v>97</v>
      </c>
      <c r="B28" t="s">
        <v>51</v>
      </c>
      <c r="C28" t="s">
        <v>52</v>
      </c>
      <c r="D28" t="str">
        <f t="shared" si="3"/>
        <v>susan.filosa@pushpin.com</v>
      </c>
      <c r="E28" t="str">
        <f t="shared" si="4"/>
        <v>Susan Filosa</v>
      </c>
      <c r="F28" s="2">
        <v>29976</v>
      </c>
      <c r="G28">
        <f t="shared" ca="1" si="0"/>
        <v>42</v>
      </c>
      <c r="H28" s="2">
        <v>42762</v>
      </c>
      <c r="I28">
        <f t="shared" ca="1" si="1"/>
        <v>7</v>
      </c>
      <c r="J28" t="s">
        <v>114</v>
      </c>
      <c r="L28" s="3" t="s">
        <v>141</v>
      </c>
      <c r="M28" t="str">
        <f>_xlfn.XLOOKUP(_xlfn.CONCAT(A28,"-",N28),'postes occupés'!G:G,'postes occupés'!D:D,"",0)</f>
        <v>Customer Service</v>
      </c>
      <c r="N28" t="s">
        <v>182</v>
      </c>
      <c r="O28" t="str">
        <f>VLOOKUP(N28,Postes,2,FALSE)</f>
        <v>IT Support</v>
      </c>
      <c r="P28" s="7">
        <f>VLOOKUP(N28,Postes,5,FALSE)</f>
        <v>35000</v>
      </c>
      <c r="Q28" s="2">
        <f>_xlfn.XLOOKUP(_xlfn.CONCAT(A28,"-",N28),'postes occupés'!$G:$G,'postes occupés'!$E:$E)</f>
        <v>42762</v>
      </c>
      <c r="R28" s="2">
        <v>45291</v>
      </c>
      <c r="S28" s="2">
        <f>IF(J28="CDI",IF(ISNUMBER(R28),EDATE(R28,12),EDATE(Q28,12)),WORKDAY(K28,-15,JOURSFERIEES))</f>
        <v>45657</v>
      </c>
      <c r="T28" t="str">
        <f t="shared" ca="1" si="2"/>
        <v/>
      </c>
      <c r="U28">
        <v>29</v>
      </c>
      <c r="V28" t="str" cm="1">
        <f t="array" ref="V28">_xlfn.IFS(AND(U28&lt;20,X28&gt;10),"Urgent",OR(U28&lt;20,W28&lt;10,X28&gt;10),"Yes",TRUE,"")</f>
        <v/>
      </c>
      <c r="W28" s="25">
        <f>COUNTIF(employee_work_schedule!$A:$A,employés!A28)</f>
        <v>16</v>
      </c>
      <c r="X28">
        <f>COUNTIFS(employee_work_schedule!$A:$A,employés!A28,employee_work_schedule!$G:$G,"&gt;06:00:00")</f>
        <v>7</v>
      </c>
    </row>
    <row r="29" spans="1:24" x14ac:dyDescent="0.25">
      <c r="A29" t="s">
        <v>98</v>
      </c>
      <c r="B29" t="s">
        <v>53</v>
      </c>
      <c r="C29" t="s">
        <v>54</v>
      </c>
      <c r="D29" t="str">
        <f t="shared" si="3"/>
        <v>daniel.flanders@pushpin.com</v>
      </c>
      <c r="E29" t="str">
        <f t="shared" si="4"/>
        <v>Daniel Flanders</v>
      </c>
      <c r="F29" s="2">
        <v>25289</v>
      </c>
      <c r="G29">
        <f t="shared" ca="1" si="0"/>
        <v>55</v>
      </c>
      <c r="H29" s="2">
        <v>42624</v>
      </c>
      <c r="I29">
        <f t="shared" ca="1" si="1"/>
        <v>8</v>
      </c>
      <c r="J29" t="s">
        <v>114</v>
      </c>
      <c r="L29" s="3" t="s">
        <v>142</v>
      </c>
      <c r="M29" t="str">
        <f>_xlfn.XLOOKUP(_xlfn.CONCAT(A29,"-",N29),'postes occupés'!G:G,'postes occupés'!D:D,"",0)</f>
        <v>Sales</v>
      </c>
      <c r="N29" t="s">
        <v>176</v>
      </c>
      <c r="O29" t="str">
        <f>VLOOKUP(N29,Postes,2,FALSE)</f>
        <v>Assistant</v>
      </c>
      <c r="P29" s="7">
        <f>VLOOKUP(N29,Postes,5,FALSE)</f>
        <v>30000</v>
      </c>
      <c r="Q29" s="2">
        <f>_xlfn.XLOOKUP(_xlfn.CONCAT(A29,"-",N29),'postes occupés'!$G:$G,'postes occupés'!$E:$E)</f>
        <v>42624</v>
      </c>
      <c r="R29" s="2">
        <v>45169</v>
      </c>
      <c r="S29" s="2">
        <f>IF(J29="CDI",IF(ISNUMBER(R29),EDATE(R29,12),EDATE(Q29,12)),WORKDAY(K29,-15,JOURSFERIEES))</f>
        <v>45535</v>
      </c>
      <c r="T29">
        <f t="shared" ca="1" si="2"/>
        <v>68</v>
      </c>
      <c r="U29">
        <v>23</v>
      </c>
      <c r="V29" t="str" cm="1">
        <f t="array" ref="V29">_xlfn.IFS(AND(U29&lt;20,X29&gt;10),"Urgent",OR(U29&lt;20,W29&lt;10,X29&gt;10),"Yes",TRUE,"")</f>
        <v/>
      </c>
      <c r="W29" s="25">
        <f>COUNTIF(employee_work_schedule!$A:$A,employés!A29)</f>
        <v>15</v>
      </c>
      <c r="X29">
        <f>COUNTIFS(employee_work_schedule!$A:$A,employés!A29,employee_work_schedule!$G:$G,"&gt;06:00:00")</f>
        <v>8</v>
      </c>
    </row>
    <row r="30" spans="1:24" x14ac:dyDescent="0.25">
      <c r="A30" t="s">
        <v>99</v>
      </c>
      <c r="B30" t="s">
        <v>55</v>
      </c>
      <c r="C30" t="s">
        <v>56</v>
      </c>
      <c r="D30" t="str">
        <f t="shared" si="3"/>
        <v>leighton.forrest@pushpin.com</v>
      </c>
      <c r="E30" t="str">
        <f t="shared" si="4"/>
        <v>Leighton Forrest</v>
      </c>
      <c r="F30" s="2">
        <v>27985</v>
      </c>
      <c r="G30">
        <f t="shared" ca="1" si="0"/>
        <v>48</v>
      </c>
      <c r="H30" s="2">
        <v>43216</v>
      </c>
      <c r="I30">
        <f t="shared" ca="1" si="1"/>
        <v>6</v>
      </c>
      <c r="J30" t="s">
        <v>114</v>
      </c>
      <c r="L30" s="3" t="s">
        <v>143</v>
      </c>
      <c r="M30" t="str">
        <f>_xlfn.XLOOKUP(_xlfn.CONCAT(A30,"-",N30),'postes occupés'!G:G,'postes occupés'!D:D,"",0)</f>
        <v>Sales</v>
      </c>
      <c r="N30" t="s">
        <v>182</v>
      </c>
      <c r="O30" t="str">
        <f>VLOOKUP(N30,Postes,2,FALSE)</f>
        <v>IT Support</v>
      </c>
      <c r="P30" s="7">
        <f>VLOOKUP(N30,Postes,5,FALSE)</f>
        <v>35000</v>
      </c>
      <c r="Q30" s="2">
        <f>_xlfn.XLOOKUP(_xlfn.CONCAT(A30,"-",N30),'postes occupés'!$G:$G,'postes occupés'!$E:$E)</f>
        <v>43216</v>
      </c>
      <c r="R30" s="2">
        <v>45169</v>
      </c>
      <c r="S30" s="2">
        <f>IF(J30="CDI",IF(ISNUMBER(R30),EDATE(R30,12),EDATE(Q30,12)),WORKDAY(K30,-15,JOURSFERIEES))</f>
        <v>45535</v>
      </c>
      <c r="T30">
        <f t="shared" ca="1" si="2"/>
        <v>68</v>
      </c>
      <c r="U30">
        <v>13</v>
      </c>
      <c r="V30" t="str" cm="1">
        <f t="array" ref="V30">_xlfn.IFS(AND(U30&lt;20,X30&gt;10),"Urgent",OR(U30&lt;20,W30&lt;10,X30&gt;10),"Yes",TRUE,"")</f>
        <v>Yes</v>
      </c>
      <c r="W30" s="25">
        <f>COUNTIF(employee_work_schedule!$A:$A,employés!A30)</f>
        <v>20</v>
      </c>
      <c r="X30">
        <f>COUNTIFS(employee_work_schedule!$A:$A,employés!A30,employee_work_schedule!$G:$G,"&gt;06:00:00")</f>
        <v>10</v>
      </c>
    </row>
    <row r="31" spans="1:24" x14ac:dyDescent="0.25">
      <c r="A31" t="s">
        <v>100</v>
      </c>
      <c r="B31" t="s">
        <v>57</v>
      </c>
      <c r="C31" t="s">
        <v>58</v>
      </c>
      <c r="D31" t="str">
        <f t="shared" si="3"/>
        <v>phoebe.gour@pushpin.com</v>
      </c>
      <c r="E31" t="str">
        <f t="shared" si="4"/>
        <v>Phoebe Gour</v>
      </c>
      <c r="F31" s="2">
        <v>30924</v>
      </c>
      <c r="G31">
        <f t="shared" ca="1" si="0"/>
        <v>40</v>
      </c>
      <c r="H31" s="2">
        <v>43816</v>
      </c>
      <c r="I31">
        <f t="shared" ca="1" si="1"/>
        <v>4</v>
      </c>
      <c r="J31" t="s">
        <v>114</v>
      </c>
      <c r="L31" s="3" t="s">
        <v>144</v>
      </c>
      <c r="M31" t="str">
        <f>_xlfn.XLOOKUP(_xlfn.CONCAT(A31,"-",N31),'postes occupés'!G:G,'postes occupés'!D:D,"",0)</f>
        <v>Sales</v>
      </c>
      <c r="N31" t="s">
        <v>166</v>
      </c>
      <c r="O31" t="str">
        <f>VLOOKUP(N31,Postes,2,FALSE)</f>
        <v>Sales person</v>
      </c>
      <c r="P31" s="7">
        <f>VLOOKUP(N31,Postes,5,FALSE)</f>
        <v>35000</v>
      </c>
      <c r="Q31" s="2">
        <f>_xlfn.XLOOKUP(_xlfn.CONCAT(A31,"-",N31),'postes occupés'!$G:$G,'postes occupés'!$E:$E)</f>
        <v>43816</v>
      </c>
      <c r="R31" s="2">
        <v>45229</v>
      </c>
      <c r="S31" s="2">
        <f>IF(J31="CDI",IF(ISNUMBER(R31),EDATE(R31,12),EDATE(Q31,12)),WORKDAY(K31,-15,JOURSFERIEES))</f>
        <v>45595</v>
      </c>
      <c r="T31">
        <f t="shared" ca="1" si="2"/>
        <v>26</v>
      </c>
      <c r="U31">
        <v>26</v>
      </c>
      <c r="V31" t="str" cm="1">
        <f t="array" ref="V31">_xlfn.IFS(AND(U31&lt;20,X31&gt;10),"Urgent",OR(U31&lt;20,W31&lt;10,X31&gt;10),"Yes",TRUE,"")</f>
        <v/>
      </c>
      <c r="W31" s="25">
        <f>COUNTIF(employee_work_schedule!$A:$A,employés!A31)</f>
        <v>22</v>
      </c>
      <c r="X31">
        <f>COUNTIFS(employee_work_schedule!$A:$A,employés!A31,employee_work_schedule!$G:$G,"&gt;06:00:00")</f>
        <v>7</v>
      </c>
    </row>
    <row r="32" spans="1:24" x14ac:dyDescent="0.25">
      <c r="A32" t="s">
        <v>101</v>
      </c>
      <c r="B32" t="s">
        <v>59</v>
      </c>
      <c r="C32" t="s">
        <v>60</v>
      </c>
      <c r="D32" t="str">
        <f t="shared" si="3"/>
        <v>mihael.khan@pushpin.com</v>
      </c>
      <c r="E32" t="str">
        <f t="shared" si="4"/>
        <v>Mihael Khan</v>
      </c>
      <c r="F32" s="2">
        <v>24264</v>
      </c>
      <c r="G32">
        <f t="shared" ca="1" si="0"/>
        <v>58</v>
      </c>
      <c r="H32" s="2">
        <v>44908</v>
      </c>
      <c r="I32">
        <f t="shared" ca="1" si="1"/>
        <v>1</v>
      </c>
      <c r="J32" t="s">
        <v>115</v>
      </c>
      <c r="K32" s="2">
        <v>45657</v>
      </c>
      <c r="L32" s="3" t="s">
        <v>145</v>
      </c>
      <c r="M32" t="str">
        <f>_xlfn.XLOOKUP(_xlfn.CONCAT(A32,"-",N32),'postes occupés'!G:G,'postes occupés'!D:D,"",0)</f>
        <v>Sales</v>
      </c>
      <c r="N32" t="s">
        <v>166</v>
      </c>
      <c r="O32" t="str">
        <f>VLOOKUP(N32,Postes,2,FALSE)</f>
        <v>Sales person</v>
      </c>
      <c r="P32" s="7">
        <f>VLOOKUP(N32,Postes,5,FALSE)</f>
        <v>35000</v>
      </c>
      <c r="Q32" s="2">
        <f>_xlfn.XLOOKUP(_xlfn.CONCAT(A32,"-",N32),'postes occupés'!$G:$G,'postes occupés'!$E:$E)</f>
        <v>44908</v>
      </c>
      <c r="R32" s="2"/>
      <c r="S32" s="2">
        <f>IF(J32="CDI",IF(ISNUMBER(R32),EDATE(R32,12),EDATE(Q32,12)),WORKDAY(K32,-15,JOURSFERIEES))</f>
        <v>45635</v>
      </c>
      <c r="T32" t="str">
        <f t="shared" ca="1" si="2"/>
        <v/>
      </c>
      <c r="U32">
        <v>15</v>
      </c>
      <c r="V32" t="str" cm="1">
        <f t="array" ref="V32">_xlfn.IFS(AND(U32&lt;20,X32&gt;10),"Urgent",OR(U32&lt;20,W32&lt;10,X32&gt;10),"Yes",TRUE,"")</f>
        <v>Yes</v>
      </c>
      <c r="W32" s="25">
        <f>COUNTIF(employee_work_schedule!$A:$A,employés!A32)</f>
        <v>18</v>
      </c>
      <c r="X32">
        <f>COUNTIFS(employee_work_schedule!$A:$A,employés!A32,employee_work_schedule!$G:$G,"&gt;06:00:00")</f>
        <v>9</v>
      </c>
    </row>
    <row r="33" spans="1:24" x14ac:dyDescent="0.25">
      <c r="A33" t="s">
        <v>102</v>
      </c>
      <c r="B33" t="s">
        <v>61</v>
      </c>
      <c r="C33" t="s">
        <v>62</v>
      </c>
      <c r="D33" t="str">
        <f t="shared" si="3"/>
        <v>sean.sanders@pushpin.com</v>
      </c>
      <c r="E33" t="str">
        <f t="shared" si="4"/>
        <v>Sean Sanders</v>
      </c>
      <c r="F33" s="2">
        <v>23486</v>
      </c>
      <c r="G33">
        <f t="shared" ca="1" si="0"/>
        <v>60</v>
      </c>
      <c r="H33" s="2">
        <v>42691</v>
      </c>
      <c r="I33">
        <f t="shared" ca="1" si="1"/>
        <v>8</v>
      </c>
      <c r="J33" t="s">
        <v>114</v>
      </c>
      <c r="L33" s="3" t="s">
        <v>146</v>
      </c>
      <c r="M33" t="str">
        <f>_xlfn.XLOOKUP(_xlfn.CONCAT(A33,"-",N33),'postes occupés'!G:G,'postes occupés'!D:D,"",0)</f>
        <v>Human Resources</v>
      </c>
      <c r="N33" t="s">
        <v>177</v>
      </c>
      <c r="O33" t="str">
        <f>VLOOKUP(N33,Postes,2,FALSE)</f>
        <v>HR Assistant</v>
      </c>
      <c r="P33" s="7">
        <f>VLOOKUP(N33,Postes,5,FALSE)</f>
        <v>40000</v>
      </c>
      <c r="Q33" s="2">
        <f>_xlfn.XLOOKUP(_xlfn.CONCAT(A33,"-",N33),'postes occupés'!$G:$G,'postes occupés'!$E:$E)</f>
        <v>42691</v>
      </c>
      <c r="R33" s="2">
        <v>45231</v>
      </c>
      <c r="S33" s="2">
        <f>IF(J33="CDI",IF(ISNUMBER(R33),EDATE(R33,12),EDATE(Q33,12)),WORKDAY(K33,-15,JOURSFERIEES))</f>
        <v>45597</v>
      </c>
      <c r="T33">
        <f t="shared" ca="1" si="2"/>
        <v>24</v>
      </c>
      <c r="U33">
        <v>21</v>
      </c>
      <c r="V33" t="str" cm="1">
        <f t="array" ref="V33">_xlfn.IFS(AND(U33&lt;20,X33&gt;10),"Urgent",OR(U33&lt;20,W33&lt;10,X33&gt;10),"Yes",TRUE,"")</f>
        <v/>
      </c>
      <c r="W33" s="25">
        <f>COUNTIF(employee_work_schedule!$A:$A,employés!A33)</f>
        <v>16</v>
      </c>
      <c r="X33">
        <f>COUNTIFS(employee_work_schedule!$A:$A,employés!A33,employee_work_schedule!$G:$G,"&gt;06:00:00")</f>
        <v>4</v>
      </c>
    </row>
    <row r="34" spans="1:24" x14ac:dyDescent="0.25">
      <c r="A34" t="s">
        <v>103</v>
      </c>
      <c r="B34" t="s">
        <v>63</v>
      </c>
      <c r="C34" t="s">
        <v>64</v>
      </c>
      <c r="D34" t="str">
        <f t="shared" si="3"/>
        <v>radhya.senome@pushpin.com</v>
      </c>
      <c r="E34" t="str">
        <f t="shared" si="4"/>
        <v>Radhya Senome</v>
      </c>
      <c r="F34" s="2">
        <v>20196</v>
      </c>
      <c r="G34">
        <f t="shared" ca="1" si="0"/>
        <v>69</v>
      </c>
      <c r="H34" s="2">
        <v>43785</v>
      </c>
      <c r="I34">
        <f t="shared" ca="1" si="1"/>
        <v>5</v>
      </c>
      <c r="J34" t="s">
        <v>114</v>
      </c>
      <c r="L34" s="3" t="s">
        <v>147</v>
      </c>
      <c r="M34" t="str">
        <f>_xlfn.XLOOKUP(_xlfn.CONCAT(A34,"-",N34),'postes occupés'!G:G,'postes occupés'!D:D,"",0)</f>
        <v>Sales</v>
      </c>
      <c r="N34" t="s">
        <v>166</v>
      </c>
      <c r="O34" t="str">
        <f>VLOOKUP(N34,Postes,2,FALSE)</f>
        <v>Sales person</v>
      </c>
      <c r="P34" s="7">
        <f>VLOOKUP(N34,Postes,5,FALSE)</f>
        <v>35000</v>
      </c>
      <c r="Q34" s="2">
        <f>_xlfn.XLOOKUP(_xlfn.CONCAT(A34,"-",N34),'postes occupés'!$G:$G,'postes occupés'!$E:$E)</f>
        <v>43785</v>
      </c>
      <c r="R34" s="2">
        <v>45231</v>
      </c>
      <c r="S34" s="2">
        <f>IF(J34="CDI",IF(ISNUMBER(R34),EDATE(R34,12),EDATE(Q34,12)),WORKDAY(K34,-15,JOURSFERIEES))</f>
        <v>45597</v>
      </c>
      <c r="T34">
        <f t="shared" ca="1" si="2"/>
        <v>24</v>
      </c>
      <c r="U34">
        <v>32</v>
      </c>
      <c r="V34" t="str" cm="1">
        <f t="array" ref="V34">_xlfn.IFS(AND(U34&lt;20,X34&gt;10),"Urgent",OR(U34&lt;20,W34&lt;10,X34&gt;10),"Yes",TRUE,"")</f>
        <v/>
      </c>
      <c r="W34" s="25">
        <f>COUNTIF(employee_work_schedule!$A:$A,employés!A34)</f>
        <v>16</v>
      </c>
      <c r="X34">
        <f>COUNTIFS(employee_work_schedule!$A:$A,employés!A34,employee_work_schedule!$G:$G,"&gt;06:00:00")</f>
        <v>6</v>
      </c>
    </row>
    <row r="35" spans="1:24" x14ac:dyDescent="0.25">
      <c r="A35" t="s">
        <v>104</v>
      </c>
      <c r="B35" t="s">
        <v>65</v>
      </c>
      <c r="C35" t="s">
        <v>66</v>
      </c>
      <c r="D35" t="str">
        <f t="shared" si="3"/>
        <v>natasha.song@pushpin.com</v>
      </c>
      <c r="E35" t="str">
        <f t="shared" si="4"/>
        <v>Natasha Song</v>
      </c>
      <c r="F35" s="2">
        <v>32181</v>
      </c>
      <c r="G35">
        <f t="shared" ca="1" si="0"/>
        <v>36</v>
      </c>
      <c r="H35" s="2">
        <v>44366</v>
      </c>
      <c r="I35">
        <f t="shared" ca="1" si="1"/>
        <v>3</v>
      </c>
      <c r="J35" t="s">
        <v>115</v>
      </c>
      <c r="K35" s="2">
        <v>45657</v>
      </c>
      <c r="L35" s="3" t="s">
        <v>148</v>
      </c>
      <c r="M35" t="str">
        <f>_xlfn.XLOOKUP(_xlfn.CONCAT(A35,"-",N35),'postes occupés'!G:G,'postes occupés'!D:D,"",0)</f>
        <v>Sales</v>
      </c>
      <c r="N35" t="s">
        <v>166</v>
      </c>
      <c r="O35" t="str">
        <f>VLOOKUP(N35,Postes,2,FALSE)</f>
        <v>Sales person</v>
      </c>
      <c r="P35" s="7">
        <f>VLOOKUP(N35,Postes,5,FALSE)</f>
        <v>35000</v>
      </c>
      <c r="Q35" s="2">
        <f>_xlfn.XLOOKUP(_xlfn.CONCAT(A35,"-",N35),'postes occupés'!$G:$G,'postes occupés'!$E:$E)</f>
        <v>44366</v>
      </c>
      <c r="R35" s="2">
        <v>45077</v>
      </c>
      <c r="S35" s="2">
        <f>IF(J35="CDI",IF(ISNUMBER(R35),EDATE(R35,12),EDATE(Q35,12)),WORKDAY(K35,-15,JOURSFERIEES))</f>
        <v>45635</v>
      </c>
      <c r="T35" t="str">
        <f t="shared" ca="1" si="2"/>
        <v/>
      </c>
      <c r="U35">
        <v>5</v>
      </c>
      <c r="V35" t="str" cm="1">
        <f t="array" ref="V35">_xlfn.IFS(AND(U35&lt;20,X35&gt;10),"Urgent",OR(U35&lt;20,W35&lt;10,X35&gt;10),"Yes",TRUE,"")</f>
        <v>Yes</v>
      </c>
      <c r="W35" s="25">
        <f>COUNTIF(employee_work_schedule!$A:$A,employés!A35)</f>
        <v>13</v>
      </c>
      <c r="X35">
        <f>COUNTIFS(employee_work_schedule!$A:$A,employés!A35,employee_work_schedule!$G:$G,"&gt;06:00:00")</f>
        <v>5</v>
      </c>
    </row>
    <row r="36" spans="1:24" x14ac:dyDescent="0.25">
      <c r="A36" t="s">
        <v>105</v>
      </c>
      <c r="B36" t="s">
        <v>67</v>
      </c>
      <c r="C36" t="s">
        <v>68</v>
      </c>
      <c r="D36" t="str">
        <f t="shared" si="3"/>
        <v>peter.staples@pushpin.com</v>
      </c>
      <c r="E36" t="str">
        <f t="shared" si="4"/>
        <v>Peter Staples</v>
      </c>
      <c r="F36" s="2">
        <v>22801</v>
      </c>
      <c r="G36">
        <f t="shared" ca="1" si="0"/>
        <v>62</v>
      </c>
      <c r="H36" s="2">
        <v>43417</v>
      </c>
      <c r="I36">
        <f t="shared" ca="1" si="1"/>
        <v>6</v>
      </c>
      <c r="J36" t="s">
        <v>114</v>
      </c>
      <c r="L36" s="3" t="s">
        <v>149</v>
      </c>
      <c r="M36" t="str">
        <f>_xlfn.XLOOKUP(_xlfn.CONCAT(A36,"-",N36),'postes occupés'!G:G,'postes occupés'!D:D,"",0)</f>
        <v>Sales</v>
      </c>
      <c r="N36" t="s">
        <v>172</v>
      </c>
      <c r="O36" t="str">
        <f>VLOOKUP(N36,Postes,2,FALSE)</f>
        <v>Project Manager</v>
      </c>
      <c r="P36" s="7">
        <f>VLOOKUP(N36,Postes,5,FALSE)</f>
        <v>45000</v>
      </c>
      <c r="Q36" s="2">
        <f>_xlfn.XLOOKUP(_xlfn.CONCAT(A36,"-",N36),'postes occupés'!$G:$G,'postes occupés'!$E:$E)</f>
        <v>44148</v>
      </c>
      <c r="R36" s="2">
        <v>45139</v>
      </c>
      <c r="S36" s="2">
        <f>IF(J36="CDI",IF(ISNUMBER(R36),EDATE(R36,12),EDATE(Q36,12)),WORKDAY(K36,-15,JOURSFERIEES))</f>
        <v>45505</v>
      </c>
      <c r="T36">
        <f t="shared" ca="1" si="2"/>
        <v>89</v>
      </c>
      <c r="U36">
        <v>21</v>
      </c>
      <c r="V36" t="str" cm="1">
        <f t="array" ref="V36">_xlfn.IFS(AND(U36&lt;20,X36&gt;10),"Urgent",OR(U36&lt;20,W36&lt;10,X36&gt;10),"Yes",TRUE,"")</f>
        <v>Yes</v>
      </c>
      <c r="W36" s="25">
        <f>COUNTIF(employee_work_schedule!$A:$A,employés!A36)</f>
        <v>16</v>
      </c>
      <c r="X36">
        <f>COUNTIFS(employee_work_schedule!$A:$A,employés!A36,employee_work_schedule!$G:$G,"&gt;06:00:00")</f>
        <v>12</v>
      </c>
    </row>
    <row r="37" spans="1:24" x14ac:dyDescent="0.25">
      <c r="A37" t="s">
        <v>106</v>
      </c>
      <c r="B37" t="s">
        <v>69</v>
      </c>
      <c r="C37" t="s">
        <v>70</v>
      </c>
      <c r="D37" t="str">
        <f t="shared" si="3"/>
        <v>mei.wang@pushpin.com</v>
      </c>
      <c r="E37" t="str">
        <f t="shared" si="4"/>
        <v>Mei Wang</v>
      </c>
      <c r="F37" s="2">
        <v>24388</v>
      </c>
      <c r="G37">
        <f t="shared" ca="1" si="0"/>
        <v>58</v>
      </c>
      <c r="H37" s="2">
        <v>44936</v>
      </c>
      <c r="I37">
        <f t="shared" ca="1" si="1"/>
        <v>1</v>
      </c>
      <c r="J37" t="s">
        <v>115</v>
      </c>
      <c r="K37" s="2">
        <v>45657</v>
      </c>
      <c r="L37" s="3" t="s">
        <v>150</v>
      </c>
      <c r="M37" t="str">
        <f>_xlfn.XLOOKUP(_xlfn.CONCAT(A37,"-",N37),'postes occupés'!G:G,'postes occupés'!D:D,"",0)</f>
        <v>Executive</v>
      </c>
      <c r="N37" t="s">
        <v>176</v>
      </c>
      <c r="O37" t="str">
        <f>VLOOKUP(N37,Postes,2,FALSE)</f>
        <v>Assistant</v>
      </c>
      <c r="P37" s="7">
        <f>VLOOKUP(N37,Postes,5,FALSE)</f>
        <v>30000</v>
      </c>
      <c r="Q37" s="2">
        <f>_xlfn.XLOOKUP(_xlfn.CONCAT(A37,"-",N37),'postes occupés'!$G:$G,'postes occupés'!$E:$E)</f>
        <v>44936</v>
      </c>
      <c r="R37" s="2"/>
      <c r="S37" s="2">
        <f>IF(J37="CDI",IF(ISNUMBER(R37),EDATE(R37,12),EDATE(Q37,12)),WORKDAY(K37,-15,JOURSFERIEES))</f>
        <v>45635</v>
      </c>
      <c r="T37" t="str">
        <f t="shared" ca="1" si="2"/>
        <v/>
      </c>
      <c r="U37">
        <v>25</v>
      </c>
      <c r="V37" t="str" cm="1">
        <f t="array" ref="V37">_xlfn.IFS(AND(U37&lt;20,X37&gt;10),"Urgent",OR(U37&lt;20,W37&lt;10,X37&gt;10),"Yes",TRUE,"")</f>
        <v/>
      </c>
      <c r="W37" s="25">
        <f>COUNTIF(employee_work_schedule!$A:$A,employés!A37)</f>
        <v>18</v>
      </c>
      <c r="X37">
        <f>COUNTIFS(employee_work_schedule!$A:$A,employés!A37,employee_work_schedule!$G:$G,"&gt;06:00:00")</f>
        <v>9</v>
      </c>
    </row>
    <row r="38" spans="1:24" x14ac:dyDescent="0.25">
      <c r="A38" t="s">
        <v>107</v>
      </c>
      <c r="B38" t="s">
        <v>71</v>
      </c>
      <c r="C38" t="s">
        <v>72</v>
      </c>
      <c r="D38" t="str">
        <f t="shared" si="3"/>
        <v>aanya.zhang@pushpin.com</v>
      </c>
      <c r="E38" t="str">
        <f t="shared" si="4"/>
        <v>Aanya Zhang</v>
      </c>
      <c r="F38" s="2">
        <v>31292</v>
      </c>
      <c r="G38">
        <f t="shared" ca="1" si="0"/>
        <v>39</v>
      </c>
      <c r="H38" s="2">
        <v>44924</v>
      </c>
      <c r="I38">
        <f t="shared" ca="1" si="1"/>
        <v>1</v>
      </c>
      <c r="J38" t="s">
        <v>115</v>
      </c>
      <c r="K38" s="2">
        <v>45688</v>
      </c>
      <c r="L38" s="3" t="s">
        <v>151</v>
      </c>
      <c r="M38" t="str">
        <f>_xlfn.XLOOKUP(_xlfn.CONCAT(A38,"-",N38),'postes occupés'!G:G,'postes occupés'!D:D,"",0)</f>
        <v>Sales</v>
      </c>
      <c r="N38" t="s">
        <v>166</v>
      </c>
      <c r="O38" t="str">
        <f>VLOOKUP(N38,Postes,2,FALSE)</f>
        <v>Sales person</v>
      </c>
      <c r="P38" s="7">
        <f>VLOOKUP(N38,Postes,5,FALSE)</f>
        <v>35000</v>
      </c>
      <c r="Q38" s="2">
        <f>_xlfn.XLOOKUP(_xlfn.CONCAT(A38,"-",N38),'postes occupés'!$G:$G,'postes occupés'!$E:$E)</f>
        <v>44924</v>
      </c>
      <c r="R38" s="2"/>
      <c r="S38" s="2">
        <f>IF(J38="CDI",IF(ISNUMBER(R38),EDATE(R38,12),EDATE(Q38,12)),WORKDAY(K38,-15,JOURSFERIEES))</f>
        <v>45667</v>
      </c>
      <c r="T38" t="str">
        <f t="shared" ca="1" si="2"/>
        <v/>
      </c>
      <c r="U38">
        <v>14</v>
      </c>
      <c r="V38" t="str" cm="1">
        <f t="array" ref="V38">_xlfn.IFS(AND(U38&lt;20,X38&gt;10),"Urgent",OR(U38&lt;20,W38&lt;10,X38&gt;10),"Yes",TRUE,"")</f>
        <v>Yes</v>
      </c>
      <c r="W38" s="25">
        <f>COUNTIF(employee_work_schedule!$A:$A,employés!A38)</f>
        <v>11</v>
      </c>
      <c r="X38">
        <f>COUNTIFS(employee_work_schedule!$A:$A,employés!A38,employee_work_schedule!$G:$G,"&gt;06:00:00")</f>
        <v>10</v>
      </c>
    </row>
  </sheetData>
  <conditionalFormatting sqref="W4:W38">
    <cfRule type="cellIs" dxfId="10" priority="5" operator="lessThan">
      <formula>8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F137-FC68-4E41-B44F-8FCB7479A0D9}">
  <dimension ref="A1:F19"/>
  <sheetViews>
    <sheetView workbookViewId="0">
      <selection activeCell="B3" sqref="B3"/>
    </sheetView>
  </sheetViews>
  <sheetFormatPr baseColWidth="10" defaultRowHeight="19" x14ac:dyDescent="0.25"/>
  <cols>
    <col min="2" max="2" width="20" customWidth="1"/>
    <col min="3" max="3" width="19.42578125" customWidth="1"/>
    <col min="5" max="5" width="13.28515625" customWidth="1"/>
  </cols>
  <sheetData>
    <row r="1" spans="1:6" ht="34" x14ac:dyDescent="0.25">
      <c r="A1" s="4" t="s">
        <v>156</v>
      </c>
      <c r="B1" s="4" t="s">
        <v>155</v>
      </c>
      <c r="C1" s="4" t="s">
        <v>186</v>
      </c>
      <c r="D1" s="4" t="s">
        <v>187</v>
      </c>
      <c r="E1" s="4" t="s">
        <v>204</v>
      </c>
      <c r="F1" s="4" t="s">
        <v>244</v>
      </c>
    </row>
    <row r="2" spans="1:6" x14ac:dyDescent="0.25">
      <c r="A2" t="s">
        <v>166</v>
      </c>
      <c r="B2" t="s">
        <v>183</v>
      </c>
      <c r="C2" t="s">
        <v>201</v>
      </c>
      <c r="D2" t="s">
        <v>202</v>
      </c>
      <c r="E2" s="7">
        <v>35000</v>
      </c>
      <c r="F2">
        <v>35</v>
      </c>
    </row>
    <row r="3" spans="1:6" x14ac:dyDescent="0.25">
      <c r="A3" t="s">
        <v>167</v>
      </c>
      <c r="B3" t="s">
        <v>184</v>
      </c>
      <c r="C3" t="s">
        <v>201</v>
      </c>
      <c r="D3" t="s">
        <v>203</v>
      </c>
      <c r="E3" s="7">
        <v>45000</v>
      </c>
      <c r="F3">
        <v>40</v>
      </c>
    </row>
    <row r="4" spans="1:6" x14ac:dyDescent="0.25">
      <c r="A4" t="s">
        <v>168</v>
      </c>
      <c r="B4" t="s">
        <v>184</v>
      </c>
      <c r="C4" t="s">
        <v>165</v>
      </c>
      <c r="D4" t="s">
        <v>203</v>
      </c>
      <c r="E4" s="7">
        <v>40000</v>
      </c>
      <c r="F4">
        <v>40</v>
      </c>
    </row>
    <row r="5" spans="1:6" x14ac:dyDescent="0.25">
      <c r="A5" t="s">
        <v>169</v>
      </c>
      <c r="B5" t="s">
        <v>185</v>
      </c>
      <c r="C5" t="s">
        <v>201</v>
      </c>
      <c r="D5" t="s">
        <v>203</v>
      </c>
      <c r="E5" s="7">
        <v>45000</v>
      </c>
      <c r="F5">
        <v>40</v>
      </c>
    </row>
    <row r="6" spans="1:6" x14ac:dyDescent="0.25">
      <c r="A6" t="s">
        <v>170</v>
      </c>
      <c r="B6" t="s">
        <v>188</v>
      </c>
      <c r="C6" t="s">
        <v>165</v>
      </c>
      <c r="D6" t="s">
        <v>203</v>
      </c>
      <c r="E6" s="8">
        <v>40000</v>
      </c>
      <c r="F6">
        <v>40</v>
      </c>
    </row>
    <row r="7" spans="1:6" x14ac:dyDescent="0.25">
      <c r="A7" t="s">
        <v>171</v>
      </c>
      <c r="B7" t="s">
        <v>189</v>
      </c>
      <c r="C7" t="s">
        <v>165</v>
      </c>
      <c r="D7" t="s">
        <v>203</v>
      </c>
      <c r="E7" s="7">
        <v>45000</v>
      </c>
      <c r="F7">
        <v>40</v>
      </c>
    </row>
    <row r="8" spans="1:6" x14ac:dyDescent="0.25">
      <c r="A8" t="s">
        <v>172</v>
      </c>
      <c r="B8" t="s">
        <v>189</v>
      </c>
      <c r="C8" t="s">
        <v>201</v>
      </c>
      <c r="D8" t="s">
        <v>203</v>
      </c>
      <c r="E8" s="7">
        <v>45000</v>
      </c>
      <c r="F8">
        <v>40</v>
      </c>
    </row>
    <row r="9" spans="1:6" x14ac:dyDescent="0.25">
      <c r="A9" t="s">
        <v>173</v>
      </c>
      <c r="B9" t="s">
        <v>191</v>
      </c>
      <c r="C9" t="s">
        <v>165</v>
      </c>
      <c r="D9" t="s">
        <v>203</v>
      </c>
      <c r="E9" s="8">
        <v>40000</v>
      </c>
      <c r="F9">
        <v>40</v>
      </c>
    </row>
    <row r="10" spans="1:6" x14ac:dyDescent="0.25">
      <c r="A10" t="s">
        <v>174</v>
      </c>
      <c r="B10" t="s">
        <v>190</v>
      </c>
      <c r="C10" t="s">
        <v>165</v>
      </c>
      <c r="D10" t="s">
        <v>203</v>
      </c>
      <c r="E10" s="8">
        <v>40000</v>
      </c>
      <c r="F10">
        <v>40</v>
      </c>
    </row>
    <row r="11" spans="1:6" x14ac:dyDescent="0.25">
      <c r="A11" t="s">
        <v>175</v>
      </c>
      <c r="B11" t="s">
        <v>192</v>
      </c>
      <c r="C11" t="s">
        <v>162</v>
      </c>
      <c r="D11" t="s">
        <v>203</v>
      </c>
      <c r="E11" s="8">
        <v>45000</v>
      </c>
      <c r="F11">
        <v>40</v>
      </c>
    </row>
    <row r="12" spans="1:6" x14ac:dyDescent="0.25">
      <c r="A12" t="s">
        <v>176</v>
      </c>
      <c r="B12" t="s">
        <v>193</v>
      </c>
      <c r="D12" t="s">
        <v>202</v>
      </c>
      <c r="E12" s="7">
        <v>30000</v>
      </c>
      <c r="F12">
        <v>35</v>
      </c>
    </row>
    <row r="13" spans="1:6" x14ac:dyDescent="0.25">
      <c r="A13" t="s">
        <v>177</v>
      </c>
      <c r="B13" t="s">
        <v>195</v>
      </c>
      <c r="C13" t="s">
        <v>194</v>
      </c>
      <c r="D13" t="s">
        <v>203</v>
      </c>
      <c r="E13" s="8">
        <v>40000</v>
      </c>
      <c r="F13">
        <v>40</v>
      </c>
    </row>
    <row r="14" spans="1:6" x14ac:dyDescent="0.25">
      <c r="A14" t="s">
        <v>178</v>
      </c>
      <c r="B14" t="s">
        <v>196</v>
      </c>
      <c r="C14" t="s">
        <v>194</v>
      </c>
      <c r="D14" t="s">
        <v>203</v>
      </c>
      <c r="E14" s="7">
        <v>50000</v>
      </c>
      <c r="F14">
        <v>40</v>
      </c>
    </row>
    <row r="15" spans="1:6" x14ac:dyDescent="0.25">
      <c r="A15" t="s">
        <v>179</v>
      </c>
      <c r="B15" t="s">
        <v>197</v>
      </c>
      <c r="C15" t="s">
        <v>162</v>
      </c>
      <c r="D15" t="s">
        <v>203</v>
      </c>
      <c r="E15" s="8">
        <v>40000</v>
      </c>
      <c r="F15">
        <v>40</v>
      </c>
    </row>
    <row r="16" spans="1:6" x14ac:dyDescent="0.25">
      <c r="A16" t="s">
        <v>205</v>
      </c>
      <c r="B16" t="s">
        <v>198</v>
      </c>
      <c r="D16" t="s">
        <v>203</v>
      </c>
      <c r="E16" s="7">
        <v>50000</v>
      </c>
      <c r="F16">
        <v>40</v>
      </c>
    </row>
    <row r="17" spans="1:6" x14ac:dyDescent="0.25">
      <c r="A17" t="s">
        <v>180</v>
      </c>
      <c r="B17" t="s">
        <v>199</v>
      </c>
      <c r="C17" t="s">
        <v>165</v>
      </c>
      <c r="D17" t="s">
        <v>203</v>
      </c>
      <c r="E17" s="7">
        <v>35000</v>
      </c>
      <c r="F17">
        <v>40</v>
      </c>
    </row>
    <row r="18" spans="1:6" x14ac:dyDescent="0.25">
      <c r="A18" t="s">
        <v>181</v>
      </c>
      <c r="B18" t="s">
        <v>206</v>
      </c>
      <c r="D18" t="s">
        <v>202</v>
      </c>
      <c r="E18" s="7">
        <v>20000</v>
      </c>
      <c r="F18">
        <v>35</v>
      </c>
    </row>
    <row r="19" spans="1:6" x14ac:dyDescent="0.25">
      <c r="A19" t="s">
        <v>182</v>
      </c>
      <c r="B19" t="s">
        <v>200</v>
      </c>
      <c r="C19" t="s">
        <v>165</v>
      </c>
      <c r="D19" t="s">
        <v>203</v>
      </c>
      <c r="E19" s="7">
        <v>35000</v>
      </c>
      <c r="F19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B904-48ED-5245-9AAC-859A0225FDF4}">
  <dimension ref="A1:G47"/>
  <sheetViews>
    <sheetView workbookViewId="0">
      <selection activeCell="G2" sqref="G2"/>
    </sheetView>
  </sheetViews>
  <sheetFormatPr baseColWidth="10" defaultRowHeight="19" x14ac:dyDescent="0.25"/>
  <cols>
    <col min="3" max="3" width="23.42578125" customWidth="1"/>
    <col min="4" max="4" width="21.5703125" customWidth="1"/>
    <col min="5" max="6" width="10.7109375" style="2"/>
  </cols>
  <sheetData>
    <row r="1" spans="1:7" x14ac:dyDescent="0.25">
      <c r="A1" s="4" t="s">
        <v>0</v>
      </c>
      <c r="B1" s="4" t="s">
        <v>156</v>
      </c>
      <c r="C1" s="4" t="s">
        <v>155</v>
      </c>
      <c r="D1" s="4" t="s">
        <v>157</v>
      </c>
      <c r="E1" s="6" t="s">
        <v>158</v>
      </c>
      <c r="F1" s="6" t="s">
        <v>222</v>
      </c>
      <c r="G1" s="4" t="s">
        <v>224</v>
      </c>
    </row>
    <row r="2" spans="1:7" x14ac:dyDescent="0.25">
      <c r="A2" t="s">
        <v>73</v>
      </c>
      <c r="B2" t="s">
        <v>166</v>
      </c>
      <c r="C2" t="str">
        <f t="shared" ref="C2:C47" si="0">VLOOKUP(B2,Postes,2,FALSE)</f>
        <v>Sales person</v>
      </c>
      <c r="D2" t="s">
        <v>159</v>
      </c>
      <c r="E2" s="2">
        <v>42838</v>
      </c>
      <c r="G2" t="str">
        <f>_xlfn.CONCAT(A2,"-",B2)</f>
        <v>F1180-P342</v>
      </c>
    </row>
    <row r="3" spans="1:7" x14ac:dyDescent="0.25">
      <c r="A3" t="s">
        <v>74</v>
      </c>
      <c r="B3" t="s">
        <v>176</v>
      </c>
      <c r="C3" t="str">
        <f t="shared" si="0"/>
        <v>Assistant</v>
      </c>
      <c r="D3" t="s">
        <v>160</v>
      </c>
      <c r="E3" s="2">
        <v>42979</v>
      </c>
      <c r="G3" t="str">
        <f t="shared" ref="G3:G47" si="1">_xlfn.CONCAT(A3,"-",B3)</f>
        <v>F1110-P731</v>
      </c>
    </row>
    <row r="4" spans="1:7" x14ac:dyDescent="0.25">
      <c r="A4" t="s">
        <v>75</v>
      </c>
      <c r="B4" t="s">
        <v>166</v>
      </c>
      <c r="C4" t="str">
        <f t="shared" si="0"/>
        <v>Sales person</v>
      </c>
      <c r="D4" t="s">
        <v>159</v>
      </c>
      <c r="E4" s="2">
        <v>43782</v>
      </c>
      <c r="F4" s="2">
        <v>45688</v>
      </c>
      <c r="G4" t="str">
        <f t="shared" si="1"/>
        <v>F1232-P342</v>
      </c>
    </row>
    <row r="5" spans="1:7" x14ac:dyDescent="0.25">
      <c r="A5" t="s">
        <v>76</v>
      </c>
      <c r="B5" t="s">
        <v>178</v>
      </c>
      <c r="C5" t="str">
        <f t="shared" si="0"/>
        <v>HR Manager</v>
      </c>
      <c r="D5" t="s">
        <v>161</v>
      </c>
      <c r="E5" s="2">
        <v>45170</v>
      </c>
      <c r="G5" t="str">
        <f t="shared" si="1"/>
        <v>P1243-P897</v>
      </c>
    </row>
    <row r="6" spans="1:7" x14ac:dyDescent="0.25">
      <c r="A6" t="s">
        <v>77</v>
      </c>
      <c r="B6" t="s">
        <v>167</v>
      </c>
      <c r="C6" t="str">
        <f t="shared" si="0"/>
        <v>Business Analyst</v>
      </c>
      <c r="D6" t="s">
        <v>159</v>
      </c>
      <c r="E6" s="2">
        <v>42384</v>
      </c>
      <c r="G6" t="str">
        <f t="shared" si="1"/>
        <v>P1248-P924</v>
      </c>
    </row>
    <row r="7" spans="1:7" x14ac:dyDescent="0.25">
      <c r="A7" t="s">
        <v>78</v>
      </c>
      <c r="B7" t="s">
        <v>175</v>
      </c>
      <c r="C7" t="str">
        <f t="shared" si="0"/>
        <v xml:space="preserve">Accountant </v>
      </c>
      <c r="D7" t="s">
        <v>162</v>
      </c>
      <c r="E7" s="2">
        <v>41893</v>
      </c>
      <c r="G7" t="str">
        <f t="shared" si="1"/>
        <v>P1227-P875</v>
      </c>
    </row>
    <row r="8" spans="1:7" x14ac:dyDescent="0.25">
      <c r="A8" t="s">
        <v>79</v>
      </c>
      <c r="B8" t="s">
        <v>176</v>
      </c>
      <c r="C8" t="str">
        <f t="shared" si="0"/>
        <v>Assistant</v>
      </c>
      <c r="D8" t="s">
        <v>159</v>
      </c>
      <c r="E8" s="2">
        <v>44095</v>
      </c>
      <c r="F8" s="2">
        <v>45900</v>
      </c>
      <c r="G8" t="str">
        <f t="shared" si="1"/>
        <v>P1230-P731</v>
      </c>
    </row>
    <row r="9" spans="1:7" x14ac:dyDescent="0.25">
      <c r="A9" t="s">
        <v>80</v>
      </c>
      <c r="B9" t="s">
        <v>172</v>
      </c>
      <c r="C9" t="str">
        <f t="shared" si="0"/>
        <v>Project Manager</v>
      </c>
      <c r="D9" t="s">
        <v>159</v>
      </c>
      <c r="E9" s="2">
        <v>43344</v>
      </c>
      <c r="G9" t="str">
        <f t="shared" si="1"/>
        <v>F1162-P651</v>
      </c>
    </row>
    <row r="10" spans="1:7" x14ac:dyDescent="0.25">
      <c r="A10" t="s">
        <v>81</v>
      </c>
      <c r="B10" t="s">
        <v>205</v>
      </c>
      <c r="C10" t="str">
        <f t="shared" si="0"/>
        <v>Manager</v>
      </c>
      <c r="D10" t="s">
        <v>163</v>
      </c>
      <c r="E10" s="2">
        <v>43497</v>
      </c>
      <c r="G10" t="str">
        <f t="shared" si="1"/>
        <v>P1001-P267</v>
      </c>
    </row>
    <row r="11" spans="1:7" x14ac:dyDescent="0.25">
      <c r="A11" t="s">
        <v>82</v>
      </c>
      <c r="B11" t="s">
        <v>182</v>
      </c>
      <c r="C11" t="str">
        <f t="shared" si="0"/>
        <v>IT Support</v>
      </c>
      <c r="D11" t="s">
        <v>164</v>
      </c>
      <c r="E11" s="2">
        <v>42278</v>
      </c>
      <c r="F11" s="2">
        <v>44135</v>
      </c>
      <c r="G11" t="str">
        <f t="shared" si="1"/>
        <v>F1224-P181</v>
      </c>
    </row>
    <row r="12" spans="1:7" x14ac:dyDescent="0.25">
      <c r="A12" t="s">
        <v>83</v>
      </c>
      <c r="B12" t="s">
        <v>181</v>
      </c>
      <c r="C12" t="str">
        <f t="shared" si="0"/>
        <v>Intership / alternantship</v>
      </c>
      <c r="D12" t="s">
        <v>159</v>
      </c>
      <c r="E12" s="2">
        <v>44978</v>
      </c>
      <c r="F12" s="2">
        <v>45688</v>
      </c>
      <c r="G12" t="str">
        <f t="shared" si="1"/>
        <v>P1203-P931</v>
      </c>
    </row>
    <row r="13" spans="1:7" x14ac:dyDescent="0.25">
      <c r="A13" t="s">
        <v>84</v>
      </c>
      <c r="B13" t="s">
        <v>177</v>
      </c>
      <c r="C13" t="str">
        <f t="shared" si="0"/>
        <v>HR Assistant</v>
      </c>
      <c r="D13" t="s">
        <v>161</v>
      </c>
      <c r="E13" s="2">
        <v>44646</v>
      </c>
      <c r="F13" s="2">
        <v>45716</v>
      </c>
      <c r="G13" t="str">
        <f t="shared" si="1"/>
        <v>P1211-P265</v>
      </c>
    </row>
    <row r="14" spans="1:7" x14ac:dyDescent="0.25">
      <c r="A14" t="s">
        <v>85</v>
      </c>
      <c r="B14" t="s">
        <v>170</v>
      </c>
      <c r="C14" t="str">
        <f t="shared" si="0"/>
        <v>Developper</v>
      </c>
      <c r="D14" t="s">
        <v>165</v>
      </c>
      <c r="E14" s="2">
        <v>44238</v>
      </c>
      <c r="F14" s="2">
        <v>45688</v>
      </c>
      <c r="G14" t="str">
        <f t="shared" si="1"/>
        <v>P1198-P993</v>
      </c>
    </row>
    <row r="15" spans="1:7" x14ac:dyDescent="0.25">
      <c r="A15" t="s">
        <v>86</v>
      </c>
      <c r="B15" t="s">
        <v>170</v>
      </c>
      <c r="C15" t="str">
        <f t="shared" si="0"/>
        <v>Developper</v>
      </c>
      <c r="D15" t="s">
        <v>165</v>
      </c>
      <c r="E15" s="2">
        <v>44984</v>
      </c>
      <c r="F15" s="2">
        <v>45688</v>
      </c>
      <c r="G15" t="str">
        <f t="shared" si="1"/>
        <v>F1003-P993</v>
      </c>
    </row>
    <row r="16" spans="1:7" x14ac:dyDescent="0.25">
      <c r="A16" t="s">
        <v>87</v>
      </c>
      <c r="B16" t="s">
        <v>175</v>
      </c>
      <c r="C16" t="str">
        <f t="shared" si="0"/>
        <v xml:space="preserve">Accountant </v>
      </c>
      <c r="D16" t="s">
        <v>162</v>
      </c>
      <c r="E16" s="2">
        <v>43709</v>
      </c>
      <c r="G16" t="str">
        <f t="shared" si="1"/>
        <v>F1235-P875</v>
      </c>
    </row>
    <row r="17" spans="1:7" x14ac:dyDescent="0.25">
      <c r="A17" t="s">
        <v>88</v>
      </c>
      <c r="B17" t="s">
        <v>176</v>
      </c>
      <c r="C17" t="str">
        <f t="shared" si="0"/>
        <v>Assistant</v>
      </c>
      <c r="D17" t="s">
        <v>160</v>
      </c>
      <c r="E17" s="2">
        <v>43841</v>
      </c>
      <c r="G17" t="str">
        <f t="shared" si="1"/>
        <v>P1253-P731</v>
      </c>
    </row>
    <row r="18" spans="1:7" x14ac:dyDescent="0.25">
      <c r="A18" t="s">
        <v>89</v>
      </c>
      <c r="B18" t="s">
        <v>181</v>
      </c>
      <c r="C18" t="str">
        <f t="shared" si="0"/>
        <v>Intership / alternantship</v>
      </c>
      <c r="D18" t="s">
        <v>160</v>
      </c>
      <c r="E18" s="2">
        <v>45053</v>
      </c>
      <c r="F18" s="2">
        <v>45777</v>
      </c>
      <c r="G18" t="str">
        <f t="shared" si="1"/>
        <v>P1221-P931</v>
      </c>
    </row>
    <row r="19" spans="1:7" x14ac:dyDescent="0.25">
      <c r="A19" t="s">
        <v>90</v>
      </c>
      <c r="B19" t="s">
        <v>177</v>
      </c>
      <c r="C19" t="str">
        <f t="shared" si="0"/>
        <v>HR Assistant</v>
      </c>
      <c r="D19" t="s">
        <v>161</v>
      </c>
      <c r="E19" s="2">
        <v>42644</v>
      </c>
      <c r="G19" t="str">
        <f t="shared" si="1"/>
        <v>F1186-P265</v>
      </c>
    </row>
    <row r="20" spans="1:7" x14ac:dyDescent="0.25">
      <c r="A20" t="s">
        <v>91</v>
      </c>
      <c r="B20" t="s">
        <v>171</v>
      </c>
      <c r="C20" t="str">
        <f t="shared" si="0"/>
        <v>Project Manager</v>
      </c>
      <c r="D20" t="s">
        <v>165</v>
      </c>
      <c r="E20" s="2">
        <v>44862</v>
      </c>
      <c r="F20" s="2">
        <v>45626</v>
      </c>
      <c r="G20" t="str">
        <f t="shared" si="1"/>
        <v>P1218-P890</v>
      </c>
    </row>
    <row r="21" spans="1:7" x14ac:dyDescent="0.25">
      <c r="A21" t="s">
        <v>92</v>
      </c>
      <c r="B21" t="s">
        <v>170</v>
      </c>
      <c r="C21" t="str">
        <f t="shared" si="0"/>
        <v>Developper</v>
      </c>
      <c r="D21" t="s">
        <v>165</v>
      </c>
      <c r="E21" s="2">
        <v>44827</v>
      </c>
      <c r="F21" s="2">
        <v>45657</v>
      </c>
      <c r="G21" t="str">
        <f t="shared" si="1"/>
        <v>F1215-P993</v>
      </c>
    </row>
    <row r="22" spans="1:7" x14ac:dyDescent="0.25">
      <c r="A22" t="s">
        <v>93</v>
      </c>
      <c r="B22" t="s">
        <v>179</v>
      </c>
      <c r="C22" t="str">
        <f t="shared" si="0"/>
        <v>Accountant  Assistant</v>
      </c>
      <c r="D22" t="s">
        <v>162</v>
      </c>
      <c r="E22" s="2">
        <v>42228</v>
      </c>
      <c r="G22" t="str">
        <f t="shared" si="1"/>
        <v>P1241-P184</v>
      </c>
    </row>
    <row r="23" spans="1:7" x14ac:dyDescent="0.25">
      <c r="A23" t="s">
        <v>94</v>
      </c>
      <c r="B23" t="s">
        <v>174</v>
      </c>
      <c r="C23" t="str">
        <f t="shared" si="0"/>
        <v>PMO</v>
      </c>
      <c r="D23" t="s">
        <v>165</v>
      </c>
      <c r="E23" s="2">
        <v>44105</v>
      </c>
      <c r="G23" t="str">
        <f t="shared" si="1"/>
        <v>F1246-P104</v>
      </c>
    </row>
    <row r="24" spans="1:7" x14ac:dyDescent="0.25">
      <c r="A24" t="s">
        <v>95</v>
      </c>
      <c r="B24" t="s">
        <v>179</v>
      </c>
      <c r="C24" t="str">
        <f t="shared" si="0"/>
        <v>Accountant  Assistant</v>
      </c>
      <c r="D24" t="s">
        <v>162</v>
      </c>
      <c r="E24" s="2">
        <v>42676</v>
      </c>
      <c r="G24" t="str">
        <f t="shared" si="1"/>
        <v>F1172-P184</v>
      </c>
    </row>
    <row r="25" spans="1:7" x14ac:dyDescent="0.25">
      <c r="A25" t="s">
        <v>96</v>
      </c>
      <c r="B25" t="s">
        <v>205</v>
      </c>
      <c r="C25" t="str">
        <f t="shared" si="0"/>
        <v>Manager</v>
      </c>
      <c r="D25" t="s">
        <v>159</v>
      </c>
      <c r="E25" s="2">
        <v>43748</v>
      </c>
      <c r="G25" t="str">
        <f t="shared" si="1"/>
        <v>F1134-P267</v>
      </c>
    </row>
    <row r="26" spans="1:7" x14ac:dyDescent="0.25">
      <c r="A26" t="s">
        <v>97</v>
      </c>
      <c r="B26" t="s">
        <v>182</v>
      </c>
      <c r="C26" t="str">
        <f t="shared" si="0"/>
        <v>IT Support</v>
      </c>
      <c r="D26" t="s">
        <v>160</v>
      </c>
      <c r="E26" s="2">
        <v>42762</v>
      </c>
      <c r="G26" t="str">
        <f t="shared" si="1"/>
        <v>F1150-P181</v>
      </c>
    </row>
    <row r="27" spans="1:7" x14ac:dyDescent="0.25">
      <c r="A27" t="s">
        <v>98</v>
      </c>
      <c r="B27" t="s">
        <v>176</v>
      </c>
      <c r="C27" t="str">
        <f t="shared" si="0"/>
        <v>Assistant</v>
      </c>
      <c r="D27" t="s">
        <v>159</v>
      </c>
      <c r="E27" s="2">
        <v>42624</v>
      </c>
      <c r="G27" t="str">
        <f t="shared" si="1"/>
        <v>P1004-P731</v>
      </c>
    </row>
    <row r="28" spans="1:7" x14ac:dyDescent="0.25">
      <c r="A28" t="s">
        <v>99</v>
      </c>
      <c r="B28" t="s">
        <v>182</v>
      </c>
      <c r="C28" t="str">
        <f t="shared" si="0"/>
        <v>IT Support</v>
      </c>
      <c r="D28" t="s">
        <v>159</v>
      </c>
      <c r="E28" s="2">
        <v>43216</v>
      </c>
      <c r="G28" t="str">
        <f t="shared" si="1"/>
        <v>F1239-P181</v>
      </c>
    </row>
    <row r="29" spans="1:7" x14ac:dyDescent="0.25">
      <c r="A29" t="s">
        <v>100</v>
      </c>
      <c r="B29" t="s">
        <v>166</v>
      </c>
      <c r="C29" t="str">
        <f t="shared" si="0"/>
        <v>Sales person</v>
      </c>
      <c r="D29" t="s">
        <v>159</v>
      </c>
      <c r="E29" s="2">
        <v>43816</v>
      </c>
      <c r="G29" t="str">
        <f t="shared" si="1"/>
        <v>F1250-P342</v>
      </c>
    </row>
    <row r="30" spans="1:7" x14ac:dyDescent="0.25">
      <c r="A30" t="s">
        <v>101</v>
      </c>
      <c r="B30" t="s">
        <v>166</v>
      </c>
      <c r="C30" t="str">
        <f t="shared" si="0"/>
        <v>Sales person</v>
      </c>
      <c r="D30" t="s">
        <v>159</v>
      </c>
      <c r="E30" s="2">
        <v>44908</v>
      </c>
      <c r="F30" s="2">
        <v>45626</v>
      </c>
      <c r="G30" t="str">
        <f t="shared" si="1"/>
        <v>P1192-P342</v>
      </c>
    </row>
    <row r="31" spans="1:7" x14ac:dyDescent="0.25">
      <c r="A31" t="s">
        <v>102</v>
      </c>
      <c r="B31" t="s">
        <v>177</v>
      </c>
      <c r="C31" t="str">
        <f t="shared" si="0"/>
        <v>HR Assistant</v>
      </c>
      <c r="D31" t="s">
        <v>161</v>
      </c>
      <c r="E31" s="2">
        <v>42691</v>
      </c>
      <c r="G31" t="str">
        <f t="shared" si="1"/>
        <v>P1249-P265</v>
      </c>
    </row>
    <row r="32" spans="1:7" x14ac:dyDescent="0.25">
      <c r="A32" t="s">
        <v>103</v>
      </c>
      <c r="B32" t="s">
        <v>166</v>
      </c>
      <c r="C32" t="str">
        <f t="shared" si="0"/>
        <v>Sales person</v>
      </c>
      <c r="D32" t="s">
        <v>159</v>
      </c>
      <c r="E32" s="2">
        <v>43785</v>
      </c>
      <c r="G32" t="str">
        <f t="shared" si="1"/>
        <v>P1245-P342</v>
      </c>
    </row>
    <row r="33" spans="1:7" x14ac:dyDescent="0.25">
      <c r="A33" t="s">
        <v>104</v>
      </c>
      <c r="B33" t="s">
        <v>166</v>
      </c>
      <c r="C33" t="str">
        <f t="shared" si="0"/>
        <v>Sales person</v>
      </c>
      <c r="D33" t="s">
        <v>159</v>
      </c>
      <c r="E33" s="2">
        <v>44366</v>
      </c>
      <c r="F33" s="2">
        <v>45657</v>
      </c>
      <c r="G33" t="str">
        <f t="shared" si="1"/>
        <v>P1207-P342</v>
      </c>
    </row>
    <row r="34" spans="1:7" x14ac:dyDescent="0.25">
      <c r="A34" t="s">
        <v>105</v>
      </c>
      <c r="B34" t="s">
        <v>172</v>
      </c>
      <c r="C34" t="str">
        <f t="shared" si="0"/>
        <v>Project Manager</v>
      </c>
      <c r="D34" t="s">
        <v>159</v>
      </c>
      <c r="E34" s="2">
        <v>44148</v>
      </c>
      <c r="G34" t="str">
        <f t="shared" si="1"/>
        <v>P1244-P651</v>
      </c>
    </row>
    <row r="35" spans="1:7" x14ac:dyDescent="0.25">
      <c r="A35" t="s">
        <v>106</v>
      </c>
      <c r="B35" t="s">
        <v>176</v>
      </c>
      <c r="C35" t="str">
        <f t="shared" si="0"/>
        <v>Assistant</v>
      </c>
      <c r="D35" t="s">
        <v>163</v>
      </c>
      <c r="E35" s="2">
        <v>44936</v>
      </c>
      <c r="F35" s="2">
        <v>45657</v>
      </c>
      <c r="G35" t="str">
        <f t="shared" si="1"/>
        <v>F1252-P731</v>
      </c>
    </row>
    <row r="36" spans="1:7" x14ac:dyDescent="0.25">
      <c r="A36" t="s">
        <v>107</v>
      </c>
      <c r="B36" t="s">
        <v>166</v>
      </c>
      <c r="C36" t="str">
        <f t="shared" si="0"/>
        <v>Sales person</v>
      </c>
      <c r="D36" t="s">
        <v>159</v>
      </c>
      <c r="E36" s="2">
        <v>44924</v>
      </c>
      <c r="F36" s="2">
        <v>45626</v>
      </c>
      <c r="G36" t="str">
        <f t="shared" si="1"/>
        <v>F1237-P342</v>
      </c>
    </row>
    <row r="37" spans="1:7" x14ac:dyDescent="0.25">
      <c r="A37" t="s">
        <v>82</v>
      </c>
      <c r="B37" t="s">
        <v>181</v>
      </c>
      <c r="C37" t="str">
        <f t="shared" si="0"/>
        <v>Intership / alternantship</v>
      </c>
      <c r="D37" t="s">
        <v>165</v>
      </c>
      <c r="E37" s="2">
        <v>41787</v>
      </c>
      <c r="G37" t="str">
        <f t="shared" si="1"/>
        <v>F1224-P931</v>
      </c>
    </row>
    <row r="38" spans="1:7" x14ac:dyDescent="0.25">
      <c r="A38" t="s">
        <v>74</v>
      </c>
      <c r="B38" t="s">
        <v>166</v>
      </c>
      <c r="C38" t="str">
        <f t="shared" si="0"/>
        <v>Sales person</v>
      </c>
      <c r="D38" t="s">
        <v>160</v>
      </c>
      <c r="E38" s="2">
        <v>41751</v>
      </c>
      <c r="F38" s="2">
        <v>42977</v>
      </c>
      <c r="G38" t="str">
        <f t="shared" si="1"/>
        <v>F1110-P342</v>
      </c>
    </row>
    <row r="39" spans="1:7" x14ac:dyDescent="0.25">
      <c r="A39" t="s">
        <v>76</v>
      </c>
      <c r="B39" t="s">
        <v>176</v>
      </c>
      <c r="C39" t="str">
        <f t="shared" si="0"/>
        <v>Assistant</v>
      </c>
      <c r="D39" t="s">
        <v>161</v>
      </c>
      <c r="E39" s="2">
        <v>42229</v>
      </c>
      <c r="F39" s="2">
        <v>43342</v>
      </c>
      <c r="G39" t="str">
        <f t="shared" si="1"/>
        <v>P1243-P731</v>
      </c>
    </row>
    <row r="40" spans="1:7" x14ac:dyDescent="0.25">
      <c r="A40" s="9" t="s">
        <v>80</v>
      </c>
      <c r="B40" s="9" t="s">
        <v>176</v>
      </c>
      <c r="C40" t="str">
        <f t="shared" si="0"/>
        <v>Assistant</v>
      </c>
      <c r="D40" s="9" t="s">
        <v>159</v>
      </c>
      <c r="E40" s="2">
        <v>42451</v>
      </c>
      <c r="F40" s="2">
        <v>43342</v>
      </c>
      <c r="G40" t="str">
        <f t="shared" si="1"/>
        <v>F1162-P731</v>
      </c>
    </row>
    <row r="41" spans="1:7" x14ac:dyDescent="0.25">
      <c r="A41" t="s">
        <v>87</v>
      </c>
      <c r="B41" t="s">
        <v>179</v>
      </c>
      <c r="C41" t="str">
        <f t="shared" si="0"/>
        <v>Accountant  Assistant</v>
      </c>
      <c r="D41" t="s">
        <v>162</v>
      </c>
      <c r="E41" s="2">
        <v>41989</v>
      </c>
      <c r="F41" s="2">
        <v>43707</v>
      </c>
      <c r="G41" t="str">
        <f t="shared" si="1"/>
        <v>F1235-P184</v>
      </c>
    </row>
    <row r="42" spans="1:7" x14ac:dyDescent="0.25">
      <c r="A42" t="s">
        <v>90</v>
      </c>
      <c r="B42" t="s">
        <v>181</v>
      </c>
      <c r="C42" t="str">
        <f t="shared" si="0"/>
        <v>Intership / alternantship</v>
      </c>
      <c r="D42" t="s">
        <v>161</v>
      </c>
      <c r="E42" s="2">
        <v>42241</v>
      </c>
      <c r="F42" s="2">
        <v>42643</v>
      </c>
      <c r="G42" t="str">
        <f t="shared" si="1"/>
        <v>F1186-P931</v>
      </c>
    </row>
    <row r="43" spans="1:7" x14ac:dyDescent="0.25">
      <c r="A43" t="s">
        <v>94</v>
      </c>
      <c r="B43" t="s">
        <v>181</v>
      </c>
      <c r="C43" t="str">
        <f t="shared" si="0"/>
        <v>Intership / alternantship</v>
      </c>
      <c r="D43" t="s">
        <v>165</v>
      </c>
      <c r="E43" s="2">
        <v>42371</v>
      </c>
      <c r="F43" s="2">
        <v>42977</v>
      </c>
      <c r="G43" t="str">
        <f t="shared" si="1"/>
        <v>F1246-P931</v>
      </c>
    </row>
    <row r="44" spans="1:7" x14ac:dyDescent="0.25">
      <c r="A44" t="s">
        <v>94</v>
      </c>
      <c r="B44" t="s">
        <v>171</v>
      </c>
      <c r="C44" t="str">
        <f t="shared" si="0"/>
        <v>Project Manager</v>
      </c>
      <c r="D44" t="s">
        <v>165</v>
      </c>
      <c r="E44" s="2">
        <v>42979</v>
      </c>
      <c r="F44" s="2">
        <v>42643</v>
      </c>
      <c r="G44" t="str">
        <f t="shared" si="1"/>
        <v>F1246-P890</v>
      </c>
    </row>
    <row r="45" spans="1:7" x14ac:dyDescent="0.25">
      <c r="A45" t="s">
        <v>96</v>
      </c>
      <c r="B45" t="s">
        <v>166</v>
      </c>
      <c r="C45" t="str">
        <f t="shared" si="0"/>
        <v>Sales person</v>
      </c>
      <c r="D45" t="s">
        <v>159</v>
      </c>
      <c r="E45" s="2">
        <v>42200</v>
      </c>
      <c r="F45" s="2">
        <v>43747</v>
      </c>
      <c r="G45" t="str">
        <f t="shared" si="1"/>
        <v>F1134-P342</v>
      </c>
    </row>
    <row r="46" spans="1:7" x14ac:dyDescent="0.25">
      <c r="A46" t="s">
        <v>105</v>
      </c>
      <c r="B46" t="s">
        <v>166</v>
      </c>
      <c r="C46" t="str">
        <f t="shared" si="0"/>
        <v>Sales person</v>
      </c>
      <c r="D46" t="s">
        <v>159</v>
      </c>
      <c r="E46" s="2">
        <v>43417</v>
      </c>
      <c r="F46" s="2">
        <v>44116</v>
      </c>
      <c r="G46" t="str">
        <f t="shared" si="1"/>
        <v>P1244-P342</v>
      </c>
    </row>
    <row r="47" spans="1:7" x14ac:dyDescent="0.25">
      <c r="A47" t="s">
        <v>76</v>
      </c>
      <c r="B47" t="s">
        <v>177</v>
      </c>
      <c r="C47" t="str">
        <f t="shared" si="0"/>
        <v>HR Assistant</v>
      </c>
      <c r="D47" t="s">
        <v>161</v>
      </c>
      <c r="E47" s="2">
        <v>43342</v>
      </c>
      <c r="G47" t="str">
        <f t="shared" si="1"/>
        <v>P1243-P265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EB64-33B9-4B4E-9AC6-6DB0AB07C243}">
  <dimension ref="A1:CO39"/>
  <sheetViews>
    <sheetView workbookViewId="0">
      <selection activeCell="B5" sqref="B5"/>
    </sheetView>
  </sheetViews>
  <sheetFormatPr baseColWidth="10" defaultRowHeight="19" x14ac:dyDescent="0.25"/>
  <cols>
    <col min="1" max="1" width="6.140625" bestFit="1" customWidth="1"/>
    <col min="2" max="2" width="6.140625" customWidth="1"/>
    <col min="3" max="5" width="4.7109375" customWidth="1"/>
    <col min="6" max="6" width="5.42578125" customWidth="1"/>
    <col min="7" max="19" width="4.7109375" customWidth="1"/>
    <col min="20" max="20" width="5.28515625" customWidth="1"/>
    <col min="21" max="33" width="4.7109375" customWidth="1"/>
    <col min="34" max="34" width="13.5703125" customWidth="1"/>
    <col min="35" max="93" width="6.85546875" bestFit="1" customWidth="1"/>
  </cols>
  <sheetData>
    <row r="1" spans="1:93" x14ac:dyDescent="0.25">
      <c r="A1" s="10" t="s">
        <v>220</v>
      </c>
      <c r="B1" s="10"/>
      <c r="C1" s="14" t="s">
        <v>221</v>
      </c>
      <c r="F1" s="20" t="s">
        <v>228</v>
      </c>
      <c r="G1" s="20" t="s">
        <v>229</v>
      </c>
      <c r="H1" s="19" t="s">
        <v>230</v>
      </c>
      <c r="I1" s="19"/>
      <c r="J1" s="20" t="s">
        <v>234</v>
      </c>
      <c r="K1" s="19" t="s">
        <v>237</v>
      </c>
      <c r="L1" s="19"/>
      <c r="M1" s="19"/>
      <c r="N1" s="20" t="s">
        <v>233</v>
      </c>
      <c r="O1" s="19" t="s">
        <v>238</v>
      </c>
      <c r="P1" s="19"/>
      <c r="Q1" s="19"/>
      <c r="R1" s="20" t="s">
        <v>241</v>
      </c>
      <c r="S1" s="19" t="s">
        <v>242</v>
      </c>
      <c r="T1" s="19"/>
    </row>
    <row r="2" spans="1:93" x14ac:dyDescent="0.25">
      <c r="A2" s="9"/>
      <c r="B2" s="9"/>
      <c r="F2" s="19"/>
      <c r="G2" s="20" t="s">
        <v>231</v>
      </c>
      <c r="H2" s="19" t="s">
        <v>232</v>
      </c>
      <c r="I2" s="19"/>
      <c r="J2" s="20" t="s">
        <v>235</v>
      </c>
      <c r="K2" s="19" t="s">
        <v>236</v>
      </c>
      <c r="L2" s="19"/>
      <c r="M2" s="19"/>
      <c r="N2" s="20" t="s">
        <v>239</v>
      </c>
      <c r="O2" s="19" t="s">
        <v>240</v>
      </c>
      <c r="P2" s="19"/>
      <c r="Q2" s="19"/>
      <c r="R2" s="21"/>
      <c r="S2" s="19"/>
      <c r="T2" s="19"/>
    </row>
    <row r="3" spans="1:93" x14ac:dyDescent="0.25">
      <c r="A3" s="9"/>
      <c r="B3" s="9"/>
    </row>
    <row r="4" spans="1:93" s="17" customFormat="1" ht="32" x14ac:dyDescent="0.25">
      <c r="A4" s="15" t="s">
        <v>243</v>
      </c>
      <c r="B4" s="15" t="s">
        <v>226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8">
        <v>20</v>
      </c>
      <c r="W4" s="18">
        <v>21</v>
      </c>
      <c r="X4" s="18">
        <v>22</v>
      </c>
      <c r="Y4" s="18">
        <v>23</v>
      </c>
      <c r="Z4" s="18">
        <v>24</v>
      </c>
      <c r="AA4" s="18">
        <v>25</v>
      </c>
      <c r="AB4" s="18">
        <v>26</v>
      </c>
      <c r="AC4" s="18">
        <v>27</v>
      </c>
      <c r="AD4" s="18">
        <v>28</v>
      </c>
      <c r="AE4" s="18">
        <v>29</v>
      </c>
      <c r="AF4" s="18">
        <v>30</v>
      </c>
      <c r="AG4" s="18">
        <v>31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x14ac:dyDescent="0.25">
      <c r="A5" s="9" t="s">
        <v>73</v>
      </c>
      <c r="B5" s="9">
        <f>COUNTIF(C5:AG5,$G$1)</f>
        <v>2</v>
      </c>
      <c r="C5" t="s">
        <v>241</v>
      </c>
      <c r="H5" t="s">
        <v>231</v>
      </c>
      <c r="I5" t="s">
        <v>241</v>
      </c>
      <c r="J5" t="s">
        <v>241</v>
      </c>
      <c r="P5" t="s">
        <v>241</v>
      </c>
      <c r="Q5" t="s">
        <v>241</v>
      </c>
      <c r="W5" t="s">
        <v>241</v>
      </c>
      <c r="X5" t="s">
        <v>241</v>
      </c>
      <c r="AD5" t="s">
        <v>241</v>
      </c>
      <c r="AE5" t="s">
        <v>241</v>
      </c>
      <c r="AF5" t="s">
        <v>229</v>
      </c>
      <c r="AG5" t="s">
        <v>229</v>
      </c>
    </row>
    <row r="6" spans="1:93" x14ac:dyDescent="0.25">
      <c r="A6" s="9" t="s">
        <v>74</v>
      </c>
      <c r="B6" s="9">
        <f t="shared" ref="B6:B39" si="0">COUNTIF(C6:AG6,$G$1)</f>
        <v>0</v>
      </c>
      <c r="C6" t="s">
        <v>241</v>
      </c>
      <c r="I6" t="s">
        <v>241</v>
      </c>
      <c r="J6" t="s">
        <v>241</v>
      </c>
      <c r="P6" t="s">
        <v>241</v>
      </c>
      <c r="Q6" t="s">
        <v>241</v>
      </c>
      <c r="W6" t="s">
        <v>241</v>
      </c>
      <c r="X6" t="s">
        <v>241</v>
      </c>
      <c r="AC6" t="s">
        <v>231</v>
      </c>
      <c r="AD6" t="s">
        <v>241</v>
      </c>
      <c r="AE6" t="s">
        <v>241</v>
      </c>
    </row>
    <row r="7" spans="1:93" x14ac:dyDescent="0.25">
      <c r="A7" s="9" t="s">
        <v>75</v>
      </c>
      <c r="B7" s="9">
        <f t="shared" si="0"/>
        <v>3</v>
      </c>
      <c r="C7" t="s">
        <v>241</v>
      </c>
      <c r="D7" t="s">
        <v>229</v>
      </c>
      <c r="I7" t="s">
        <v>241</v>
      </c>
      <c r="J7" t="s">
        <v>241</v>
      </c>
      <c r="P7" t="s">
        <v>241</v>
      </c>
      <c r="Q7" t="s">
        <v>241</v>
      </c>
      <c r="W7" t="s">
        <v>241</v>
      </c>
      <c r="X7" t="s">
        <v>241</v>
      </c>
      <c r="AD7" t="s">
        <v>241</v>
      </c>
      <c r="AE7" t="s">
        <v>241</v>
      </c>
      <c r="AF7" t="s">
        <v>229</v>
      </c>
      <c r="AG7" t="s">
        <v>229</v>
      </c>
    </row>
    <row r="8" spans="1:93" x14ac:dyDescent="0.25">
      <c r="A8" s="9" t="s">
        <v>76</v>
      </c>
      <c r="B8" s="9">
        <f t="shared" si="0"/>
        <v>0</v>
      </c>
      <c r="C8" t="s">
        <v>241</v>
      </c>
      <c r="H8" t="s">
        <v>231</v>
      </c>
      <c r="I8" t="s">
        <v>241</v>
      </c>
      <c r="J8" t="s">
        <v>241</v>
      </c>
      <c r="P8" t="s">
        <v>241</v>
      </c>
      <c r="Q8" t="s">
        <v>241</v>
      </c>
      <c r="W8" t="s">
        <v>241</v>
      </c>
      <c r="X8" t="s">
        <v>241</v>
      </c>
      <c r="AD8" t="s">
        <v>241</v>
      </c>
      <c r="AE8" t="s">
        <v>241</v>
      </c>
    </row>
    <row r="9" spans="1:93" x14ac:dyDescent="0.25">
      <c r="A9" s="9" t="s">
        <v>77</v>
      </c>
      <c r="B9" s="9">
        <f t="shared" si="0"/>
        <v>3</v>
      </c>
      <c r="C9" t="s">
        <v>241</v>
      </c>
      <c r="D9" t="s">
        <v>229</v>
      </c>
      <c r="I9" t="s">
        <v>241</v>
      </c>
      <c r="J9" t="s">
        <v>241</v>
      </c>
      <c r="P9" t="s">
        <v>241</v>
      </c>
      <c r="Q9" t="s">
        <v>241</v>
      </c>
      <c r="W9" t="s">
        <v>241</v>
      </c>
      <c r="X9" t="s">
        <v>241</v>
      </c>
      <c r="AD9" t="s">
        <v>241</v>
      </c>
      <c r="AE9" t="s">
        <v>241</v>
      </c>
      <c r="AF9" t="s">
        <v>229</v>
      </c>
      <c r="AG9" t="s">
        <v>229</v>
      </c>
    </row>
    <row r="10" spans="1:93" x14ac:dyDescent="0.25">
      <c r="A10" s="9" t="s">
        <v>78</v>
      </c>
      <c r="B10" s="9">
        <f t="shared" si="0"/>
        <v>5</v>
      </c>
      <c r="C10" t="s">
        <v>241</v>
      </c>
      <c r="I10" t="s">
        <v>241</v>
      </c>
      <c r="J10" t="s">
        <v>241</v>
      </c>
      <c r="K10" t="s">
        <v>229</v>
      </c>
      <c r="L10" t="s">
        <v>229</v>
      </c>
      <c r="M10" t="s">
        <v>229</v>
      </c>
      <c r="N10" t="s">
        <v>229</v>
      </c>
      <c r="O10" t="s">
        <v>229</v>
      </c>
      <c r="P10" t="s">
        <v>241</v>
      </c>
      <c r="Q10" t="s">
        <v>241</v>
      </c>
      <c r="W10" t="s">
        <v>241</v>
      </c>
      <c r="X10" t="s">
        <v>241</v>
      </c>
      <c r="AC10" t="s">
        <v>231</v>
      </c>
      <c r="AD10" t="s">
        <v>241</v>
      </c>
      <c r="AE10" t="s">
        <v>241</v>
      </c>
    </row>
    <row r="11" spans="1:93" x14ac:dyDescent="0.25">
      <c r="A11" s="9" t="s">
        <v>79</v>
      </c>
      <c r="B11" s="9">
        <f t="shared" si="0"/>
        <v>0</v>
      </c>
      <c r="C11" t="s">
        <v>241</v>
      </c>
      <c r="I11" t="s">
        <v>241</v>
      </c>
      <c r="J11" t="s">
        <v>241</v>
      </c>
      <c r="P11" t="s">
        <v>241</v>
      </c>
      <c r="Q11" t="s">
        <v>241</v>
      </c>
      <c r="T11" t="s">
        <v>234</v>
      </c>
      <c r="U11" t="s">
        <v>234</v>
      </c>
      <c r="V11" t="s">
        <v>234</v>
      </c>
      <c r="W11" t="s">
        <v>241</v>
      </c>
      <c r="X11" t="s">
        <v>241</v>
      </c>
      <c r="AD11" t="s">
        <v>241</v>
      </c>
      <c r="AE11" t="s">
        <v>241</v>
      </c>
    </row>
    <row r="12" spans="1:93" x14ac:dyDescent="0.25">
      <c r="A12" s="9" t="s">
        <v>80</v>
      </c>
      <c r="B12" s="9">
        <f t="shared" si="0"/>
        <v>2</v>
      </c>
      <c r="C12" t="s">
        <v>241</v>
      </c>
      <c r="I12" t="s">
        <v>241</v>
      </c>
      <c r="J12" t="s">
        <v>241</v>
      </c>
      <c r="P12" t="s">
        <v>241</v>
      </c>
      <c r="Q12" t="s">
        <v>241</v>
      </c>
      <c r="W12" t="s">
        <v>241</v>
      </c>
      <c r="X12" t="s">
        <v>241</v>
      </c>
      <c r="AD12" t="s">
        <v>241</v>
      </c>
      <c r="AE12" t="s">
        <v>241</v>
      </c>
      <c r="AF12" t="s">
        <v>229</v>
      </c>
      <c r="AG12" t="s">
        <v>229</v>
      </c>
    </row>
    <row r="13" spans="1:93" x14ac:dyDescent="0.25">
      <c r="A13" s="9" t="s">
        <v>81</v>
      </c>
      <c r="B13" s="9">
        <f t="shared" si="0"/>
        <v>0</v>
      </c>
      <c r="C13" t="s">
        <v>241</v>
      </c>
      <c r="D13" t="s">
        <v>231</v>
      </c>
      <c r="I13" t="s">
        <v>241</v>
      </c>
      <c r="J13" t="s">
        <v>241</v>
      </c>
      <c r="P13" t="s">
        <v>241</v>
      </c>
      <c r="Q13" t="s">
        <v>241</v>
      </c>
      <c r="W13" t="s">
        <v>241</v>
      </c>
      <c r="X13" t="s">
        <v>241</v>
      </c>
      <c r="AD13" t="s">
        <v>241</v>
      </c>
      <c r="AE13" t="s">
        <v>241</v>
      </c>
    </row>
    <row r="14" spans="1:93" x14ac:dyDescent="0.25">
      <c r="A14" s="9" t="s">
        <v>82</v>
      </c>
      <c r="B14" s="9">
        <f t="shared" si="0"/>
        <v>7</v>
      </c>
      <c r="C14" t="s">
        <v>241</v>
      </c>
      <c r="I14" t="s">
        <v>241</v>
      </c>
      <c r="J14" t="s">
        <v>241</v>
      </c>
      <c r="P14" t="s">
        <v>241</v>
      </c>
      <c r="Q14" t="s">
        <v>241</v>
      </c>
      <c r="W14" t="s">
        <v>241</v>
      </c>
      <c r="X14" t="s">
        <v>241</v>
      </c>
      <c r="Y14" t="s">
        <v>229</v>
      </c>
      <c r="Z14" t="s">
        <v>229</v>
      </c>
      <c r="AA14" t="s">
        <v>229</v>
      </c>
      <c r="AB14" t="s">
        <v>229</v>
      </c>
      <c r="AC14" t="s">
        <v>229</v>
      </c>
      <c r="AD14" t="s">
        <v>241</v>
      </c>
      <c r="AE14" t="s">
        <v>241</v>
      </c>
      <c r="AF14" t="s">
        <v>229</v>
      </c>
      <c r="AG14" t="s">
        <v>229</v>
      </c>
    </row>
    <row r="15" spans="1:93" x14ac:dyDescent="0.25">
      <c r="A15" s="9" t="s">
        <v>83</v>
      </c>
      <c r="B15" s="9">
        <f t="shared" si="0"/>
        <v>0</v>
      </c>
      <c r="C15" t="s">
        <v>241</v>
      </c>
      <c r="I15" t="s">
        <v>241</v>
      </c>
      <c r="J15" t="s">
        <v>241</v>
      </c>
      <c r="P15" t="s">
        <v>241</v>
      </c>
      <c r="Q15" t="s">
        <v>241</v>
      </c>
      <c r="W15" t="s">
        <v>241</v>
      </c>
      <c r="X15" t="s">
        <v>241</v>
      </c>
      <c r="AD15" t="s">
        <v>241</v>
      </c>
      <c r="AE15" t="s">
        <v>241</v>
      </c>
    </row>
    <row r="16" spans="1:93" x14ac:dyDescent="0.25">
      <c r="A16" s="9" t="s">
        <v>84</v>
      </c>
      <c r="B16" s="9">
        <f t="shared" si="0"/>
        <v>2</v>
      </c>
      <c r="C16" t="s">
        <v>241</v>
      </c>
      <c r="H16" t="s">
        <v>239</v>
      </c>
      <c r="I16" t="s">
        <v>241</v>
      </c>
      <c r="J16" t="s">
        <v>241</v>
      </c>
      <c r="K16" t="s">
        <v>235</v>
      </c>
      <c r="P16" t="s">
        <v>241</v>
      </c>
      <c r="Q16" t="s">
        <v>241</v>
      </c>
      <c r="W16" t="s">
        <v>241</v>
      </c>
      <c r="X16" t="s">
        <v>241</v>
      </c>
      <c r="AD16" t="s">
        <v>241</v>
      </c>
      <c r="AE16" t="s">
        <v>241</v>
      </c>
      <c r="AF16" t="s">
        <v>229</v>
      </c>
      <c r="AG16" t="s">
        <v>229</v>
      </c>
    </row>
    <row r="17" spans="1:33" x14ac:dyDescent="0.25">
      <c r="A17" s="9" t="s">
        <v>85</v>
      </c>
      <c r="B17" s="9">
        <f t="shared" si="0"/>
        <v>0</v>
      </c>
      <c r="C17" t="s">
        <v>241</v>
      </c>
      <c r="I17" t="s">
        <v>241</v>
      </c>
      <c r="J17" t="s">
        <v>241</v>
      </c>
      <c r="P17" t="s">
        <v>241</v>
      </c>
      <c r="Q17" t="s">
        <v>241</v>
      </c>
      <c r="W17" t="s">
        <v>241</v>
      </c>
      <c r="X17" t="s">
        <v>241</v>
      </c>
      <c r="AD17" t="s">
        <v>241</v>
      </c>
      <c r="AE17" t="s">
        <v>241</v>
      </c>
    </row>
    <row r="18" spans="1:33" x14ac:dyDescent="0.25">
      <c r="A18" s="9" t="s">
        <v>86</v>
      </c>
      <c r="B18" s="9">
        <f t="shared" si="0"/>
        <v>3</v>
      </c>
      <c r="C18" t="s">
        <v>241</v>
      </c>
      <c r="I18" t="s">
        <v>241</v>
      </c>
      <c r="J18" t="s">
        <v>241</v>
      </c>
      <c r="P18" t="s">
        <v>241</v>
      </c>
      <c r="Q18" t="s">
        <v>241</v>
      </c>
      <c r="V18" t="s">
        <v>229</v>
      </c>
      <c r="W18" t="s">
        <v>241</v>
      </c>
      <c r="X18" t="s">
        <v>241</v>
      </c>
      <c r="Y18" t="s">
        <v>229</v>
      </c>
      <c r="Z18" t="s">
        <v>229</v>
      </c>
      <c r="AD18" t="s">
        <v>241</v>
      </c>
      <c r="AE18" t="s">
        <v>241</v>
      </c>
    </row>
    <row r="19" spans="1:33" x14ac:dyDescent="0.25">
      <c r="A19" s="9" t="s">
        <v>87</v>
      </c>
      <c r="B19" s="9">
        <f t="shared" si="0"/>
        <v>0</v>
      </c>
      <c r="C19" t="s">
        <v>241</v>
      </c>
      <c r="D19" t="s">
        <v>231</v>
      </c>
      <c r="I19" t="s">
        <v>241</v>
      </c>
      <c r="J19" t="s">
        <v>241</v>
      </c>
      <c r="P19" t="s">
        <v>241</v>
      </c>
      <c r="Q19" t="s">
        <v>241</v>
      </c>
      <c r="W19" t="s">
        <v>241</v>
      </c>
      <c r="X19" t="s">
        <v>241</v>
      </c>
      <c r="AD19" t="s">
        <v>241</v>
      </c>
      <c r="AE19" t="s">
        <v>241</v>
      </c>
    </row>
    <row r="20" spans="1:33" x14ac:dyDescent="0.25">
      <c r="A20" s="9" t="s">
        <v>88</v>
      </c>
      <c r="B20" s="9">
        <f t="shared" si="0"/>
        <v>0</v>
      </c>
      <c r="C20" t="s">
        <v>241</v>
      </c>
      <c r="I20" t="s">
        <v>241</v>
      </c>
      <c r="J20" t="s">
        <v>241</v>
      </c>
      <c r="P20" t="s">
        <v>241</v>
      </c>
      <c r="Q20" t="s">
        <v>241</v>
      </c>
      <c r="W20" t="s">
        <v>241</v>
      </c>
      <c r="X20" t="s">
        <v>241</v>
      </c>
      <c r="AD20" t="s">
        <v>241</v>
      </c>
      <c r="AE20" t="s">
        <v>241</v>
      </c>
    </row>
    <row r="21" spans="1:33" x14ac:dyDescent="0.25">
      <c r="A21" s="9" t="s">
        <v>89</v>
      </c>
      <c r="B21" s="9">
        <f t="shared" si="0"/>
        <v>2</v>
      </c>
      <c r="C21" t="s">
        <v>241</v>
      </c>
      <c r="I21" t="s">
        <v>241</v>
      </c>
      <c r="J21" t="s">
        <v>241</v>
      </c>
      <c r="K21" t="s">
        <v>235</v>
      </c>
      <c r="L21" t="s">
        <v>235</v>
      </c>
      <c r="M21" t="s">
        <v>235</v>
      </c>
      <c r="N21" t="s">
        <v>235</v>
      </c>
      <c r="O21" t="s">
        <v>235</v>
      </c>
      <c r="P21" t="s">
        <v>241</v>
      </c>
      <c r="Q21" t="s">
        <v>241</v>
      </c>
      <c r="R21" t="s">
        <v>235</v>
      </c>
      <c r="W21" t="s">
        <v>241</v>
      </c>
      <c r="X21" t="s">
        <v>241</v>
      </c>
      <c r="AD21" t="s">
        <v>241</v>
      </c>
      <c r="AE21" t="s">
        <v>241</v>
      </c>
      <c r="AF21" t="s">
        <v>229</v>
      </c>
      <c r="AG21" t="s">
        <v>229</v>
      </c>
    </row>
    <row r="22" spans="1:33" x14ac:dyDescent="0.25">
      <c r="A22" s="9" t="s">
        <v>90</v>
      </c>
      <c r="B22" s="9">
        <f t="shared" si="0"/>
        <v>2</v>
      </c>
      <c r="C22" t="s">
        <v>241</v>
      </c>
      <c r="I22" t="s">
        <v>241</v>
      </c>
      <c r="J22" t="s">
        <v>241</v>
      </c>
      <c r="P22" t="s">
        <v>241</v>
      </c>
      <c r="Q22" t="s">
        <v>241</v>
      </c>
      <c r="W22" t="s">
        <v>241</v>
      </c>
      <c r="X22" t="s">
        <v>241</v>
      </c>
      <c r="AC22" t="s">
        <v>231</v>
      </c>
      <c r="AD22" t="s">
        <v>241</v>
      </c>
      <c r="AE22" t="s">
        <v>241</v>
      </c>
      <c r="AF22" t="s">
        <v>229</v>
      </c>
      <c r="AG22" t="s">
        <v>229</v>
      </c>
    </row>
    <row r="23" spans="1:33" x14ac:dyDescent="0.25">
      <c r="A23" s="9" t="s">
        <v>91</v>
      </c>
      <c r="B23" s="9">
        <f t="shared" si="0"/>
        <v>5</v>
      </c>
      <c r="C23" t="s">
        <v>241</v>
      </c>
      <c r="D23" t="s">
        <v>229</v>
      </c>
      <c r="E23" t="s">
        <v>229</v>
      </c>
      <c r="F23" t="s">
        <v>229</v>
      </c>
      <c r="G23" t="s">
        <v>229</v>
      </c>
      <c r="H23" t="s">
        <v>229</v>
      </c>
      <c r="I23" t="s">
        <v>241</v>
      </c>
      <c r="J23" t="s">
        <v>241</v>
      </c>
      <c r="P23" t="s">
        <v>241</v>
      </c>
      <c r="Q23" t="s">
        <v>241</v>
      </c>
      <c r="W23" t="s">
        <v>241</v>
      </c>
      <c r="X23" t="s">
        <v>241</v>
      </c>
      <c r="AD23" t="s">
        <v>241</v>
      </c>
      <c r="AE23" t="s">
        <v>241</v>
      </c>
    </row>
    <row r="24" spans="1:33" x14ac:dyDescent="0.25">
      <c r="A24" s="9" t="s">
        <v>92</v>
      </c>
      <c r="B24" s="9">
        <f t="shared" si="0"/>
        <v>0</v>
      </c>
      <c r="C24" t="s">
        <v>241</v>
      </c>
      <c r="H24" t="s">
        <v>231</v>
      </c>
      <c r="I24" t="s">
        <v>241</v>
      </c>
      <c r="J24" t="s">
        <v>241</v>
      </c>
      <c r="P24" t="s">
        <v>241</v>
      </c>
      <c r="Q24" t="s">
        <v>241</v>
      </c>
      <c r="W24" t="s">
        <v>241</v>
      </c>
      <c r="X24" t="s">
        <v>241</v>
      </c>
      <c r="AD24" t="s">
        <v>241</v>
      </c>
      <c r="AE24" t="s">
        <v>241</v>
      </c>
    </row>
    <row r="25" spans="1:33" x14ac:dyDescent="0.25">
      <c r="A25" s="9" t="s">
        <v>93</v>
      </c>
      <c r="B25" s="9">
        <f t="shared" si="0"/>
        <v>0</v>
      </c>
      <c r="C25" t="s">
        <v>241</v>
      </c>
      <c r="I25" t="s">
        <v>241</v>
      </c>
      <c r="J25" t="s">
        <v>241</v>
      </c>
      <c r="K25" t="s">
        <v>233</v>
      </c>
      <c r="L25" t="s">
        <v>233</v>
      </c>
      <c r="M25" t="s">
        <v>233</v>
      </c>
      <c r="N25" t="s">
        <v>233</v>
      </c>
      <c r="O25" t="s">
        <v>233</v>
      </c>
      <c r="P25" t="s">
        <v>241</v>
      </c>
      <c r="Q25" t="s">
        <v>241</v>
      </c>
      <c r="W25" t="s">
        <v>241</v>
      </c>
      <c r="X25" t="s">
        <v>241</v>
      </c>
      <c r="AD25" t="s">
        <v>241</v>
      </c>
      <c r="AE25" t="s">
        <v>241</v>
      </c>
    </row>
    <row r="26" spans="1:33" x14ac:dyDescent="0.25">
      <c r="A26" s="9" t="s">
        <v>94</v>
      </c>
      <c r="B26" s="9">
        <f t="shared" si="0"/>
        <v>7</v>
      </c>
      <c r="C26" t="s">
        <v>241</v>
      </c>
      <c r="I26" t="s">
        <v>241</v>
      </c>
      <c r="J26" t="s">
        <v>241</v>
      </c>
      <c r="P26" t="s">
        <v>241</v>
      </c>
      <c r="Q26" t="s">
        <v>241</v>
      </c>
      <c r="W26" t="s">
        <v>241</v>
      </c>
      <c r="X26" t="s">
        <v>241</v>
      </c>
      <c r="Y26" t="s">
        <v>229</v>
      </c>
      <c r="Z26" t="s">
        <v>229</v>
      </c>
      <c r="AA26" t="s">
        <v>229</v>
      </c>
      <c r="AB26" t="s">
        <v>229</v>
      </c>
      <c r="AC26" t="s">
        <v>229</v>
      </c>
      <c r="AD26" t="s">
        <v>241</v>
      </c>
      <c r="AE26" t="s">
        <v>241</v>
      </c>
      <c r="AF26" t="s">
        <v>229</v>
      </c>
      <c r="AG26" t="s">
        <v>229</v>
      </c>
    </row>
    <row r="27" spans="1:33" x14ac:dyDescent="0.25">
      <c r="A27" s="9" t="s">
        <v>95</v>
      </c>
      <c r="B27" s="9">
        <f t="shared" si="0"/>
        <v>0</v>
      </c>
      <c r="C27" t="s">
        <v>241</v>
      </c>
      <c r="I27" t="s">
        <v>241</v>
      </c>
      <c r="J27" t="s">
        <v>241</v>
      </c>
      <c r="P27" t="s">
        <v>241</v>
      </c>
      <c r="Q27" t="s">
        <v>241</v>
      </c>
      <c r="W27" t="s">
        <v>241</v>
      </c>
      <c r="X27" t="s">
        <v>241</v>
      </c>
      <c r="AD27" t="s">
        <v>241</v>
      </c>
      <c r="AE27" t="s">
        <v>241</v>
      </c>
    </row>
    <row r="28" spans="1:33" x14ac:dyDescent="0.25">
      <c r="A28" s="9" t="s">
        <v>96</v>
      </c>
      <c r="B28" s="9">
        <f t="shared" si="0"/>
        <v>0</v>
      </c>
      <c r="C28" t="s">
        <v>241</v>
      </c>
      <c r="I28" t="s">
        <v>241</v>
      </c>
      <c r="J28" t="s">
        <v>241</v>
      </c>
      <c r="O28" t="s">
        <v>231</v>
      </c>
      <c r="P28" t="s">
        <v>241</v>
      </c>
      <c r="Q28" t="s">
        <v>241</v>
      </c>
      <c r="R28" t="s">
        <v>231</v>
      </c>
      <c r="W28" t="s">
        <v>241</v>
      </c>
      <c r="X28" t="s">
        <v>241</v>
      </c>
      <c r="AD28" t="s">
        <v>241</v>
      </c>
      <c r="AE28" t="s">
        <v>241</v>
      </c>
    </row>
    <row r="29" spans="1:33" x14ac:dyDescent="0.25">
      <c r="A29" s="9" t="s">
        <v>97</v>
      </c>
      <c r="B29" s="9">
        <f t="shared" si="0"/>
        <v>0</v>
      </c>
      <c r="C29" t="s">
        <v>234</v>
      </c>
      <c r="D29" t="s">
        <v>234</v>
      </c>
      <c r="E29" t="s">
        <v>234</v>
      </c>
      <c r="F29" t="s">
        <v>234</v>
      </c>
      <c r="G29" t="s">
        <v>234</v>
      </c>
      <c r="H29" t="s">
        <v>234</v>
      </c>
      <c r="I29" t="s">
        <v>234</v>
      </c>
      <c r="J29" t="s">
        <v>234</v>
      </c>
      <c r="K29" t="s">
        <v>234</v>
      </c>
      <c r="L29" t="s">
        <v>234</v>
      </c>
      <c r="M29" t="s">
        <v>234</v>
      </c>
      <c r="N29" t="s">
        <v>234</v>
      </c>
      <c r="O29" t="s">
        <v>234</v>
      </c>
      <c r="P29" t="s">
        <v>234</v>
      </c>
      <c r="Q29" t="s">
        <v>234</v>
      </c>
      <c r="R29" t="s">
        <v>234</v>
      </c>
      <c r="S29" t="s">
        <v>234</v>
      </c>
      <c r="T29" t="s">
        <v>234</v>
      </c>
      <c r="U29" t="s">
        <v>234</v>
      </c>
      <c r="V29" t="s">
        <v>234</v>
      </c>
      <c r="W29" t="s">
        <v>234</v>
      </c>
      <c r="X29" t="s">
        <v>234</v>
      </c>
      <c r="Y29" t="s">
        <v>234</v>
      </c>
      <c r="Z29" t="s">
        <v>234</v>
      </c>
      <c r="AA29" t="s">
        <v>234</v>
      </c>
      <c r="AB29" t="s">
        <v>234</v>
      </c>
      <c r="AC29" t="s">
        <v>234</v>
      </c>
      <c r="AD29" t="s">
        <v>234</v>
      </c>
      <c r="AE29" t="s">
        <v>234</v>
      </c>
      <c r="AF29" t="s">
        <v>234</v>
      </c>
      <c r="AG29" t="s">
        <v>234</v>
      </c>
    </row>
    <row r="30" spans="1:33" x14ac:dyDescent="0.25">
      <c r="A30" s="9" t="s">
        <v>98</v>
      </c>
      <c r="B30" s="9">
        <f t="shared" si="0"/>
        <v>2</v>
      </c>
      <c r="C30" t="s">
        <v>241</v>
      </c>
      <c r="I30" t="s">
        <v>241</v>
      </c>
      <c r="J30" t="s">
        <v>241</v>
      </c>
      <c r="P30" t="s">
        <v>241</v>
      </c>
      <c r="Q30" t="s">
        <v>241</v>
      </c>
      <c r="W30" t="s">
        <v>241</v>
      </c>
      <c r="X30" t="s">
        <v>241</v>
      </c>
      <c r="AD30" t="s">
        <v>241</v>
      </c>
      <c r="AE30" t="s">
        <v>241</v>
      </c>
      <c r="AF30" t="s">
        <v>229</v>
      </c>
      <c r="AG30" t="s">
        <v>229</v>
      </c>
    </row>
    <row r="31" spans="1:33" x14ac:dyDescent="0.25">
      <c r="A31" s="9" t="s">
        <v>99</v>
      </c>
      <c r="B31" s="9">
        <f t="shared" si="0"/>
        <v>0</v>
      </c>
      <c r="C31" t="s">
        <v>241</v>
      </c>
      <c r="I31" t="s">
        <v>241</v>
      </c>
      <c r="J31" t="s">
        <v>241</v>
      </c>
      <c r="P31" t="s">
        <v>241</v>
      </c>
      <c r="Q31" t="s">
        <v>241</v>
      </c>
      <c r="W31" t="s">
        <v>241</v>
      </c>
      <c r="X31" t="s">
        <v>241</v>
      </c>
      <c r="AC31" t="s">
        <v>231</v>
      </c>
      <c r="AD31" t="s">
        <v>241</v>
      </c>
      <c r="AE31" t="s">
        <v>241</v>
      </c>
    </row>
    <row r="32" spans="1:33" x14ac:dyDescent="0.25">
      <c r="A32" s="9" t="s">
        <v>100</v>
      </c>
      <c r="B32" s="9">
        <f t="shared" si="0"/>
        <v>5</v>
      </c>
      <c r="C32" t="s">
        <v>241</v>
      </c>
      <c r="D32" t="s">
        <v>229</v>
      </c>
      <c r="E32" t="s">
        <v>229</v>
      </c>
      <c r="F32" t="s">
        <v>229</v>
      </c>
      <c r="G32" t="s">
        <v>229</v>
      </c>
      <c r="H32" t="s">
        <v>229</v>
      </c>
      <c r="I32" t="s">
        <v>241</v>
      </c>
      <c r="J32" t="s">
        <v>241</v>
      </c>
      <c r="P32" t="s">
        <v>241</v>
      </c>
      <c r="Q32" t="s">
        <v>241</v>
      </c>
      <c r="W32" t="s">
        <v>241</v>
      </c>
      <c r="X32" t="s">
        <v>241</v>
      </c>
      <c r="AD32" t="s">
        <v>241</v>
      </c>
      <c r="AE32" t="s">
        <v>241</v>
      </c>
    </row>
    <row r="33" spans="1:33" x14ac:dyDescent="0.25">
      <c r="A33" s="9" t="s">
        <v>101</v>
      </c>
      <c r="B33" s="9">
        <f t="shared" si="0"/>
        <v>0</v>
      </c>
      <c r="C33" t="s">
        <v>241</v>
      </c>
      <c r="I33" t="s">
        <v>241</v>
      </c>
      <c r="J33" t="s">
        <v>241</v>
      </c>
      <c r="P33" t="s">
        <v>241</v>
      </c>
      <c r="Q33" t="s">
        <v>241</v>
      </c>
      <c r="W33" t="s">
        <v>241</v>
      </c>
      <c r="X33" t="s">
        <v>241</v>
      </c>
      <c r="Y33" t="s">
        <v>239</v>
      </c>
      <c r="AD33" t="s">
        <v>241</v>
      </c>
      <c r="AE33" t="s">
        <v>241</v>
      </c>
    </row>
    <row r="34" spans="1:33" x14ac:dyDescent="0.25">
      <c r="A34" s="9" t="s">
        <v>102</v>
      </c>
      <c r="B34" s="9">
        <f t="shared" si="0"/>
        <v>2</v>
      </c>
      <c r="C34" t="s">
        <v>241</v>
      </c>
      <c r="I34" t="s">
        <v>241</v>
      </c>
      <c r="J34" t="s">
        <v>241</v>
      </c>
      <c r="P34" t="s">
        <v>241</v>
      </c>
      <c r="Q34" t="s">
        <v>241</v>
      </c>
      <c r="W34" t="s">
        <v>241</v>
      </c>
      <c r="X34" t="s">
        <v>241</v>
      </c>
      <c r="AD34" t="s">
        <v>241</v>
      </c>
      <c r="AE34" t="s">
        <v>241</v>
      </c>
      <c r="AF34" t="s">
        <v>229</v>
      </c>
      <c r="AG34" t="s">
        <v>229</v>
      </c>
    </row>
    <row r="35" spans="1:33" x14ac:dyDescent="0.25">
      <c r="A35" s="9" t="s">
        <v>103</v>
      </c>
      <c r="B35" s="9">
        <f t="shared" si="0"/>
        <v>3</v>
      </c>
      <c r="C35" t="s">
        <v>241</v>
      </c>
      <c r="I35" t="s">
        <v>241</v>
      </c>
      <c r="J35" t="s">
        <v>241</v>
      </c>
      <c r="P35" t="s">
        <v>241</v>
      </c>
      <c r="Q35" t="s">
        <v>241</v>
      </c>
      <c r="R35" t="s">
        <v>231</v>
      </c>
      <c r="S35" t="s">
        <v>229</v>
      </c>
      <c r="T35" t="s">
        <v>229</v>
      </c>
      <c r="U35" t="s">
        <v>229</v>
      </c>
      <c r="V35" t="s">
        <v>231</v>
      </c>
      <c r="W35" t="s">
        <v>241</v>
      </c>
      <c r="X35" t="s">
        <v>241</v>
      </c>
      <c r="AD35" t="s">
        <v>241</v>
      </c>
      <c r="AE35" t="s">
        <v>241</v>
      </c>
    </row>
    <row r="36" spans="1:33" x14ac:dyDescent="0.25">
      <c r="A36" s="9" t="s">
        <v>104</v>
      </c>
      <c r="B36" s="9">
        <f t="shared" si="0"/>
        <v>0</v>
      </c>
      <c r="C36" t="s">
        <v>241</v>
      </c>
      <c r="I36" t="s">
        <v>241</v>
      </c>
      <c r="J36" t="s">
        <v>241</v>
      </c>
      <c r="P36" t="s">
        <v>241</v>
      </c>
      <c r="Q36" t="s">
        <v>241</v>
      </c>
      <c r="W36" t="s">
        <v>241</v>
      </c>
      <c r="X36" t="s">
        <v>241</v>
      </c>
      <c r="AD36" t="s">
        <v>241</v>
      </c>
      <c r="AE36" t="s">
        <v>241</v>
      </c>
    </row>
    <row r="37" spans="1:33" x14ac:dyDescent="0.25">
      <c r="A37" s="9" t="s">
        <v>105</v>
      </c>
      <c r="B37" s="9">
        <f t="shared" si="0"/>
        <v>0</v>
      </c>
      <c r="C37" t="s">
        <v>241</v>
      </c>
      <c r="F37" t="s">
        <v>239</v>
      </c>
      <c r="G37" t="s">
        <v>239</v>
      </c>
      <c r="I37" t="s">
        <v>241</v>
      </c>
      <c r="J37" t="s">
        <v>241</v>
      </c>
      <c r="P37" t="s">
        <v>241</v>
      </c>
      <c r="Q37" t="s">
        <v>241</v>
      </c>
      <c r="W37" t="s">
        <v>241</v>
      </c>
      <c r="X37" t="s">
        <v>241</v>
      </c>
      <c r="AD37" t="s">
        <v>241</v>
      </c>
      <c r="AE37" t="s">
        <v>241</v>
      </c>
    </row>
    <row r="38" spans="1:33" x14ac:dyDescent="0.25">
      <c r="A38" s="9" t="s">
        <v>106</v>
      </c>
      <c r="B38" s="9">
        <f t="shared" si="0"/>
        <v>2</v>
      </c>
      <c r="C38" t="s">
        <v>241</v>
      </c>
      <c r="I38" t="s">
        <v>241</v>
      </c>
      <c r="J38" t="s">
        <v>241</v>
      </c>
      <c r="P38" t="s">
        <v>241</v>
      </c>
      <c r="Q38" t="s">
        <v>241</v>
      </c>
      <c r="W38" t="s">
        <v>241</v>
      </c>
      <c r="X38" t="s">
        <v>241</v>
      </c>
      <c r="AD38" t="s">
        <v>241</v>
      </c>
      <c r="AE38" t="s">
        <v>241</v>
      </c>
      <c r="AF38" t="s">
        <v>229</v>
      </c>
      <c r="AG38" t="s">
        <v>229</v>
      </c>
    </row>
    <row r="39" spans="1:33" x14ac:dyDescent="0.25">
      <c r="A39" s="9" t="s">
        <v>107</v>
      </c>
      <c r="B39" s="9">
        <f t="shared" si="0"/>
        <v>0</v>
      </c>
      <c r="C39" t="s">
        <v>241</v>
      </c>
      <c r="I39" t="s">
        <v>241</v>
      </c>
      <c r="J39" t="s">
        <v>241</v>
      </c>
      <c r="M39" t="s">
        <v>239</v>
      </c>
      <c r="P39" t="s">
        <v>241</v>
      </c>
      <c r="Q39" t="s">
        <v>241</v>
      </c>
      <c r="W39" t="s">
        <v>241</v>
      </c>
      <c r="X39" t="s">
        <v>241</v>
      </c>
      <c r="AD39" t="s">
        <v>241</v>
      </c>
      <c r="AE39" t="s">
        <v>241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A983-1F3F-FD4E-A93A-981A316BC8E4}">
  <dimension ref="A1:E13"/>
  <sheetViews>
    <sheetView workbookViewId="0">
      <selection sqref="A1:A1048576"/>
    </sheetView>
  </sheetViews>
  <sheetFormatPr baseColWidth="10" defaultRowHeight="19" x14ac:dyDescent="0.25"/>
  <cols>
    <col min="2" max="2" width="16" customWidth="1"/>
  </cols>
  <sheetData>
    <row r="1" spans="1:5" x14ac:dyDescent="0.25">
      <c r="B1" s="12" t="s">
        <v>218</v>
      </c>
      <c r="C1" s="13" t="s">
        <v>219</v>
      </c>
      <c r="D1">
        <v>2024</v>
      </c>
    </row>
    <row r="2" spans="1:5" x14ac:dyDescent="0.25">
      <c r="A2" s="11">
        <v>45292</v>
      </c>
      <c r="B2" t="s">
        <v>207</v>
      </c>
    </row>
    <row r="3" spans="1:5" x14ac:dyDescent="0.25">
      <c r="A3" s="11">
        <v>45392</v>
      </c>
      <c r="B3" t="s">
        <v>208</v>
      </c>
    </row>
    <row r="4" spans="1:5" x14ac:dyDescent="0.25">
      <c r="A4" s="11">
        <v>45413</v>
      </c>
      <c r="B4" t="s">
        <v>209</v>
      </c>
    </row>
    <row r="5" spans="1:5" x14ac:dyDescent="0.25">
      <c r="A5" s="11">
        <v>45420</v>
      </c>
      <c r="B5" t="s">
        <v>210</v>
      </c>
    </row>
    <row r="6" spans="1:5" x14ac:dyDescent="0.25">
      <c r="A6" s="11">
        <v>45430</v>
      </c>
      <c r="B6" t="s">
        <v>211</v>
      </c>
    </row>
    <row r="7" spans="1:5" x14ac:dyDescent="0.25">
      <c r="A7" s="11">
        <v>45441</v>
      </c>
      <c r="B7" t="s">
        <v>212</v>
      </c>
      <c r="E7" s="2"/>
    </row>
    <row r="8" spans="1:5" x14ac:dyDescent="0.25">
      <c r="A8" s="11">
        <v>45487</v>
      </c>
      <c r="B8" t="s">
        <v>213</v>
      </c>
      <c r="E8" s="2"/>
    </row>
    <row r="9" spans="1:5" x14ac:dyDescent="0.25">
      <c r="A9" s="11">
        <v>45519</v>
      </c>
      <c r="B9" t="s">
        <v>214</v>
      </c>
      <c r="E9" s="2"/>
    </row>
    <row r="10" spans="1:5" x14ac:dyDescent="0.25">
      <c r="A10" s="11">
        <v>45597</v>
      </c>
      <c r="B10" t="s">
        <v>215</v>
      </c>
      <c r="E10" s="2"/>
    </row>
    <row r="11" spans="1:5" x14ac:dyDescent="0.25">
      <c r="A11" s="11">
        <v>45607</v>
      </c>
      <c r="B11" t="s">
        <v>216</v>
      </c>
      <c r="E11" s="2"/>
    </row>
    <row r="12" spans="1:5" x14ac:dyDescent="0.25">
      <c r="A12" s="11">
        <v>45651</v>
      </c>
      <c r="B12" t="s">
        <v>217</v>
      </c>
      <c r="E12" s="2"/>
    </row>
    <row r="13" spans="1:5" x14ac:dyDescent="0.25">
      <c r="A13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875EF-5504-B24C-93C3-487F499507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TableauQ21-22</vt:lpstr>
      <vt:lpstr>TableauQ18</vt:lpstr>
      <vt:lpstr>TableauQ19-20</vt:lpstr>
      <vt:lpstr>employee_work_schedule</vt:lpstr>
      <vt:lpstr>employés</vt:lpstr>
      <vt:lpstr>postes</vt:lpstr>
      <vt:lpstr>postes occupés</vt:lpstr>
      <vt:lpstr>working days</vt:lpstr>
      <vt:lpstr>hollidays</vt:lpstr>
      <vt:lpstr>AUJ</vt:lpstr>
      <vt:lpstr>JOURSFERIEES</vt:lpstr>
      <vt:lpstr>Postes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2023-10-14T16:20:59Z</dcterms:created>
  <dcterms:modified xsi:type="dcterms:W3CDTF">2024-12-08T18:46:37Z</dcterms:modified>
</cp:coreProperties>
</file>